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Перечень 2013" sheetId="1" r:id="rId1"/>
    <sheet name="реестр 2013" sheetId="2" r:id="rId2"/>
    <sheet name="выписка 2013" sheetId="3" r:id="rId3"/>
  </sheets>
  <definedNames/>
  <calcPr fullCalcOnLoad="1" fullPrecision="0"/>
</workbook>
</file>

<file path=xl/sharedStrings.xml><?xml version="1.0" encoding="utf-8"?>
<sst xmlns="http://schemas.openxmlformats.org/spreadsheetml/2006/main" count="297" uniqueCount="87">
  <si>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</si>
  <si>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</si>
  <si>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</si>
  <si>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</si>
  <si>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</si>
  <si>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</si>
  <si>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</si>
  <si>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</si>
  <si>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</si>
  <si>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</si>
  <si>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</si>
  <si>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</si>
  <si>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</si>
  <si>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</si>
  <si>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</si>
  <si>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</si>
  <si>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</si>
  <si>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</si>
  <si>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</si>
  <si>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</si>
  <si>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руб./кв.м</t>
  </si>
  <si>
    <t>г. Снежногорск</t>
  </si>
  <si>
    <t>нет</t>
  </si>
  <si>
    <t>ИТОГО ПО 
ЗАТО АЛЕКСАНДРОВСК</t>
  </si>
  <si>
    <t>г. Полярный</t>
  </si>
  <si>
    <t>за счет средств бюджета ЗАТО Александровск</t>
  </si>
  <si>
    <t>за счет средств бюджета Мурманской области</t>
  </si>
  <si>
    <t>частичный</t>
  </si>
  <si>
    <t>общая площадь МКД, всего (с учетом лестничных клеток и площадок)</t>
  </si>
  <si>
    <t>кирпич</t>
  </si>
  <si>
    <t xml:space="preserve"> панел.</t>
  </si>
  <si>
    <t>Ул. Победы, д.11</t>
  </si>
  <si>
    <t>Ул. Флотская, д.8</t>
  </si>
  <si>
    <t>Ул. Флотская. д.13</t>
  </si>
  <si>
    <t>Ул. Октябрьская, д.14</t>
  </si>
  <si>
    <t>Ул. Октябрьская, д.18</t>
  </si>
  <si>
    <t>Ул. Октябрьская, д.32</t>
  </si>
  <si>
    <t>Ул. Сивко, д.9</t>
  </si>
  <si>
    <t>Ул. Сивко, д.10</t>
  </si>
  <si>
    <t>Ул. Героев "Тумана", д.3</t>
  </si>
  <si>
    <t>Ул. Героев "Тумана", д.11</t>
  </si>
  <si>
    <t>Ул. Красный Горн, д.20</t>
  </si>
  <si>
    <t>Ул. Красный Горн, д.21</t>
  </si>
  <si>
    <t>09.2013</t>
  </si>
  <si>
    <t>панель</t>
  </si>
  <si>
    <t>ИТОГО ПО 
г. Полярный</t>
  </si>
  <si>
    <t>ИТОГО ПО 
г. Снежногорск</t>
  </si>
  <si>
    <t>за счет средств ТСЖ, других кооперативов либо собственников помещений в МКД в т.ч:</t>
  </si>
  <si>
    <t>за счет средств бюджета ЗАТО Александровск (собственник муниципалитет)</t>
  </si>
  <si>
    <t>Собственники помещений МКД</t>
  </si>
  <si>
    <t>№ п\п</t>
  </si>
  <si>
    <t>Стоимость капитального ремонта ВСЕГО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</si>
  <si>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</si>
  <si>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</si>
  <si>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</si>
  <si>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</si>
  <si>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</si>
  <si>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</si>
  <si>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Ремонт фундаментов</t>
  </si>
  <si>
    <t>Энергетическое обследование</t>
  </si>
  <si>
    <t>кв.м.</t>
  </si>
  <si>
    <t>ед.</t>
  </si>
  <si>
    <t>пог.м</t>
  </si>
  <si>
    <t>куб.м.</t>
  </si>
  <si>
    <t>ИТОГО по г. Снежногорск</t>
  </si>
  <si>
    <t>ИТОГО по г. Полярный</t>
  </si>
  <si>
    <t>Общая площадь МКД</t>
  </si>
  <si>
    <t>отопление</t>
  </si>
  <si>
    <t>ХВС</t>
  </si>
  <si>
    <t>ГВС</t>
  </si>
  <si>
    <t>Электроснабжение</t>
  </si>
  <si>
    <t>Удельная тепловая энергия на отопление и вентиляцию за отопительный период (фактический)</t>
  </si>
  <si>
    <t>вид</t>
  </si>
  <si>
    <t>ПУ и УУ</t>
  </si>
  <si>
    <r>
      <t>кВт*ч/м</t>
    </r>
    <r>
      <rPr>
        <vertAlign val="superscript"/>
        <sz val="10"/>
        <rFont val="Times New Roman"/>
        <family val="1"/>
      </rPr>
      <t>2</t>
    </r>
  </si>
  <si>
    <t>ЗАТО Александровск г.Снежногорск</t>
  </si>
  <si>
    <t>центральное</t>
  </si>
  <si>
    <t xml:space="preserve">ПУ  </t>
  </si>
  <si>
    <t>Итого по г.Снежногорск</t>
  </si>
  <si>
    <t>х</t>
  </si>
  <si>
    <t>ЗАТО Александровск г.Полярный</t>
  </si>
  <si>
    <t>закрытое</t>
  </si>
  <si>
    <t>Итого по г.Полярный</t>
  </si>
  <si>
    <t>Всего по ЗАТО Александровск</t>
  </si>
  <si>
    <t>Адресный перечень многоквартирных домов ЗАТО Александровск, которые  подлежат ремонту в 2013 году в рамках реализации долгосрочной целевой программы «Проведение капитального ремонта многоквартирных домов в Мурманской области» на 2013-2015 годы, утвержденной постановлением Правительства Мурманской области от 01.10.2012 № 494 ПП</t>
  </si>
  <si>
    <t>Реестр многоквартирных домов ЗАТО Александровск по видам  ремонта на 2013 год в рамках реализации долгосрочной целевой программы «Проведение капитального ремонта многоквартирных домов в Мурманской области» на 2013-2015 годы, утвержденной постановлением Правительства Мурманской области от 01.10.2012 № 494 ПП</t>
  </si>
  <si>
    <t>Выписка из технического паспорта МКД на  дома,подлежащие ремонту в 2013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</si>
</sst>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mmm/yyyy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00000_р_._-;\-* #,##0.000000_р_._-;_-* &quot;-&quot;??_р_._-;_-@_-"/>
    <numFmt numFmtId="176" formatCode="_-* #,##0.0000000_р_._-;\-* #,##0.0000000_р_._-;_-* &quot;-&quot;??_р_._-;_-@_-"/>
    <numFmt numFmtId="177" formatCode="_-* #,##0.00000000_р_._-;\-* #,##0.00000000_р_._-;_-* &quot;-&quot;??_р_._-;_-@_-"/>
    <numFmt numFmtId="178" formatCode="_-* #,##0.000000000_р_._-;\-* #,##0.000000000_р_._-;_-* &quot;-&quot;??_р_._-;_-@_-"/>
    <numFmt numFmtId="179" formatCode="_-* #,##0.0000000000_р_._-;\-* #,##0.0000000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11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43" fontId="52" fillId="0" borderId="0" xfId="0" applyNumberFormat="1" applyFont="1" applyAlignment="1">
      <alignment/>
    </xf>
    <xf numFmtId="179" fontId="52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68" fontId="11" fillId="0" borderId="13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" fontId="16" fillId="0" borderId="10" xfId="53" applyNumberFormat="1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/>
    </xf>
    <xf numFmtId="0" fontId="8" fillId="32" borderId="13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5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66675</xdr:rowOff>
    </xdr:from>
    <xdr:to>
      <xdr:col>20</xdr:col>
      <xdr:colOff>504825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43900" y="66675"/>
          <a:ext cx="6362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постановлению администрации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ЗАТО Александровск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"31" декабря 2013г. № 3148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9"/>
  <sheetViews>
    <sheetView tabSelected="1" view="pageBreakPreview" zoomScaleNormal="75" zoomScaleSheetLayoutView="100" zoomScalePageLayoutView="0" workbookViewId="0" topLeftCell="M1">
      <selection activeCell="R8" sqref="R8:R9"/>
    </sheetView>
  </sheetViews>
  <sheetFormatPr defaultColWidth="9.140625" defaultRowHeight="15"/>
  <cols>
    <col min="1" max="1" width="4.57421875" style="27" customWidth="1"/>
    <col min="2" max="2" width="26.7109375" style="27" customWidth="1"/>
    <col min="3" max="3" width="7.28125" style="27" customWidth="1"/>
    <col min="4" max="4" width="5.7109375" style="27" customWidth="1"/>
    <col min="5" max="5" width="7.140625" style="27" customWidth="1"/>
    <col min="6" max="6" width="5.00390625" style="27" customWidth="1"/>
    <col min="7" max="7" width="6.421875" style="27" customWidth="1"/>
    <col min="8" max="8" width="10.421875" style="27" bestFit="1" customWidth="1"/>
    <col min="9" max="9" width="11.00390625" style="27" customWidth="1"/>
    <col min="10" max="10" width="10.28125" style="27" customWidth="1"/>
    <col min="11" max="11" width="9.57421875" style="27" customWidth="1"/>
    <col min="12" max="12" width="6.421875" style="27" customWidth="1"/>
    <col min="13" max="13" width="14.28125" style="27" customWidth="1"/>
    <col min="14" max="14" width="14.140625" style="27" customWidth="1"/>
    <col min="15" max="15" width="14.00390625" style="27" customWidth="1"/>
    <col min="16" max="16" width="14.7109375" style="27" customWidth="1"/>
    <col min="17" max="17" width="13.7109375" style="27" customWidth="1"/>
    <col min="18" max="18" width="11.57421875" style="27" customWidth="1"/>
    <col min="19" max="19" width="10.8515625" style="27" customWidth="1"/>
    <col min="20" max="20" width="9.140625" style="27" customWidth="1"/>
    <col min="21" max="21" width="9.7109375" style="27" customWidth="1"/>
    <col min="22" max="22" width="19.8515625" style="27" customWidth="1"/>
    <col min="23" max="23" width="17.00390625" style="27" customWidth="1"/>
    <col min="24" max="24" width="14.421875" style="27" customWidth="1"/>
    <col min="25" max="25" width="19.421875" style="27" customWidth="1"/>
    <col min="26" max="26" width="23.28125" style="27" customWidth="1"/>
    <col min="27" max="16384" width="9.140625" style="27" customWidth="1"/>
  </cols>
  <sheetData>
    <row r="2" spans="15:21" ht="15.75">
      <c r="O2" s="2"/>
      <c r="P2" s="28"/>
      <c r="Q2" s="28"/>
      <c r="R2" s="28"/>
      <c r="S2" s="28"/>
      <c r="T2" s="28"/>
      <c r="U2" s="28"/>
    </row>
    <row r="3" spans="15:21" ht="15.75">
      <c r="O3" s="2"/>
      <c r="P3" s="28"/>
      <c r="Q3" s="28"/>
      <c r="R3" s="28"/>
      <c r="S3" s="3"/>
      <c r="T3" s="3"/>
      <c r="U3" s="3"/>
    </row>
    <row r="4" spans="15:21" ht="27" customHeight="1">
      <c r="O4" s="2"/>
      <c r="P4" s="28"/>
      <c r="Q4" s="28"/>
      <c r="R4" s="28"/>
      <c r="S4" s="3"/>
      <c r="T4" s="3"/>
      <c r="U4" s="3"/>
    </row>
    <row r="5" spans="1:21" ht="51.75" customHeight="1">
      <c r="A5" s="77" t="s">
        <v>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7" spans="1:21" ht="25.5" customHeight="1">
      <c r="A7" s="69" t="s">
        <v>0</v>
      </c>
      <c r="B7" s="69" t="s">
        <v>1</v>
      </c>
      <c r="C7" s="76" t="s">
        <v>2</v>
      </c>
      <c r="D7" s="76"/>
      <c r="E7" s="70" t="s">
        <v>3</v>
      </c>
      <c r="F7" s="70" t="s">
        <v>4</v>
      </c>
      <c r="G7" s="70" t="s">
        <v>5</v>
      </c>
      <c r="H7" s="68" t="s">
        <v>28</v>
      </c>
      <c r="I7" s="69" t="s">
        <v>6</v>
      </c>
      <c r="J7" s="69"/>
      <c r="K7" s="68" t="s">
        <v>7</v>
      </c>
      <c r="L7" s="68" t="s">
        <v>8</v>
      </c>
      <c r="M7" s="78" t="s">
        <v>9</v>
      </c>
      <c r="N7" s="79"/>
      <c r="O7" s="79"/>
      <c r="P7" s="79"/>
      <c r="Q7" s="79"/>
      <c r="R7" s="80"/>
      <c r="S7" s="68" t="s">
        <v>10</v>
      </c>
      <c r="T7" s="68" t="s">
        <v>11</v>
      </c>
      <c r="U7" s="68" t="s">
        <v>12</v>
      </c>
    </row>
    <row r="8" spans="1:21" ht="15">
      <c r="A8" s="69"/>
      <c r="B8" s="69"/>
      <c r="C8" s="68" t="s">
        <v>13</v>
      </c>
      <c r="D8" s="68" t="s">
        <v>14</v>
      </c>
      <c r="E8" s="70"/>
      <c r="F8" s="70"/>
      <c r="G8" s="70"/>
      <c r="H8" s="68"/>
      <c r="I8" s="68" t="s">
        <v>15</v>
      </c>
      <c r="J8" s="68" t="s">
        <v>16</v>
      </c>
      <c r="K8" s="68"/>
      <c r="L8" s="68"/>
      <c r="M8" s="68" t="s">
        <v>15</v>
      </c>
      <c r="N8" s="74" t="s">
        <v>26</v>
      </c>
      <c r="O8" s="68" t="s">
        <v>25</v>
      </c>
      <c r="P8" s="68" t="s">
        <v>47</v>
      </c>
      <c r="Q8" s="81" t="s">
        <v>48</v>
      </c>
      <c r="R8" s="81" t="s">
        <v>49</v>
      </c>
      <c r="S8" s="68"/>
      <c r="T8" s="68"/>
      <c r="U8" s="68"/>
    </row>
    <row r="9" spans="1:21" ht="128.25" customHeight="1">
      <c r="A9" s="69"/>
      <c r="B9" s="69"/>
      <c r="C9" s="68"/>
      <c r="D9" s="68"/>
      <c r="E9" s="70"/>
      <c r="F9" s="70"/>
      <c r="G9" s="70"/>
      <c r="H9" s="68"/>
      <c r="I9" s="68"/>
      <c r="J9" s="68"/>
      <c r="K9" s="68"/>
      <c r="L9" s="68"/>
      <c r="M9" s="68"/>
      <c r="N9" s="75"/>
      <c r="O9" s="68"/>
      <c r="P9" s="68"/>
      <c r="Q9" s="82"/>
      <c r="R9" s="82"/>
      <c r="S9" s="68"/>
      <c r="T9" s="68"/>
      <c r="U9" s="68"/>
    </row>
    <row r="10" spans="1:21" ht="15">
      <c r="A10" s="69"/>
      <c r="B10" s="69"/>
      <c r="C10" s="68"/>
      <c r="D10" s="68"/>
      <c r="E10" s="70"/>
      <c r="F10" s="70"/>
      <c r="G10" s="70"/>
      <c r="H10" s="4" t="s">
        <v>17</v>
      </c>
      <c r="I10" s="4" t="s">
        <v>17</v>
      </c>
      <c r="J10" s="4" t="s">
        <v>17</v>
      </c>
      <c r="K10" s="4" t="s">
        <v>18</v>
      </c>
      <c r="L10" s="68"/>
      <c r="M10" s="4" t="s">
        <v>19</v>
      </c>
      <c r="N10" s="4" t="s">
        <v>19</v>
      </c>
      <c r="O10" s="4" t="s">
        <v>19</v>
      </c>
      <c r="P10" s="4" t="s">
        <v>19</v>
      </c>
      <c r="Q10" s="4"/>
      <c r="R10" s="4"/>
      <c r="S10" s="4" t="s">
        <v>20</v>
      </c>
      <c r="T10" s="4" t="s">
        <v>20</v>
      </c>
      <c r="U10" s="68"/>
    </row>
    <row r="11" spans="1:21" ht="1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15</v>
      </c>
      <c r="O11" s="1">
        <v>16</v>
      </c>
      <c r="P11" s="1">
        <v>17</v>
      </c>
      <c r="Q11" s="1">
        <v>18</v>
      </c>
      <c r="R11" s="1">
        <v>19</v>
      </c>
      <c r="S11" s="1">
        <v>20</v>
      </c>
      <c r="T11" s="1">
        <v>21</v>
      </c>
      <c r="U11" s="1">
        <v>22</v>
      </c>
    </row>
    <row r="12" spans="1:21" ht="15">
      <c r="A12" s="71" t="s">
        <v>21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ht="24">
      <c r="A13" s="14">
        <v>1</v>
      </c>
      <c r="B13" s="16" t="s">
        <v>31</v>
      </c>
      <c r="C13" s="5">
        <v>1986</v>
      </c>
      <c r="D13" s="5" t="s">
        <v>22</v>
      </c>
      <c r="E13" s="5" t="s">
        <v>44</v>
      </c>
      <c r="F13" s="5">
        <v>5</v>
      </c>
      <c r="G13" s="5">
        <v>3</v>
      </c>
      <c r="H13" s="18">
        <v>2400</v>
      </c>
      <c r="I13" s="5">
        <v>2077.1</v>
      </c>
      <c r="J13" s="7">
        <f>I13*0.28</f>
        <v>581.59</v>
      </c>
      <c r="K13" s="5">
        <v>92</v>
      </c>
      <c r="L13" s="6" t="s">
        <v>27</v>
      </c>
      <c r="M13" s="22">
        <f aca="true" t="shared" si="0" ref="M13:M18">N13+O13+P13</f>
        <v>1610900.41</v>
      </c>
      <c r="N13" s="22">
        <v>724905.2</v>
      </c>
      <c r="O13" s="22">
        <v>724905.2</v>
      </c>
      <c r="P13" s="22">
        <v>161090.01</v>
      </c>
      <c r="Q13" s="22">
        <v>90266.55</v>
      </c>
      <c r="R13" s="22">
        <v>70823.46</v>
      </c>
      <c r="S13" s="7">
        <f aca="true" t="shared" si="1" ref="S13:S19">M13/I13</f>
        <v>775.55</v>
      </c>
      <c r="T13" s="7">
        <v>9740</v>
      </c>
      <c r="U13" s="17" t="s">
        <v>43</v>
      </c>
    </row>
    <row r="14" spans="1:21" ht="24">
      <c r="A14" s="14">
        <v>2</v>
      </c>
      <c r="B14" s="16" t="s">
        <v>32</v>
      </c>
      <c r="C14" s="5">
        <v>1976</v>
      </c>
      <c r="D14" s="5" t="s">
        <v>22</v>
      </c>
      <c r="E14" s="5" t="s">
        <v>44</v>
      </c>
      <c r="F14" s="5">
        <v>5</v>
      </c>
      <c r="G14" s="5">
        <v>5</v>
      </c>
      <c r="H14" s="18">
        <v>4720.98</v>
      </c>
      <c r="I14" s="5">
        <v>3469.1</v>
      </c>
      <c r="J14" s="7">
        <f>I14*0.35</f>
        <v>1214.19</v>
      </c>
      <c r="K14" s="5">
        <v>165</v>
      </c>
      <c r="L14" s="6" t="s">
        <v>27</v>
      </c>
      <c r="M14" s="22">
        <f t="shared" si="0"/>
        <v>3403803.52</v>
      </c>
      <c r="N14" s="22">
        <v>1531711.59</v>
      </c>
      <c r="O14" s="22">
        <v>1531711.59</v>
      </c>
      <c r="P14" s="22">
        <v>340380.34</v>
      </c>
      <c r="Q14" s="22">
        <v>210231.08</v>
      </c>
      <c r="R14" s="22">
        <v>130149.26</v>
      </c>
      <c r="S14" s="7">
        <f t="shared" si="1"/>
        <v>981.18</v>
      </c>
      <c r="T14" s="7">
        <v>9740</v>
      </c>
      <c r="U14" s="17" t="s">
        <v>43</v>
      </c>
    </row>
    <row r="15" spans="1:21" ht="24">
      <c r="A15" s="14">
        <v>3</v>
      </c>
      <c r="B15" s="16" t="s">
        <v>33</v>
      </c>
      <c r="C15" s="5">
        <v>1972</v>
      </c>
      <c r="D15" s="5" t="s">
        <v>22</v>
      </c>
      <c r="E15" s="5" t="s">
        <v>29</v>
      </c>
      <c r="F15" s="5">
        <v>5</v>
      </c>
      <c r="G15" s="5">
        <v>6</v>
      </c>
      <c r="H15" s="18">
        <v>4924.2</v>
      </c>
      <c r="I15" s="5">
        <v>3970.5</v>
      </c>
      <c r="J15" s="5">
        <f>I15*0.22</f>
        <v>873.51</v>
      </c>
      <c r="K15" s="5">
        <v>204</v>
      </c>
      <c r="L15" s="6" t="s">
        <v>27</v>
      </c>
      <c r="M15" s="22">
        <f t="shared" si="0"/>
        <v>978998.96</v>
      </c>
      <c r="N15" s="22">
        <v>440549.53</v>
      </c>
      <c r="O15" s="22">
        <v>440549.53</v>
      </c>
      <c r="P15" s="22">
        <v>97899.9</v>
      </c>
      <c r="Q15" s="22">
        <v>72801.71</v>
      </c>
      <c r="R15" s="22">
        <v>25098.19</v>
      </c>
      <c r="S15" s="7">
        <f t="shared" si="1"/>
        <v>246.57</v>
      </c>
      <c r="T15" s="7">
        <v>9740</v>
      </c>
      <c r="U15" s="17" t="s">
        <v>43</v>
      </c>
    </row>
    <row r="16" spans="1:21" ht="24">
      <c r="A16" s="14">
        <v>4</v>
      </c>
      <c r="B16" s="16" t="s">
        <v>34</v>
      </c>
      <c r="C16" s="5">
        <v>1980</v>
      </c>
      <c r="D16" s="5" t="s">
        <v>22</v>
      </c>
      <c r="E16" s="5" t="s">
        <v>44</v>
      </c>
      <c r="F16" s="5">
        <v>5</v>
      </c>
      <c r="G16" s="5">
        <v>5</v>
      </c>
      <c r="H16" s="19">
        <v>4362</v>
      </c>
      <c r="I16" s="5">
        <v>3026</v>
      </c>
      <c r="J16" s="5">
        <f>I16*0.26</f>
        <v>786.76</v>
      </c>
      <c r="K16" s="5">
        <v>141</v>
      </c>
      <c r="L16" s="6" t="s">
        <v>27</v>
      </c>
      <c r="M16" s="22">
        <f t="shared" si="0"/>
        <v>2077400.5</v>
      </c>
      <c r="N16" s="22">
        <v>934830.23</v>
      </c>
      <c r="O16" s="22">
        <v>934830.23</v>
      </c>
      <c r="P16" s="22">
        <f>Q16+R16</f>
        <v>207740.04</v>
      </c>
      <c r="Q16" s="22">
        <v>104199.83</v>
      </c>
      <c r="R16" s="22">
        <v>103540.21</v>
      </c>
      <c r="S16" s="7">
        <f>M16/I16</f>
        <v>686.52</v>
      </c>
      <c r="T16" s="7">
        <v>9740</v>
      </c>
      <c r="U16" s="17" t="s">
        <v>43</v>
      </c>
    </row>
    <row r="17" spans="1:21" ht="24">
      <c r="A17" s="14">
        <v>5</v>
      </c>
      <c r="B17" s="16" t="s">
        <v>35</v>
      </c>
      <c r="C17" s="5">
        <v>1981</v>
      </c>
      <c r="D17" s="5" t="s">
        <v>22</v>
      </c>
      <c r="E17" s="5" t="s">
        <v>44</v>
      </c>
      <c r="F17" s="5">
        <v>5</v>
      </c>
      <c r="G17" s="5">
        <v>3</v>
      </c>
      <c r="H17" s="19">
        <v>2453.2</v>
      </c>
      <c r="I17" s="5">
        <v>2069.7</v>
      </c>
      <c r="J17" s="7">
        <f>I17*0.34</f>
        <v>703.7</v>
      </c>
      <c r="K17" s="14">
        <v>72</v>
      </c>
      <c r="L17" s="6" t="s">
        <v>27</v>
      </c>
      <c r="M17" s="22">
        <f t="shared" si="0"/>
        <v>1231400.03</v>
      </c>
      <c r="N17" s="22">
        <v>554130.01</v>
      </c>
      <c r="O17" s="22">
        <v>554130.01</v>
      </c>
      <c r="P17" s="22">
        <f>Q17+R17</f>
        <v>123140.01</v>
      </c>
      <c r="Q17" s="22">
        <v>69396</v>
      </c>
      <c r="R17" s="22">
        <v>53744.01</v>
      </c>
      <c r="S17" s="7">
        <f>M17/I17</f>
        <v>594.97</v>
      </c>
      <c r="T17" s="7">
        <v>9740</v>
      </c>
      <c r="U17" s="17" t="s">
        <v>43</v>
      </c>
    </row>
    <row r="18" spans="1:21" ht="24">
      <c r="A18" s="14">
        <v>6</v>
      </c>
      <c r="B18" s="16" t="s">
        <v>36</v>
      </c>
      <c r="C18" s="5">
        <v>1982</v>
      </c>
      <c r="D18" s="5" t="s">
        <v>22</v>
      </c>
      <c r="E18" s="5" t="s">
        <v>44</v>
      </c>
      <c r="F18" s="5">
        <v>5</v>
      </c>
      <c r="G18" s="5">
        <v>9</v>
      </c>
      <c r="H18" s="18">
        <v>10608.5</v>
      </c>
      <c r="I18" s="5">
        <v>7934.1</v>
      </c>
      <c r="J18" s="7">
        <f>I18*0.39</f>
        <v>3094.3</v>
      </c>
      <c r="K18" s="5">
        <v>338</v>
      </c>
      <c r="L18" s="6" t="s">
        <v>27</v>
      </c>
      <c r="M18" s="22">
        <f t="shared" si="0"/>
        <v>3266300.45</v>
      </c>
      <c r="N18" s="22">
        <v>1469835.2</v>
      </c>
      <c r="O18" s="22">
        <v>1469835.2</v>
      </c>
      <c r="P18" s="22">
        <v>326630.05</v>
      </c>
      <c r="Q18" s="22">
        <v>228795.83</v>
      </c>
      <c r="R18" s="22">
        <f>P18-Q18</f>
        <v>97834.22</v>
      </c>
      <c r="S18" s="7">
        <f>M18/I18</f>
        <v>411.68</v>
      </c>
      <c r="T18" s="7">
        <v>9740</v>
      </c>
      <c r="U18" s="17" t="s">
        <v>43</v>
      </c>
    </row>
    <row r="19" spans="1:21" ht="29.25" customHeight="1">
      <c r="A19" s="72" t="s">
        <v>46</v>
      </c>
      <c r="B19" s="73"/>
      <c r="C19" s="15"/>
      <c r="D19" s="15"/>
      <c r="E19" s="15"/>
      <c r="F19" s="15"/>
      <c r="G19" s="12">
        <f>SUM(G13:G18)</f>
        <v>31</v>
      </c>
      <c r="H19" s="11">
        <f>SUM(H13:H18)</f>
        <v>29468.88</v>
      </c>
      <c r="I19" s="12">
        <f>SUM(I13:I18)</f>
        <v>22546.5</v>
      </c>
      <c r="J19" s="12">
        <f>SUM(J13:J18)</f>
        <v>7254.05</v>
      </c>
      <c r="K19" s="12">
        <f>SUM(K13:K18)</f>
        <v>1012</v>
      </c>
      <c r="L19" s="5"/>
      <c r="M19" s="23">
        <f aca="true" t="shared" si="2" ref="M19:R19">SUM(M13:M18)</f>
        <v>12568803.87</v>
      </c>
      <c r="N19" s="23">
        <f t="shared" si="2"/>
        <v>5655961.76</v>
      </c>
      <c r="O19" s="23">
        <f t="shared" si="2"/>
        <v>5655961.76</v>
      </c>
      <c r="P19" s="23">
        <f t="shared" si="2"/>
        <v>1256880.35</v>
      </c>
      <c r="Q19" s="23">
        <f t="shared" si="2"/>
        <v>775691</v>
      </c>
      <c r="R19" s="23">
        <f t="shared" si="2"/>
        <v>481189.35</v>
      </c>
      <c r="S19" s="11">
        <f t="shared" si="1"/>
        <v>557.46</v>
      </c>
      <c r="T19" s="5"/>
      <c r="U19" s="5"/>
    </row>
    <row r="20" spans="1:21" ht="15">
      <c r="A20" s="71" t="s">
        <v>24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ht="21" customHeight="1">
      <c r="A21" s="14">
        <v>7</v>
      </c>
      <c r="B21" s="16" t="s">
        <v>37</v>
      </c>
      <c r="C21" s="5">
        <v>1989</v>
      </c>
      <c r="D21" s="5" t="s">
        <v>22</v>
      </c>
      <c r="E21" s="5" t="s">
        <v>44</v>
      </c>
      <c r="F21" s="5">
        <v>5</v>
      </c>
      <c r="G21" s="5">
        <v>5</v>
      </c>
      <c r="H21" s="20">
        <v>3459.8</v>
      </c>
      <c r="I21" s="14">
        <v>2831.7</v>
      </c>
      <c r="J21" s="14">
        <f>I21*0.23</f>
        <v>651.291</v>
      </c>
      <c r="K21" s="5">
        <v>155</v>
      </c>
      <c r="L21" s="6" t="s">
        <v>27</v>
      </c>
      <c r="M21" s="13">
        <f aca="true" t="shared" si="3" ref="M21:M26">N21+O21+P21</f>
        <v>1136319.91</v>
      </c>
      <c r="N21" s="13">
        <v>511343.96</v>
      </c>
      <c r="O21" s="13">
        <v>511343.96</v>
      </c>
      <c r="P21" s="13">
        <v>113631.99</v>
      </c>
      <c r="Q21" s="13">
        <v>83642.58</v>
      </c>
      <c r="R21" s="13">
        <f aca="true" t="shared" si="4" ref="R21:R26">P21-Q21</f>
        <v>29989.41</v>
      </c>
      <c r="S21" s="13">
        <f aca="true" t="shared" si="5" ref="S21:S28">M21/I21</f>
        <v>401.29</v>
      </c>
      <c r="T21" s="13">
        <v>9740</v>
      </c>
      <c r="U21" s="17" t="s">
        <v>43</v>
      </c>
    </row>
    <row r="22" spans="1:23" ht="30.75" customHeight="1">
      <c r="A22" s="14">
        <v>8</v>
      </c>
      <c r="B22" s="16" t="s">
        <v>38</v>
      </c>
      <c r="C22" s="5">
        <v>1981</v>
      </c>
      <c r="D22" s="5" t="s">
        <v>22</v>
      </c>
      <c r="E22" s="5" t="s">
        <v>44</v>
      </c>
      <c r="F22" s="5">
        <v>5</v>
      </c>
      <c r="G22" s="5">
        <v>3</v>
      </c>
      <c r="H22" s="21">
        <v>2249</v>
      </c>
      <c r="I22" s="14">
        <v>1677.1</v>
      </c>
      <c r="J22" s="14">
        <f>I22*0.13</f>
        <v>218.023</v>
      </c>
      <c r="K22" s="5">
        <v>105</v>
      </c>
      <c r="L22" s="6" t="s">
        <v>27</v>
      </c>
      <c r="M22" s="13">
        <f t="shared" si="3"/>
        <v>449864.24</v>
      </c>
      <c r="N22" s="13">
        <v>202438.91</v>
      </c>
      <c r="O22" s="13">
        <v>202438.91</v>
      </c>
      <c r="P22" s="13">
        <v>44986.42</v>
      </c>
      <c r="Q22" s="13">
        <v>39319.65</v>
      </c>
      <c r="R22" s="13">
        <v>5666.77</v>
      </c>
      <c r="S22" s="13">
        <f t="shared" si="5"/>
        <v>268.24</v>
      </c>
      <c r="T22" s="13">
        <v>9740</v>
      </c>
      <c r="U22" s="17" t="s">
        <v>43</v>
      </c>
      <c r="V22" s="29"/>
      <c r="W22" s="30"/>
    </row>
    <row r="23" spans="1:23" ht="30.75" customHeight="1">
      <c r="A23" s="14">
        <v>9</v>
      </c>
      <c r="B23" s="16" t="s">
        <v>39</v>
      </c>
      <c r="C23" s="5">
        <v>1984</v>
      </c>
      <c r="D23" s="5" t="s">
        <v>22</v>
      </c>
      <c r="E23" s="5" t="s">
        <v>44</v>
      </c>
      <c r="F23" s="5">
        <v>9</v>
      </c>
      <c r="G23" s="5">
        <v>4</v>
      </c>
      <c r="H23" s="21">
        <v>6850.3</v>
      </c>
      <c r="I23" s="14">
        <v>6077.4</v>
      </c>
      <c r="J23" s="14">
        <f>I23*0.19</f>
        <v>1154.706</v>
      </c>
      <c r="K23" s="5">
        <v>317</v>
      </c>
      <c r="L23" s="6" t="s">
        <v>27</v>
      </c>
      <c r="M23" s="13">
        <f t="shared" si="3"/>
        <v>2670300</v>
      </c>
      <c r="N23" s="13">
        <v>1201635</v>
      </c>
      <c r="O23" s="13">
        <v>1201635</v>
      </c>
      <c r="P23" s="13">
        <v>267030</v>
      </c>
      <c r="Q23" s="13">
        <v>195168.19</v>
      </c>
      <c r="R23" s="13">
        <f t="shared" si="4"/>
        <v>71861.81</v>
      </c>
      <c r="S23" s="13">
        <f t="shared" si="5"/>
        <v>439.38</v>
      </c>
      <c r="T23" s="13">
        <v>9740</v>
      </c>
      <c r="U23" s="17" t="s">
        <v>43</v>
      </c>
      <c r="V23" s="29"/>
      <c r="W23" s="30"/>
    </row>
    <row r="24" spans="1:23" ht="30.75" customHeight="1">
      <c r="A24" s="14">
        <v>10</v>
      </c>
      <c r="B24" s="16" t="s">
        <v>40</v>
      </c>
      <c r="C24" s="5">
        <v>1970</v>
      </c>
      <c r="D24" s="5" t="s">
        <v>22</v>
      </c>
      <c r="E24" s="5" t="s">
        <v>29</v>
      </c>
      <c r="F24" s="5">
        <v>5</v>
      </c>
      <c r="G24" s="5">
        <v>4</v>
      </c>
      <c r="H24" s="21">
        <v>3985.6</v>
      </c>
      <c r="I24" s="14">
        <v>3316.3</v>
      </c>
      <c r="J24" s="14">
        <f>I24*0.19</f>
        <v>630.097</v>
      </c>
      <c r="K24" s="5">
        <v>147</v>
      </c>
      <c r="L24" s="6" t="s">
        <v>27</v>
      </c>
      <c r="M24" s="13">
        <f t="shared" si="3"/>
        <v>2298628.89</v>
      </c>
      <c r="N24" s="13">
        <v>1034383</v>
      </c>
      <c r="O24" s="13">
        <v>1034383</v>
      </c>
      <c r="P24" s="13">
        <v>229862.89</v>
      </c>
      <c r="Q24" s="13">
        <v>177565.48</v>
      </c>
      <c r="R24" s="13">
        <f t="shared" si="4"/>
        <v>52297.41</v>
      </c>
      <c r="S24" s="13">
        <f t="shared" si="5"/>
        <v>693.13</v>
      </c>
      <c r="T24" s="13">
        <v>9740</v>
      </c>
      <c r="U24" s="17" t="s">
        <v>43</v>
      </c>
      <c r="V24" s="29"/>
      <c r="W24" s="30"/>
    </row>
    <row r="25" spans="1:23" ht="30.75" customHeight="1">
      <c r="A25" s="14">
        <v>11</v>
      </c>
      <c r="B25" s="16" t="s">
        <v>41</v>
      </c>
      <c r="C25" s="5">
        <v>1979</v>
      </c>
      <c r="D25" s="5" t="s">
        <v>22</v>
      </c>
      <c r="E25" s="5" t="s">
        <v>44</v>
      </c>
      <c r="F25" s="5">
        <v>9</v>
      </c>
      <c r="G25" s="5">
        <v>4</v>
      </c>
      <c r="H25" s="20">
        <v>8355.02</v>
      </c>
      <c r="I25" s="14">
        <v>7185.9</v>
      </c>
      <c r="J25" s="14">
        <f>I25*0.22</f>
        <v>1580.898</v>
      </c>
      <c r="K25" s="5">
        <v>304</v>
      </c>
      <c r="L25" s="6" t="s">
        <v>27</v>
      </c>
      <c r="M25" s="13">
        <f t="shared" si="3"/>
        <v>2528133.58</v>
      </c>
      <c r="N25" s="13">
        <v>1137660.11</v>
      </c>
      <c r="O25" s="13">
        <v>1137660.11</v>
      </c>
      <c r="P25" s="13">
        <v>252813.36</v>
      </c>
      <c r="Q25" s="13">
        <v>186055.6</v>
      </c>
      <c r="R25" s="13">
        <f t="shared" si="4"/>
        <v>66757.76</v>
      </c>
      <c r="S25" s="13">
        <f t="shared" si="5"/>
        <v>351.82</v>
      </c>
      <c r="T25" s="13">
        <v>9740</v>
      </c>
      <c r="U25" s="17" t="s">
        <v>43</v>
      </c>
      <c r="V25" s="29"/>
      <c r="W25" s="30"/>
    </row>
    <row r="26" spans="1:23" ht="30.75" customHeight="1">
      <c r="A26" s="14">
        <v>12</v>
      </c>
      <c r="B26" s="16" t="s">
        <v>42</v>
      </c>
      <c r="C26" s="5">
        <v>1988</v>
      </c>
      <c r="D26" s="5" t="s">
        <v>22</v>
      </c>
      <c r="E26" s="5" t="s">
        <v>30</v>
      </c>
      <c r="F26" s="5">
        <v>9</v>
      </c>
      <c r="G26" s="5">
        <v>2</v>
      </c>
      <c r="H26" s="20">
        <v>3451.6</v>
      </c>
      <c r="I26" s="14">
        <v>2077.4</v>
      </c>
      <c r="J26" s="14">
        <f>I26*0.3</f>
        <v>623.22</v>
      </c>
      <c r="K26" s="5">
        <v>170</v>
      </c>
      <c r="L26" s="6" t="s">
        <v>27</v>
      </c>
      <c r="M26" s="13">
        <f t="shared" si="3"/>
        <v>1278362.05</v>
      </c>
      <c r="N26" s="13">
        <v>575262.92</v>
      </c>
      <c r="O26" s="13">
        <v>575262.92</v>
      </c>
      <c r="P26" s="13">
        <v>127836.21</v>
      </c>
      <c r="Q26" s="13">
        <v>93169.76</v>
      </c>
      <c r="R26" s="13">
        <f t="shared" si="4"/>
        <v>34666.45</v>
      </c>
      <c r="S26" s="13">
        <f t="shared" si="5"/>
        <v>615.37</v>
      </c>
      <c r="T26" s="13">
        <v>9740</v>
      </c>
      <c r="U26" s="17" t="s">
        <v>43</v>
      </c>
      <c r="V26" s="29"/>
      <c r="W26" s="30"/>
    </row>
    <row r="27" spans="1:21" ht="32.25" customHeight="1">
      <c r="A27" s="72" t="s">
        <v>45</v>
      </c>
      <c r="B27" s="73"/>
      <c r="C27" s="8"/>
      <c r="D27" s="8"/>
      <c r="E27" s="8"/>
      <c r="F27" s="8"/>
      <c r="G27" s="9">
        <f>SUM(G21:G26)</f>
        <v>22</v>
      </c>
      <c r="H27" s="9">
        <f>SUM(H21:H26)</f>
        <v>28351.32</v>
      </c>
      <c r="I27" s="9">
        <f>SUM(I21:I26)</f>
        <v>23165.8</v>
      </c>
      <c r="J27" s="9">
        <f>SUM(J21:J26)</f>
        <v>4858.24</v>
      </c>
      <c r="K27" s="25">
        <f>SUM(K21:K26)</f>
        <v>1198</v>
      </c>
      <c r="L27" s="9"/>
      <c r="M27" s="24">
        <f aca="true" t="shared" si="6" ref="M27:R27">SUM(M21:M26)</f>
        <v>10361608.67</v>
      </c>
      <c r="N27" s="24">
        <f t="shared" si="6"/>
        <v>4662723.9</v>
      </c>
      <c r="O27" s="24">
        <f t="shared" si="6"/>
        <v>4662723.9</v>
      </c>
      <c r="P27" s="24">
        <f t="shared" si="6"/>
        <v>1036160.87</v>
      </c>
      <c r="Q27" s="24">
        <f t="shared" si="6"/>
        <v>774921.26</v>
      </c>
      <c r="R27" s="24">
        <f t="shared" si="6"/>
        <v>261239.61</v>
      </c>
      <c r="S27" s="65">
        <f t="shared" si="5"/>
        <v>447.28</v>
      </c>
      <c r="T27" s="9"/>
      <c r="U27" s="9"/>
    </row>
    <row r="28" spans="1:21" ht="38.25" customHeight="1">
      <c r="A28" s="66" t="s">
        <v>23</v>
      </c>
      <c r="B28" s="67"/>
      <c r="C28" s="10"/>
      <c r="D28" s="10"/>
      <c r="E28" s="10"/>
      <c r="F28" s="10"/>
      <c r="G28" s="23">
        <f aca="true" t="shared" si="7" ref="G28:R28">G19+G27</f>
        <v>53</v>
      </c>
      <c r="H28" s="23">
        <f t="shared" si="7"/>
        <v>57820.2</v>
      </c>
      <c r="I28" s="23">
        <f t="shared" si="7"/>
        <v>45712.3</v>
      </c>
      <c r="J28" s="23">
        <f t="shared" si="7"/>
        <v>12112.29</v>
      </c>
      <c r="K28" s="26">
        <f t="shared" si="7"/>
        <v>2210</v>
      </c>
      <c r="L28" s="23">
        <f t="shared" si="7"/>
        <v>0</v>
      </c>
      <c r="M28" s="23">
        <f t="shared" si="7"/>
        <v>22930412.54</v>
      </c>
      <c r="N28" s="23">
        <f t="shared" si="7"/>
        <v>10318685.66</v>
      </c>
      <c r="O28" s="23">
        <f t="shared" si="7"/>
        <v>10318685.66</v>
      </c>
      <c r="P28" s="23">
        <f t="shared" si="7"/>
        <v>2293041.22</v>
      </c>
      <c r="Q28" s="23">
        <f t="shared" si="7"/>
        <v>1550612.26</v>
      </c>
      <c r="R28" s="23">
        <f t="shared" si="7"/>
        <v>742428.96</v>
      </c>
      <c r="S28" s="65">
        <f t="shared" si="5"/>
        <v>501.62</v>
      </c>
      <c r="T28" s="10"/>
      <c r="U28" s="10"/>
    </row>
    <row r="29" ht="15">
      <c r="M29" s="31"/>
    </row>
  </sheetData>
  <sheetProtection/>
  <mergeCells count="30">
    <mergeCell ref="P8:P9"/>
    <mergeCell ref="A5:U5"/>
    <mergeCell ref="E7:E10"/>
    <mergeCell ref="G7:G10"/>
    <mergeCell ref="T7:T9"/>
    <mergeCell ref="U7:U10"/>
    <mergeCell ref="S7:S9"/>
    <mergeCell ref="M7:R7"/>
    <mergeCell ref="Q8:Q9"/>
    <mergeCell ref="R8:R9"/>
    <mergeCell ref="N8:N9"/>
    <mergeCell ref="A19:B19"/>
    <mergeCell ref="A20:U20"/>
    <mergeCell ref="L7:L10"/>
    <mergeCell ref="A7:A10"/>
    <mergeCell ref="I8:I9"/>
    <mergeCell ref="J8:J9"/>
    <mergeCell ref="C7:D7"/>
    <mergeCell ref="D8:D10"/>
    <mergeCell ref="O8:O9"/>
    <mergeCell ref="A28:B28"/>
    <mergeCell ref="M8:M9"/>
    <mergeCell ref="H7:H9"/>
    <mergeCell ref="I7:J7"/>
    <mergeCell ref="K7:K9"/>
    <mergeCell ref="F7:F10"/>
    <mergeCell ref="B7:B10"/>
    <mergeCell ref="A12:U12"/>
    <mergeCell ref="A27:B27"/>
    <mergeCell ref="C8:C10"/>
  </mergeCells>
  <printOptions/>
  <pageMargins left="0.3937007874015748" right="0.1968503937007874" top="0.2362204724409449" bottom="0.1968503937007874" header="0.15748031496062992" footer="0.15748031496062992"/>
  <pageSetup fitToHeight="4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5"/>
  <cols>
    <col min="2" max="2" width="24.8515625" style="0" bestFit="1" customWidth="1"/>
    <col min="3" max="3" width="15.140625" style="0" customWidth="1"/>
    <col min="4" max="4" width="13.8515625" style="0" customWidth="1"/>
    <col min="7" max="7" width="14.28125" style="0" bestFit="1" customWidth="1"/>
    <col min="14" max="14" width="13.140625" style="0" bestFit="1" customWidth="1"/>
  </cols>
  <sheetData>
    <row r="2" spans="1:17" s="32" customFormat="1" ht="38.25" customHeight="1">
      <c r="A2" s="94" t="s">
        <v>85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4" spans="1:17" s="32" customFormat="1" ht="60.75" customHeight="1">
      <c r="A4" s="88" t="s">
        <v>50</v>
      </c>
      <c r="B4" s="88" t="s">
        <v>1</v>
      </c>
      <c r="C4" s="89" t="s">
        <v>51</v>
      </c>
      <c r="D4" s="89" t="s">
        <v>52</v>
      </c>
      <c r="E4" s="89" t="s">
        <v>53</v>
      </c>
      <c r="F4" s="89" t="s">
        <v>54</v>
      </c>
      <c r="G4" s="89"/>
      <c r="H4" s="89" t="s">
        <v>55</v>
      </c>
      <c r="I4" s="89"/>
      <c r="J4" s="89" t="s">
        <v>56</v>
      </c>
      <c r="K4" s="89"/>
      <c r="L4" s="89" t="s">
        <v>57</v>
      </c>
      <c r="M4" s="89"/>
      <c r="N4" s="89"/>
      <c r="O4" s="89" t="s">
        <v>58</v>
      </c>
      <c r="P4" s="89"/>
      <c r="Q4" s="89" t="s">
        <v>59</v>
      </c>
    </row>
    <row r="5" spans="1:17" s="32" customFormat="1" ht="48" customHeight="1">
      <c r="A5" s="88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s="32" customFormat="1" ht="15">
      <c r="A6" s="88"/>
      <c r="B6" s="88"/>
      <c r="C6" s="33" t="s">
        <v>19</v>
      </c>
      <c r="D6" s="33" t="s">
        <v>19</v>
      </c>
      <c r="E6" s="33" t="s">
        <v>19</v>
      </c>
      <c r="F6" s="33" t="s">
        <v>60</v>
      </c>
      <c r="G6" s="33" t="s">
        <v>19</v>
      </c>
      <c r="H6" s="33" t="s">
        <v>61</v>
      </c>
      <c r="I6" s="33" t="s">
        <v>19</v>
      </c>
      <c r="J6" s="33" t="s">
        <v>60</v>
      </c>
      <c r="K6" s="33" t="s">
        <v>19</v>
      </c>
      <c r="L6" s="33" t="s">
        <v>62</v>
      </c>
      <c r="M6" s="33" t="s">
        <v>17</v>
      </c>
      <c r="N6" s="33" t="s">
        <v>19</v>
      </c>
      <c r="O6" s="33" t="s">
        <v>63</v>
      </c>
      <c r="P6" s="34" t="s">
        <v>19</v>
      </c>
      <c r="Q6" s="35" t="s">
        <v>19</v>
      </c>
    </row>
    <row r="7" spans="1:17" s="32" customFormat="1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/>
      <c r="N7" s="36">
        <v>13</v>
      </c>
      <c r="O7" s="37">
        <v>14</v>
      </c>
      <c r="P7" s="36">
        <v>15</v>
      </c>
      <c r="Q7" s="36">
        <v>16</v>
      </c>
    </row>
    <row r="8" spans="1:17" s="32" customFormat="1" ht="21" customHeight="1">
      <c r="A8" s="83" t="s">
        <v>21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86"/>
      <c r="Q8" s="87"/>
    </row>
    <row r="9" spans="1:17" s="32" customFormat="1" ht="21" customHeight="1">
      <c r="A9" s="14">
        <v>1</v>
      </c>
      <c r="B9" s="16" t="s">
        <v>31</v>
      </c>
      <c r="C9" s="38">
        <f aca="true" t="shared" si="0" ref="C9:C14">D9+E9+G9+I9+K9+N9+P9+Q9</f>
        <v>1610900.41</v>
      </c>
      <c r="D9" s="38">
        <f>421194*1.015</f>
        <v>427511.91</v>
      </c>
      <c r="E9" s="39"/>
      <c r="F9" s="40">
        <v>585</v>
      </c>
      <c r="G9" s="38">
        <f>1165900*1.015</f>
        <v>1183388.5</v>
      </c>
      <c r="H9" s="14"/>
      <c r="I9" s="41"/>
      <c r="J9" s="40"/>
      <c r="K9" s="40"/>
      <c r="L9" s="40"/>
      <c r="M9" s="40"/>
      <c r="N9" s="38"/>
      <c r="O9" s="42"/>
      <c r="P9" s="43"/>
      <c r="Q9" s="44"/>
    </row>
    <row r="10" spans="1:17" s="32" customFormat="1" ht="27" customHeight="1">
      <c r="A10" s="14">
        <v>2</v>
      </c>
      <c r="B10" s="16" t="s">
        <v>32</v>
      </c>
      <c r="C10" s="38">
        <f t="shared" si="0"/>
        <v>3403803.52</v>
      </c>
      <c r="D10" s="38"/>
      <c r="E10" s="39"/>
      <c r="F10" s="40">
        <v>960</v>
      </c>
      <c r="G10" s="38">
        <v>1966899.47</v>
      </c>
      <c r="H10" s="14"/>
      <c r="I10" s="41"/>
      <c r="J10" s="40"/>
      <c r="K10" s="40"/>
      <c r="L10" s="40">
        <v>1818</v>
      </c>
      <c r="M10" s="40"/>
      <c r="N10" s="38">
        <v>1436904.05</v>
      </c>
      <c r="O10" s="42"/>
      <c r="P10" s="43"/>
      <c r="Q10" s="44"/>
    </row>
    <row r="11" spans="1:17" s="32" customFormat="1" ht="21" customHeight="1">
      <c r="A11" s="14">
        <v>3</v>
      </c>
      <c r="B11" s="16" t="s">
        <v>33</v>
      </c>
      <c r="C11" s="38">
        <f t="shared" si="0"/>
        <v>978998.96</v>
      </c>
      <c r="D11" s="38">
        <v>978998.96</v>
      </c>
      <c r="E11" s="39"/>
      <c r="F11" s="40"/>
      <c r="G11" s="38"/>
      <c r="H11" s="14"/>
      <c r="I11" s="41"/>
      <c r="J11" s="40"/>
      <c r="K11" s="40"/>
      <c r="L11" s="40"/>
      <c r="M11" s="40"/>
      <c r="N11" s="38"/>
      <c r="O11" s="42"/>
      <c r="P11" s="43"/>
      <c r="Q11" s="44"/>
    </row>
    <row r="12" spans="1:17" s="32" customFormat="1" ht="21" customHeight="1">
      <c r="A12" s="14">
        <v>4</v>
      </c>
      <c r="B12" s="16" t="s">
        <v>34</v>
      </c>
      <c r="C12" s="38">
        <f t="shared" si="0"/>
        <v>2077400.5</v>
      </c>
      <c r="D12" s="38"/>
      <c r="E12" s="43"/>
      <c r="F12" s="40">
        <v>960</v>
      </c>
      <c r="G12" s="38">
        <v>2077400.5</v>
      </c>
      <c r="H12" s="14"/>
      <c r="I12" s="41"/>
      <c r="J12" s="40"/>
      <c r="K12" s="40"/>
      <c r="L12" s="40"/>
      <c r="M12" s="40"/>
      <c r="N12" s="38"/>
      <c r="O12" s="42"/>
      <c r="P12" s="43"/>
      <c r="Q12" s="44"/>
    </row>
    <row r="13" spans="1:17" s="32" customFormat="1" ht="21" customHeight="1">
      <c r="A13" s="14">
        <v>5</v>
      </c>
      <c r="B13" s="16" t="s">
        <v>35</v>
      </c>
      <c r="C13" s="38">
        <f t="shared" si="0"/>
        <v>1231400.03</v>
      </c>
      <c r="D13" s="38"/>
      <c r="E13" s="39"/>
      <c r="F13" s="40">
        <v>585</v>
      </c>
      <c r="G13" s="38">
        <v>1231400.03</v>
      </c>
      <c r="H13" s="14"/>
      <c r="I13" s="41"/>
      <c r="J13" s="40"/>
      <c r="K13" s="40"/>
      <c r="L13" s="40"/>
      <c r="M13" s="40"/>
      <c r="N13" s="38"/>
      <c r="O13" s="42"/>
      <c r="P13" s="43"/>
      <c r="Q13" s="44"/>
    </row>
    <row r="14" spans="1:17" s="32" customFormat="1" ht="21" customHeight="1">
      <c r="A14" s="14">
        <v>6</v>
      </c>
      <c r="B14" s="16" t="s">
        <v>36</v>
      </c>
      <c r="C14" s="38">
        <f t="shared" si="0"/>
        <v>3266300.45</v>
      </c>
      <c r="D14" s="38"/>
      <c r="E14" s="39"/>
      <c r="F14" s="40">
        <v>2157</v>
      </c>
      <c r="G14" s="38">
        <v>3266300.45</v>
      </c>
      <c r="H14" s="14"/>
      <c r="I14" s="41"/>
      <c r="J14" s="40"/>
      <c r="K14" s="40"/>
      <c r="L14" s="40"/>
      <c r="M14" s="40"/>
      <c r="N14" s="38"/>
      <c r="O14" s="42"/>
      <c r="P14" s="39"/>
      <c r="Q14" s="44"/>
    </row>
    <row r="15" spans="1:17" s="32" customFormat="1" ht="21" customHeight="1">
      <c r="A15" s="90" t="s">
        <v>64</v>
      </c>
      <c r="B15" s="91"/>
      <c r="C15" s="45">
        <f aca="true" t="shared" si="1" ref="C15:Q15">SUM(C9:C14)</f>
        <v>12568803.87</v>
      </c>
      <c r="D15" s="45">
        <f t="shared" si="1"/>
        <v>1406510.87</v>
      </c>
      <c r="E15" s="45">
        <f t="shared" si="1"/>
        <v>0</v>
      </c>
      <c r="F15" s="45">
        <f t="shared" si="1"/>
        <v>5247</v>
      </c>
      <c r="G15" s="45">
        <f t="shared" si="1"/>
        <v>9725388.95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1818</v>
      </c>
      <c r="M15" s="45">
        <f t="shared" si="1"/>
        <v>0</v>
      </c>
      <c r="N15" s="45">
        <f t="shared" si="1"/>
        <v>1436904.05</v>
      </c>
      <c r="O15" s="46">
        <f t="shared" si="1"/>
        <v>0</v>
      </c>
      <c r="P15" s="45">
        <f t="shared" si="1"/>
        <v>0</v>
      </c>
      <c r="Q15" s="45">
        <f t="shared" si="1"/>
        <v>0</v>
      </c>
    </row>
    <row r="16" spans="1:17" s="32" customFormat="1" ht="21" customHeight="1">
      <c r="A16" s="83" t="s">
        <v>24</v>
      </c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86"/>
      <c r="Q16" s="87"/>
    </row>
    <row r="17" spans="1:17" s="32" customFormat="1" ht="21" customHeight="1">
      <c r="A17" s="14">
        <v>7</v>
      </c>
      <c r="B17" s="16" t="s">
        <v>37</v>
      </c>
      <c r="C17" s="38">
        <f aca="true" t="shared" si="2" ref="C17:C22">D17+E17+G17+I17+K17+N17+P17+Q17</f>
        <v>1136319.91</v>
      </c>
      <c r="D17" s="41"/>
      <c r="E17" s="41"/>
      <c r="F17" s="47"/>
      <c r="G17" s="48"/>
      <c r="H17" s="47"/>
      <c r="I17" s="41"/>
      <c r="J17" s="49"/>
      <c r="K17" s="49"/>
      <c r="L17" s="50">
        <v>1170</v>
      </c>
      <c r="M17" s="51">
        <v>214.25</v>
      </c>
      <c r="N17" s="38">
        <v>1136319.91</v>
      </c>
      <c r="O17" s="52"/>
      <c r="P17" s="51"/>
      <c r="Q17" s="44"/>
    </row>
    <row r="18" spans="1:17" s="32" customFormat="1" ht="21" customHeight="1">
      <c r="A18" s="14">
        <v>8</v>
      </c>
      <c r="B18" s="16" t="s">
        <v>38</v>
      </c>
      <c r="C18" s="38">
        <f t="shared" si="2"/>
        <v>449864.24</v>
      </c>
      <c r="D18" s="41"/>
      <c r="E18" s="41"/>
      <c r="F18" s="47"/>
      <c r="G18" s="48"/>
      <c r="H18" s="47"/>
      <c r="I18" s="41"/>
      <c r="J18" s="49"/>
      <c r="K18" s="49"/>
      <c r="L18" s="50">
        <v>722</v>
      </c>
      <c r="M18" s="50"/>
      <c r="N18" s="38">
        <v>449864.24</v>
      </c>
      <c r="O18" s="52"/>
      <c r="P18" s="51"/>
      <c r="Q18" s="44"/>
    </row>
    <row r="19" spans="1:17" s="32" customFormat="1" ht="21" customHeight="1">
      <c r="A19" s="14">
        <v>9</v>
      </c>
      <c r="B19" s="16" t="s">
        <v>39</v>
      </c>
      <c r="C19" s="38">
        <f t="shared" si="2"/>
        <v>2670300</v>
      </c>
      <c r="D19" s="41"/>
      <c r="E19" s="41"/>
      <c r="F19" s="47">
        <v>1161</v>
      </c>
      <c r="G19" s="38">
        <v>2670300</v>
      </c>
      <c r="H19" s="47"/>
      <c r="I19" s="41"/>
      <c r="J19" s="49"/>
      <c r="K19" s="49"/>
      <c r="L19" s="40"/>
      <c r="M19" s="40"/>
      <c r="N19" s="39"/>
      <c r="O19" s="42"/>
      <c r="P19" s="39"/>
      <c r="Q19" s="44"/>
    </row>
    <row r="20" spans="1:17" s="32" customFormat="1" ht="21" customHeight="1">
      <c r="A20" s="14">
        <v>10</v>
      </c>
      <c r="B20" s="16" t="s">
        <v>40</v>
      </c>
      <c r="C20" s="38">
        <f t="shared" si="2"/>
        <v>2298628.89</v>
      </c>
      <c r="D20" s="41"/>
      <c r="E20" s="41"/>
      <c r="F20" s="47">
        <v>1052</v>
      </c>
      <c r="G20" s="38">
        <v>2298628.89</v>
      </c>
      <c r="H20" s="47"/>
      <c r="I20" s="41"/>
      <c r="J20" s="49"/>
      <c r="K20" s="49"/>
      <c r="L20" s="40"/>
      <c r="M20" s="40"/>
      <c r="N20" s="39"/>
      <c r="O20" s="42"/>
      <c r="P20" s="39"/>
      <c r="Q20" s="44"/>
    </row>
    <row r="21" spans="1:17" s="32" customFormat="1" ht="21" customHeight="1">
      <c r="A21" s="14">
        <v>11</v>
      </c>
      <c r="B21" s="16" t="s">
        <v>41</v>
      </c>
      <c r="C21" s="38">
        <f t="shared" si="2"/>
        <v>2528133.58</v>
      </c>
      <c r="D21" s="41"/>
      <c r="E21" s="41"/>
      <c r="F21" s="47"/>
      <c r="G21" s="41"/>
      <c r="H21" s="47"/>
      <c r="I21" s="41"/>
      <c r="J21" s="49"/>
      <c r="K21" s="49"/>
      <c r="L21" s="40">
        <v>4058</v>
      </c>
      <c r="M21" s="40"/>
      <c r="N21" s="38">
        <v>2528133.58</v>
      </c>
      <c r="O21" s="42"/>
      <c r="P21" s="39"/>
      <c r="Q21" s="44"/>
    </row>
    <row r="22" spans="1:17" s="32" customFormat="1" ht="21" customHeight="1">
      <c r="A22" s="14">
        <v>12</v>
      </c>
      <c r="B22" s="16" t="s">
        <v>42</v>
      </c>
      <c r="C22" s="38">
        <f t="shared" si="2"/>
        <v>1278362.05</v>
      </c>
      <c r="D22" s="41"/>
      <c r="E22" s="41"/>
      <c r="F22" s="47">
        <v>573</v>
      </c>
      <c r="G22" s="38">
        <v>1278362.05</v>
      </c>
      <c r="H22" s="47"/>
      <c r="I22" s="41"/>
      <c r="J22" s="49"/>
      <c r="K22" s="49"/>
      <c r="L22" s="50"/>
      <c r="M22" s="50"/>
      <c r="N22" s="51"/>
      <c r="O22" s="52"/>
      <c r="P22" s="51"/>
      <c r="Q22" s="44"/>
    </row>
    <row r="23" spans="1:17" s="32" customFormat="1" ht="21" customHeight="1">
      <c r="A23" s="90" t="s">
        <v>65</v>
      </c>
      <c r="B23" s="91"/>
      <c r="C23" s="53">
        <f aca="true" t="shared" si="3" ref="C23:Q23">SUM(C17:C22)</f>
        <v>10361608.67</v>
      </c>
      <c r="D23" s="53">
        <f t="shared" si="3"/>
        <v>0</v>
      </c>
      <c r="E23" s="53">
        <f t="shared" si="3"/>
        <v>0</v>
      </c>
      <c r="F23" s="53">
        <f t="shared" si="3"/>
        <v>2786</v>
      </c>
      <c r="G23" s="53">
        <f t="shared" si="3"/>
        <v>6247290.94</v>
      </c>
      <c r="H23" s="53">
        <f t="shared" si="3"/>
        <v>0</v>
      </c>
      <c r="I23" s="53">
        <f t="shared" si="3"/>
        <v>0</v>
      </c>
      <c r="J23" s="53">
        <f t="shared" si="3"/>
        <v>0</v>
      </c>
      <c r="K23" s="53">
        <f t="shared" si="3"/>
        <v>0</v>
      </c>
      <c r="L23" s="53">
        <f t="shared" si="3"/>
        <v>5950</v>
      </c>
      <c r="M23" s="53">
        <f t="shared" si="3"/>
        <v>214.25</v>
      </c>
      <c r="N23" s="53">
        <f t="shared" si="3"/>
        <v>4114317.73</v>
      </c>
      <c r="O23" s="54">
        <f t="shared" si="3"/>
        <v>0</v>
      </c>
      <c r="P23" s="54">
        <f t="shared" si="3"/>
        <v>0</v>
      </c>
      <c r="Q23" s="54">
        <f t="shared" si="3"/>
        <v>0</v>
      </c>
    </row>
    <row r="24" spans="1:17" s="32" customFormat="1" ht="30.75" customHeight="1">
      <c r="A24" s="92" t="s">
        <v>23</v>
      </c>
      <c r="B24" s="93"/>
      <c r="C24" s="53">
        <f aca="true" t="shared" si="4" ref="C24:Q24">C15+C23</f>
        <v>22930412.54</v>
      </c>
      <c r="D24" s="53">
        <f t="shared" si="4"/>
        <v>1406510.87</v>
      </c>
      <c r="E24" s="53">
        <f t="shared" si="4"/>
        <v>0</v>
      </c>
      <c r="F24" s="53">
        <f t="shared" si="4"/>
        <v>8033</v>
      </c>
      <c r="G24" s="53">
        <f t="shared" si="4"/>
        <v>15972679.89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3">
        <f t="shared" si="4"/>
        <v>7768</v>
      </c>
      <c r="M24" s="53">
        <f t="shared" si="4"/>
        <v>214.25</v>
      </c>
      <c r="N24" s="53">
        <f t="shared" si="4"/>
        <v>5551221.78</v>
      </c>
      <c r="O24" s="54">
        <f t="shared" si="4"/>
        <v>0</v>
      </c>
      <c r="P24" s="54">
        <f t="shared" si="4"/>
        <v>0</v>
      </c>
      <c r="Q24" s="54">
        <f t="shared" si="4"/>
        <v>0</v>
      </c>
    </row>
  </sheetData>
  <sheetProtection/>
  <mergeCells count="17">
    <mergeCell ref="A15:B15"/>
    <mergeCell ref="A16:Q16"/>
    <mergeCell ref="A23:B23"/>
    <mergeCell ref="A24:B24"/>
    <mergeCell ref="A2:Q2"/>
    <mergeCell ref="H4:I5"/>
    <mergeCell ref="J4:K5"/>
    <mergeCell ref="L4:N5"/>
    <mergeCell ref="O4:P5"/>
    <mergeCell ref="Q4:Q5"/>
    <mergeCell ref="A8:Q8"/>
    <mergeCell ref="A4:A6"/>
    <mergeCell ref="B4:B6"/>
    <mergeCell ref="C4:C5"/>
    <mergeCell ref="D4:D5"/>
    <mergeCell ref="E4:E5"/>
    <mergeCell ref="F4:G5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5"/>
  <sheetViews>
    <sheetView view="pageBreakPreview" zoomScaleSheetLayoutView="100" zoomScalePageLayoutView="0" workbookViewId="0" topLeftCell="A1">
      <selection activeCell="D28" sqref="D28"/>
    </sheetView>
  </sheetViews>
  <sheetFormatPr defaultColWidth="9.140625" defaultRowHeight="15"/>
  <cols>
    <col min="2" max="2" width="21.8515625" style="0" customWidth="1"/>
    <col min="4" max="4" width="11.00390625" style="0" bestFit="1" customWidth="1"/>
    <col min="6" max="6" width="14.140625" style="0" customWidth="1"/>
    <col min="8" max="8" width="13.28125" style="0" customWidth="1"/>
    <col min="10" max="10" width="11.7109375" style="0" customWidth="1"/>
    <col min="12" max="12" width="19.7109375" style="0" customWidth="1"/>
  </cols>
  <sheetData>
    <row r="3" spans="1:12" s="55" customFormat="1" ht="15.75">
      <c r="A3" s="95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="55" customFormat="1" ht="12.75"/>
    <row r="5" spans="1:12" s="55" customFormat="1" ht="16.5" customHeight="1">
      <c r="A5" s="96" t="s">
        <v>0</v>
      </c>
      <c r="B5" s="96" t="s">
        <v>1</v>
      </c>
      <c r="C5" s="96" t="s">
        <v>66</v>
      </c>
      <c r="D5" s="96" t="s">
        <v>67</v>
      </c>
      <c r="E5" s="96"/>
      <c r="F5" s="102" t="s">
        <v>68</v>
      </c>
      <c r="G5" s="102"/>
      <c r="H5" s="102" t="s">
        <v>69</v>
      </c>
      <c r="I5" s="102"/>
      <c r="J5" s="102" t="s">
        <v>70</v>
      </c>
      <c r="K5" s="102"/>
      <c r="L5" s="103" t="s">
        <v>71</v>
      </c>
    </row>
    <row r="6" spans="1:12" s="55" customFormat="1" ht="92.25" customHeight="1">
      <c r="A6" s="96"/>
      <c r="B6" s="96"/>
      <c r="C6" s="96"/>
      <c r="D6" s="102" t="s">
        <v>72</v>
      </c>
      <c r="E6" s="102" t="s">
        <v>73</v>
      </c>
      <c r="F6" s="102" t="s">
        <v>72</v>
      </c>
      <c r="G6" s="102" t="s">
        <v>73</v>
      </c>
      <c r="H6" s="102" t="s">
        <v>72</v>
      </c>
      <c r="I6" s="102" t="s">
        <v>73</v>
      </c>
      <c r="J6" s="102" t="s">
        <v>72</v>
      </c>
      <c r="K6" s="102" t="s">
        <v>73</v>
      </c>
      <c r="L6" s="104"/>
    </row>
    <row r="7" spans="1:12" s="55" customFormat="1" ht="13.5" customHeight="1">
      <c r="A7" s="96"/>
      <c r="B7" s="96"/>
      <c r="C7" s="56" t="s">
        <v>17</v>
      </c>
      <c r="D7" s="102"/>
      <c r="E7" s="102"/>
      <c r="F7" s="102"/>
      <c r="G7" s="102"/>
      <c r="H7" s="102"/>
      <c r="I7" s="102"/>
      <c r="J7" s="102"/>
      <c r="K7" s="102"/>
      <c r="L7" s="57" t="s">
        <v>74</v>
      </c>
    </row>
    <row r="8" spans="1:12" s="55" customFormat="1" ht="12.7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</row>
    <row r="9" spans="1:12" s="55" customFormat="1" ht="12.75">
      <c r="A9" s="97" t="s">
        <v>75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s="55" customFormat="1" ht="15">
      <c r="A10" s="14">
        <v>1</v>
      </c>
      <c r="B10" s="16" t="s">
        <v>31</v>
      </c>
      <c r="C10" s="18">
        <v>2400</v>
      </c>
      <c r="D10" s="58" t="s">
        <v>76</v>
      </c>
      <c r="E10" s="57" t="s">
        <v>77</v>
      </c>
      <c r="F10" s="58" t="s">
        <v>76</v>
      </c>
      <c r="G10" s="57" t="s">
        <v>77</v>
      </c>
      <c r="H10" s="58" t="s">
        <v>76</v>
      </c>
      <c r="I10" s="57" t="s">
        <v>77</v>
      </c>
      <c r="J10" s="58" t="s">
        <v>76</v>
      </c>
      <c r="K10" s="57" t="s">
        <v>77</v>
      </c>
      <c r="L10" s="57">
        <v>325.2</v>
      </c>
    </row>
    <row r="11" spans="1:12" s="55" customFormat="1" ht="15">
      <c r="A11" s="14">
        <v>2</v>
      </c>
      <c r="B11" s="16" t="s">
        <v>32</v>
      </c>
      <c r="C11" s="18">
        <v>4720.98</v>
      </c>
      <c r="D11" s="58" t="s">
        <v>76</v>
      </c>
      <c r="E11" s="57" t="s">
        <v>77</v>
      </c>
      <c r="F11" s="58" t="s">
        <v>76</v>
      </c>
      <c r="G11" s="57" t="s">
        <v>77</v>
      </c>
      <c r="H11" s="58" t="s">
        <v>76</v>
      </c>
      <c r="I11" s="57" t="s">
        <v>77</v>
      </c>
      <c r="J11" s="58" t="s">
        <v>76</v>
      </c>
      <c r="K11" s="57" t="s">
        <v>77</v>
      </c>
      <c r="L11" s="57">
        <v>325.2</v>
      </c>
    </row>
    <row r="12" spans="1:12" s="55" customFormat="1" ht="15">
      <c r="A12" s="14">
        <v>3</v>
      </c>
      <c r="B12" s="16" t="s">
        <v>33</v>
      </c>
      <c r="C12" s="18">
        <v>4924.2</v>
      </c>
      <c r="D12" s="58" t="s">
        <v>76</v>
      </c>
      <c r="E12" s="57" t="s">
        <v>77</v>
      </c>
      <c r="F12" s="58" t="s">
        <v>76</v>
      </c>
      <c r="G12" s="57" t="s">
        <v>77</v>
      </c>
      <c r="H12" s="58" t="s">
        <v>76</v>
      </c>
      <c r="I12" s="57" t="s">
        <v>77</v>
      </c>
      <c r="J12" s="58" t="s">
        <v>76</v>
      </c>
      <c r="K12" s="57" t="s">
        <v>77</v>
      </c>
      <c r="L12" s="57">
        <v>325.2</v>
      </c>
    </row>
    <row r="13" spans="1:12" s="55" customFormat="1" ht="15">
      <c r="A13" s="14">
        <v>4</v>
      </c>
      <c r="B13" s="16" t="s">
        <v>34</v>
      </c>
      <c r="C13" s="19">
        <v>4362</v>
      </c>
      <c r="D13" s="58" t="s">
        <v>76</v>
      </c>
      <c r="E13" s="57" t="s">
        <v>77</v>
      </c>
      <c r="F13" s="58" t="s">
        <v>76</v>
      </c>
      <c r="G13" s="57" t="s">
        <v>77</v>
      </c>
      <c r="H13" s="58" t="s">
        <v>76</v>
      </c>
      <c r="I13" s="57" t="s">
        <v>77</v>
      </c>
      <c r="J13" s="58" t="s">
        <v>76</v>
      </c>
      <c r="K13" s="57" t="s">
        <v>77</v>
      </c>
      <c r="L13" s="57">
        <v>325.2</v>
      </c>
    </row>
    <row r="14" spans="1:12" s="55" customFormat="1" ht="15">
      <c r="A14" s="14">
        <v>5</v>
      </c>
      <c r="B14" s="16" t="s">
        <v>35</v>
      </c>
      <c r="C14" s="19">
        <v>2453.2</v>
      </c>
      <c r="D14" s="59" t="s">
        <v>76</v>
      </c>
      <c r="E14" s="60" t="s">
        <v>77</v>
      </c>
      <c r="F14" s="59" t="s">
        <v>76</v>
      </c>
      <c r="G14" s="60" t="s">
        <v>77</v>
      </c>
      <c r="H14" s="59" t="s">
        <v>76</v>
      </c>
      <c r="I14" s="57" t="s">
        <v>77</v>
      </c>
      <c r="J14" s="59" t="s">
        <v>76</v>
      </c>
      <c r="K14" s="60" t="s">
        <v>77</v>
      </c>
      <c r="L14" s="57">
        <v>325.2</v>
      </c>
    </row>
    <row r="15" spans="1:12" s="55" customFormat="1" ht="15">
      <c r="A15" s="14">
        <v>6</v>
      </c>
      <c r="B15" s="16" t="s">
        <v>36</v>
      </c>
      <c r="C15" s="18">
        <v>10608.5</v>
      </c>
      <c r="D15" s="58" t="s">
        <v>76</v>
      </c>
      <c r="E15" s="57" t="s">
        <v>77</v>
      </c>
      <c r="F15" s="58" t="s">
        <v>76</v>
      </c>
      <c r="G15" s="57" t="s">
        <v>77</v>
      </c>
      <c r="H15" s="58" t="s">
        <v>76</v>
      </c>
      <c r="I15" s="57" t="s">
        <v>77</v>
      </c>
      <c r="J15" s="58" t="s">
        <v>76</v>
      </c>
      <c r="K15" s="57" t="s">
        <v>77</v>
      </c>
      <c r="L15" s="57">
        <v>325.2</v>
      </c>
    </row>
    <row r="16" spans="1:12" s="55" customFormat="1" ht="15.75">
      <c r="A16" s="100" t="s">
        <v>78</v>
      </c>
      <c r="B16" s="101"/>
      <c r="C16" s="61">
        <f>SUM(C10:C15)</f>
        <v>29468.88</v>
      </c>
      <c r="D16" s="62" t="s">
        <v>79</v>
      </c>
      <c r="E16" s="62" t="s">
        <v>79</v>
      </c>
      <c r="F16" s="62" t="s">
        <v>79</v>
      </c>
      <c r="G16" s="62" t="s">
        <v>79</v>
      </c>
      <c r="H16" s="62" t="s">
        <v>79</v>
      </c>
      <c r="I16" s="62" t="s">
        <v>79</v>
      </c>
      <c r="J16" s="62" t="s">
        <v>79</v>
      </c>
      <c r="K16" s="62" t="s">
        <v>79</v>
      </c>
      <c r="L16" s="62" t="s">
        <v>79</v>
      </c>
    </row>
    <row r="17" spans="1:12" s="55" customFormat="1" ht="12.75">
      <c r="A17" s="97" t="s">
        <v>80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9"/>
    </row>
    <row r="18" spans="1:12" s="55" customFormat="1" ht="15">
      <c r="A18" s="14">
        <v>7</v>
      </c>
      <c r="B18" s="16" t="s">
        <v>37</v>
      </c>
      <c r="C18" s="20">
        <v>3459.8</v>
      </c>
      <c r="D18" s="58" t="s">
        <v>76</v>
      </c>
      <c r="E18" s="57" t="s">
        <v>77</v>
      </c>
      <c r="F18" s="58" t="s">
        <v>76</v>
      </c>
      <c r="G18" s="57" t="s">
        <v>77</v>
      </c>
      <c r="H18" s="58" t="s">
        <v>81</v>
      </c>
      <c r="I18" s="57"/>
      <c r="J18" s="58" t="s">
        <v>76</v>
      </c>
      <c r="K18" s="57" t="s">
        <v>77</v>
      </c>
      <c r="L18" s="57">
        <v>365.4</v>
      </c>
    </row>
    <row r="19" spans="1:12" s="55" customFormat="1" ht="15">
      <c r="A19" s="14">
        <v>8</v>
      </c>
      <c r="B19" s="16" t="s">
        <v>38</v>
      </c>
      <c r="C19" s="21">
        <v>2249</v>
      </c>
      <c r="D19" s="58" t="s">
        <v>76</v>
      </c>
      <c r="E19" s="57" t="s">
        <v>77</v>
      </c>
      <c r="F19" s="58" t="s">
        <v>76</v>
      </c>
      <c r="G19" s="57" t="s">
        <v>77</v>
      </c>
      <c r="H19" s="58" t="s">
        <v>81</v>
      </c>
      <c r="I19" s="57"/>
      <c r="J19" s="58" t="s">
        <v>76</v>
      </c>
      <c r="K19" s="57" t="s">
        <v>77</v>
      </c>
      <c r="L19" s="57">
        <v>365.4</v>
      </c>
    </row>
    <row r="20" spans="1:12" s="55" customFormat="1" ht="15">
      <c r="A20" s="14">
        <v>9</v>
      </c>
      <c r="B20" s="16" t="s">
        <v>39</v>
      </c>
      <c r="C20" s="21">
        <v>6850.3</v>
      </c>
      <c r="D20" s="58" t="s">
        <v>76</v>
      </c>
      <c r="E20" s="57" t="s">
        <v>77</v>
      </c>
      <c r="F20" s="58" t="s">
        <v>76</v>
      </c>
      <c r="G20" s="57" t="s">
        <v>77</v>
      </c>
      <c r="H20" s="58" t="s">
        <v>81</v>
      </c>
      <c r="I20" s="57"/>
      <c r="J20" s="58" t="s">
        <v>76</v>
      </c>
      <c r="K20" s="57" t="s">
        <v>77</v>
      </c>
      <c r="L20" s="57">
        <v>365.4</v>
      </c>
    </row>
    <row r="21" spans="1:12" s="55" customFormat="1" ht="15">
      <c r="A21" s="14">
        <v>10</v>
      </c>
      <c r="B21" s="16" t="s">
        <v>40</v>
      </c>
      <c r="C21" s="21">
        <v>3985.6</v>
      </c>
      <c r="D21" s="58" t="s">
        <v>76</v>
      </c>
      <c r="E21" s="57" t="s">
        <v>77</v>
      </c>
      <c r="F21" s="58" t="s">
        <v>76</v>
      </c>
      <c r="G21" s="57" t="s">
        <v>77</v>
      </c>
      <c r="H21" s="58" t="s">
        <v>81</v>
      </c>
      <c r="I21" s="57"/>
      <c r="J21" s="58" t="s">
        <v>76</v>
      </c>
      <c r="K21" s="57" t="s">
        <v>77</v>
      </c>
      <c r="L21" s="57">
        <v>365.4</v>
      </c>
    </row>
    <row r="22" spans="1:12" s="55" customFormat="1" ht="15">
      <c r="A22" s="14">
        <v>11</v>
      </c>
      <c r="B22" s="16" t="s">
        <v>41</v>
      </c>
      <c r="C22" s="20">
        <v>8355.02</v>
      </c>
      <c r="D22" s="58" t="s">
        <v>76</v>
      </c>
      <c r="E22" s="57" t="s">
        <v>77</v>
      </c>
      <c r="F22" s="58" t="s">
        <v>76</v>
      </c>
      <c r="G22" s="57" t="s">
        <v>77</v>
      </c>
      <c r="H22" s="58" t="s">
        <v>81</v>
      </c>
      <c r="I22" s="57"/>
      <c r="J22" s="58" t="s">
        <v>76</v>
      </c>
      <c r="K22" s="57" t="s">
        <v>77</v>
      </c>
      <c r="L22" s="57">
        <v>365.4</v>
      </c>
    </row>
    <row r="23" spans="1:12" s="55" customFormat="1" ht="15">
      <c r="A23" s="14">
        <v>12</v>
      </c>
      <c r="B23" s="16" t="s">
        <v>42</v>
      </c>
      <c r="C23" s="20">
        <v>3451.6</v>
      </c>
      <c r="D23" s="58" t="s">
        <v>76</v>
      </c>
      <c r="E23" s="57" t="s">
        <v>77</v>
      </c>
      <c r="F23" s="58" t="s">
        <v>76</v>
      </c>
      <c r="G23" s="57" t="s">
        <v>77</v>
      </c>
      <c r="H23" s="58" t="s">
        <v>81</v>
      </c>
      <c r="I23" s="57"/>
      <c r="J23" s="58" t="s">
        <v>76</v>
      </c>
      <c r="K23" s="57" t="s">
        <v>77</v>
      </c>
      <c r="L23" s="57">
        <v>365.4</v>
      </c>
    </row>
    <row r="24" spans="1:12" s="55" customFormat="1" ht="15.75">
      <c r="A24" s="105" t="s">
        <v>82</v>
      </c>
      <c r="B24" s="106"/>
      <c r="C24" s="63">
        <f>SUM(C18:C23)</f>
        <v>28351.32</v>
      </c>
      <c r="D24" s="62" t="s">
        <v>79</v>
      </c>
      <c r="E24" s="62" t="s">
        <v>79</v>
      </c>
      <c r="F24" s="62" t="s">
        <v>79</v>
      </c>
      <c r="G24" s="62" t="s">
        <v>79</v>
      </c>
      <c r="H24" s="62" t="s">
        <v>79</v>
      </c>
      <c r="I24" s="62" t="s">
        <v>79</v>
      </c>
      <c r="J24" s="62" t="s">
        <v>79</v>
      </c>
      <c r="K24" s="62" t="s">
        <v>79</v>
      </c>
      <c r="L24" s="62" t="s">
        <v>79</v>
      </c>
    </row>
    <row r="25" spans="1:12" s="55" customFormat="1" ht="15.75">
      <c r="A25" s="100" t="s">
        <v>83</v>
      </c>
      <c r="B25" s="101"/>
      <c r="C25" s="64">
        <f>C16+C24</f>
        <v>57820.2</v>
      </c>
      <c r="D25" s="62" t="s">
        <v>79</v>
      </c>
      <c r="E25" s="62" t="s">
        <v>79</v>
      </c>
      <c r="F25" s="62" t="s">
        <v>79</v>
      </c>
      <c r="G25" s="62" t="s">
        <v>79</v>
      </c>
      <c r="H25" s="62" t="s">
        <v>79</v>
      </c>
      <c r="I25" s="62" t="s">
        <v>79</v>
      </c>
      <c r="J25" s="62" t="s">
        <v>79</v>
      </c>
      <c r="K25" s="62" t="s">
        <v>79</v>
      </c>
      <c r="L25" s="62" t="s">
        <v>79</v>
      </c>
    </row>
    <row r="26" s="55" customFormat="1" ht="12.75"/>
  </sheetData>
  <sheetProtection/>
  <mergeCells count="22">
    <mergeCell ref="A17:L17"/>
    <mergeCell ref="L5:L6"/>
    <mergeCell ref="F5:G5"/>
    <mergeCell ref="H5:I5"/>
    <mergeCell ref="A24:B24"/>
    <mergeCell ref="A25:B25"/>
    <mergeCell ref="E6:E7"/>
    <mergeCell ref="F6:F7"/>
    <mergeCell ref="G6:G7"/>
    <mergeCell ref="H6:H7"/>
    <mergeCell ref="A16:B16"/>
    <mergeCell ref="J5:K5"/>
    <mergeCell ref="K6:K7"/>
    <mergeCell ref="D6:D7"/>
    <mergeCell ref="I6:I7"/>
    <mergeCell ref="J6:J7"/>
    <mergeCell ref="A3:L3"/>
    <mergeCell ref="A5:A7"/>
    <mergeCell ref="B5:B7"/>
    <mergeCell ref="C5:C6"/>
    <mergeCell ref="D5:E5"/>
    <mergeCell ref="A9:L9"/>
  </mergeCells>
  <printOptions/>
  <pageMargins left="0" right="0" top="0" bottom="0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Родионов</dc:creator>
  <cp:keywords/>
  <dc:description/>
  <cp:lastModifiedBy>NikandrovaAA</cp:lastModifiedBy>
  <cp:lastPrinted>2013-07-24T09:23:01Z</cp:lastPrinted>
  <dcterms:created xsi:type="dcterms:W3CDTF">2010-03-21T18:24:05Z</dcterms:created>
  <dcterms:modified xsi:type="dcterms:W3CDTF">2013-12-31T08:55:43Z</dcterms:modified>
  <cp:category/>
  <cp:version/>
  <cp:contentType/>
  <cp:contentStatus/>
</cp:coreProperties>
</file>