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<sst xmlns="http://schemas.openxmlformats.org/spreadsheetml/2006/main" count="152" uniqueCount="67">
  <si>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</si>
  <si>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</si>
  <si>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</si>
  <si>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</si>
  <si>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</si>
  <si>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</si>
  <si>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</si>
  <si>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</si>
  <si>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</si>
  <si>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</si>
  <si>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</si>
  <si>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</si>
  <si>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</si>
  <si>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</si>
  <si>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</si>
  <si>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</si>
  <si>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</si>
  <si>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</si>
  <si>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</si>
  <si>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</si>
  <si>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</si>
  <si>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</si>
  <si>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</si>
  <si>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</si>
  <si>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</si>
  <si>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</si>
  <si>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</si>
  <si>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</si>
  <si>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</si>
  <si>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</si>
  <si>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</si>
  <si>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</si>
  <si>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</si>
  <si>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</si>
  <si>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</si>
  <si>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</si>
  <si>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</si>
  <si>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</si>
  <si>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</si>
  <si>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</si>
  <si>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</si>
  <si>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</si>
  <si>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</si>
  <si>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</si>
  <si>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ВСЕГО по Подпрограмме 2:</t>
  </si>
  <si>
    <t xml:space="preserve">Таблица № 3                                                                                     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</si>
  <si>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</si>
  <si>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</si>
  <si>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 xml:space="preserve">Таблица  № 2                                                                      </t>
  </si>
  <si>
    <t>Показатели результативности выполнения основных мероприятий</t>
  </si>
  <si>
    <t>1.2.</t>
  </si>
  <si>
    <t>2.3.</t>
  </si>
  <si>
    <t>2.4.</t>
  </si>
  <si>
    <t>Количество документов,ед.</t>
  </si>
  <si>
    <t>2014-2016</t>
  </si>
  <si>
    <t>2017-2020</t>
  </si>
  <si>
    <t>Организация и проведение культурно-массовых мероприятий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</si>
  <si>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</si>
  <si>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Библиографическая обработка документов и создание каталогов</t>
  </si>
  <si>
    <t>Количество мероприятий, ед.</t>
  </si>
  <si>
    <t>Библиотечное, библиографическое и информационне обслуживание пользователей библиотеки</t>
  </si>
  <si>
    <t>Предоставление социальных гарантий работникам</t>
  </si>
  <si>
    <t>Количество работников, чел</t>
  </si>
  <si>
    <t>Количество посещений, ед.</t>
  </si>
  <si>
    <t>Количество выданных экземпляров библиотечного фонда, ед.</t>
  </si>
  <si>
    <t xml:space="preserve">4. Обоснование ресурсного обеспечения Подпрограммы 2 "Библиотечное дело ЗАТО Александровск" </t>
  </si>
  <si>
    <t>3. Перечень основных мероприятий Подпрограммы 2 "Библиотечное дело ЗАТО Александровск"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</si>
</sst>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3" fillId="31" borderId="15" xfId="0" applyFont="1" applyFill="1" applyBorder="1" applyAlignment="1">
      <alignment vertical="center"/>
    </xf>
    <xf numFmtId="4" fontId="13" fillId="31" borderId="15" xfId="0" applyNumberFormat="1" applyFont="1" applyFill="1" applyBorder="1" applyAlignment="1">
      <alignment vertical="center"/>
    </xf>
    <xf numFmtId="4" fontId="13" fillId="31" borderId="16" xfId="0" applyNumberFormat="1" applyFont="1" applyFill="1" applyBorder="1" applyAlignment="1">
      <alignment vertical="center"/>
    </xf>
    <xf numFmtId="0" fontId="14" fillId="31" borderId="17" xfId="0" applyFont="1" applyFill="1" applyBorder="1" applyAlignment="1">
      <alignment vertical="center"/>
    </xf>
    <xf numFmtId="4" fontId="13" fillId="31" borderId="17" xfId="0" applyNumberFormat="1" applyFont="1" applyFill="1" applyBorder="1" applyAlignment="1">
      <alignment vertical="center"/>
    </xf>
    <xf numFmtId="4" fontId="14" fillId="31" borderId="17" xfId="0" applyNumberFormat="1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1" borderId="21" xfId="0" applyNumberFormat="1" applyFont="1" applyFill="1" applyBorder="1" applyAlignment="1">
      <alignment horizontal="center" vertical="center" wrapText="1"/>
    </xf>
    <xf numFmtId="0" fontId="12" fillId="31" borderId="22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0" xfId="0" applyNumberFormat="1" applyFont="1" applyFill="1" applyBorder="1" applyAlignment="1">
      <alignment horizontal="center" vertical="center" wrapText="1"/>
    </xf>
    <xf numFmtId="0" fontId="12" fillId="31" borderId="17" xfId="0" applyNumberFormat="1" applyFont="1" applyFill="1" applyBorder="1" applyAlignment="1">
      <alignment horizontal="center" vertical="center" wrapText="1"/>
    </xf>
    <xf numFmtId="2" fontId="11" fillId="31" borderId="23" xfId="0" applyNumberFormat="1" applyFont="1" applyFill="1" applyBorder="1" applyAlignment="1">
      <alignment horizontal="left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/>
    </xf>
    <xf numFmtId="0" fontId="14" fillId="31" borderId="19" xfId="0" applyFont="1" applyFill="1" applyBorder="1" applyAlignment="1">
      <alignment horizontal="left" vertical="center"/>
    </xf>
    <xf numFmtId="0" fontId="14" fillId="31" borderId="26" xfId="0" applyFont="1" applyFill="1" applyBorder="1" applyAlignment="1">
      <alignment horizontal="left" vertical="center"/>
    </xf>
    <xf numFmtId="0" fontId="13" fillId="31" borderId="27" xfId="0" applyNumberFormat="1" applyFont="1" applyFill="1" applyBorder="1" applyAlignment="1">
      <alignment horizontal="center" vertical="center" wrapText="1"/>
    </xf>
    <xf numFmtId="0" fontId="13" fillId="31" borderId="28" xfId="0" applyNumberFormat="1" applyFont="1" applyFill="1" applyBorder="1" applyAlignment="1">
      <alignment horizontal="center" vertical="center" wrapText="1"/>
    </xf>
    <xf numFmtId="0" fontId="13" fillId="31" borderId="2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/>
    </xf>
    <xf numFmtId="2" fontId="8" fillId="31" borderId="20" xfId="0" applyNumberFormat="1" applyFont="1" applyFill="1" applyBorder="1" applyAlignment="1">
      <alignment horizontal="center" vertical="center"/>
    </xf>
    <xf numFmtId="2" fontId="8" fillId="31" borderId="30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20" xfId="0" applyNumberFormat="1" applyFont="1" applyFill="1" applyBorder="1" applyAlignment="1">
      <alignment horizontal="center" vertical="center"/>
    </xf>
    <xf numFmtId="4" fontId="9" fillId="31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15" zoomScalePageLayoutView="0" workbookViewId="0" topLeftCell="A1">
      <selection activeCell="F17" sqref="F17"/>
    </sheetView>
  </sheetViews>
  <sheetFormatPr defaultColWidth="9.140625" defaultRowHeight="18.75" customHeight="1"/>
  <cols>
    <col min="1" max="1" width="35.421875" style="23" customWidth="1"/>
    <col min="2" max="2" width="18.28125" style="23" customWidth="1"/>
    <col min="3" max="3" width="13.8515625" style="23" customWidth="1"/>
    <col min="4" max="6" width="13.421875" style="23" bestFit="1" customWidth="1"/>
    <col min="7" max="7" width="13.7109375" style="23" customWidth="1"/>
    <col min="8" max="8" width="14.7109375" style="23" customWidth="1"/>
    <col min="9" max="9" width="14.140625" style="23" customWidth="1"/>
    <col min="10" max="16384" width="9.140625" style="23" customWidth="1"/>
  </cols>
  <sheetData>
    <row r="1" spans="5:10" ht="18.75" customHeight="1">
      <c r="E1" s="24"/>
      <c r="G1" s="42" t="s">
        <v>48</v>
      </c>
      <c r="H1" s="42"/>
      <c r="I1" s="42"/>
      <c r="J1" s="25"/>
    </row>
    <row r="2" spans="1:9" ht="18.75" customHeight="1">
      <c r="A2" s="43" t="s">
        <v>65</v>
      </c>
      <c r="B2" s="43"/>
      <c r="C2" s="43"/>
      <c r="D2" s="43"/>
      <c r="E2" s="43"/>
      <c r="F2" s="43"/>
      <c r="G2" s="43"/>
      <c r="H2" s="43"/>
      <c r="I2" s="43"/>
    </row>
    <row r="4" spans="1:9" ht="18.75" customHeight="1">
      <c r="A4" s="44" t="s">
        <v>10</v>
      </c>
      <c r="B4" s="46" t="s">
        <v>11</v>
      </c>
      <c r="C4" s="48" t="s">
        <v>12</v>
      </c>
      <c r="D4" s="48"/>
      <c r="E4" s="48"/>
      <c r="F4" s="48"/>
      <c r="G4" s="48"/>
      <c r="H4" s="48"/>
      <c r="I4" s="48"/>
    </row>
    <row r="5" spans="1:9" ht="18.75" customHeight="1">
      <c r="A5" s="45"/>
      <c r="B5" s="47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8.75" customHeigh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8.75" customHeight="1">
      <c r="A7" s="26" t="s">
        <v>37</v>
      </c>
      <c r="B7" s="27">
        <f>B9+B10+B11+B12</f>
        <v>364411815.90999997</v>
      </c>
      <c r="C7" s="27">
        <f aca="true" t="shared" si="0" ref="C7:I7">C9+C10+C11+C12</f>
        <v>53514815.69</v>
      </c>
      <c r="D7" s="27">
        <f t="shared" si="0"/>
        <v>50638382.82000001</v>
      </c>
      <c r="E7" s="27">
        <f t="shared" si="0"/>
        <v>51060525.199999996</v>
      </c>
      <c r="F7" s="27">
        <f t="shared" si="0"/>
        <v>55171758.94000001</v>
      </c>
      <c r="G7" s="27">
        <f t="shared" si="0"/>
        <v>54202759.8</v>
      </c>
      <c r="H7" s="27">
        <f t="shared" si="0"/>
        <v>49911786.73</v>
      </c>
      <c r="I7" s="27">
        <f t="shared" si="0"/>
        <v>49911786.73</v>
      </c>
    </row>
    <row r="8" spans="1:9" ht="18.75" customHeight="1">
      <c r="A8" s="36" t="s">
        <v>13</v>
      </c>
      <c r="B8" s="37"/>
      <c r="C8" s="37"/>
      <c r="D8" s="37"/>
      <c r="E8" s="37"/>
      <c r="F8" s="37"/>
      <c r="G8" s="37"/>
      <c r="H8" s="37"/>
      <c r="I8" s="38"/>
    </row>
    <row r="9" spans="1:9" ht="18.75" customHeight="1">
      <c r="A9" s="5" t="s">
        <v>14</v>
      </c>
      <c r="B9" s="27">
        <f>C9+D9+E9+F9+G9+H9+I9</f>
        <v>345023665.01</v>
      </c>
      <c r="C9" s="6">
        <f>C16</f>
        <v>50166870</v>
      </c>
      <c r="D9" s="6">
        <f>'табл.3'!G72</f>
        <v>48176381.82000001</v>
      </c>
      <c r="E9" s="6">
        <f>E16</f>
        <v>48469840.33</v>
      </c>
      <c r="F9" s="6">
        <f>'табл.3'!I72</f>
        <v>49875747.650000006</v>
      </c>
      <c r="G9" s="6">
        <f>'табл.3'!J72</f>
        <v>49394476.71</v>
      </c>
      <c r="H9" s="6">
        <f>'табл.3'!K72</f>
        <v>49470174.25</v>
      </c>
      <c r="I9" s="6">
        <f>'табл.3'!L72</f>
        <v>49470174.25</v>
      </c>
    </row>
    <row r="10" spans="1:9" ht="18.75" customHeight="1">
      <c r="A10" s="5" t="s">
        <v>15</v>
      </c>
      <c r="B10" s="27">
        <f>C10+D10+E10+F10+G10+H10+I10</f>
        <v>19199692.56</v>
      </c>
      <c r="C10" s="6">
        <f>C17</f>
        <v>3342945.69</v>
      </c>
      <c r="D10" s="6">
        <f>D17</f>
        <v>2448681</v>
      </c>
      <c r="E10" s="6">
        <f>E17</f>
        <v>2442571.87</v>
      </c>
      <c r="F10" s="6">
        <f aca="true" t="shared" si="1" ref="F10:I11">F17</f>
        <v>5273985.949999999</v>
      </c>
      <c r="G10" s="6">
        <f t="shared" si="1"/>
        <v>4808283.09</v>
      </c>
      <c r="H10" s="6">
        <f t="shared" si="1"/>
        <v>441612.48</v>
      </c>
      <c r="I10" s="6">
        <f t="shared" si="1"/>
        <v>441612.48</v>
      </c>
    </row>
    <row r="11" spans="1:9" ht="18.75" customHeight="1">
      <c r="A11" s="5" t="s">
        <v>16</v>
      </c>
      <c r="B11" s="27">
        <f>C11+D11+E11+F11+G11+H11+I11</f>
        <v>94458.34</v>
      </c>
      <c r="C11" s="6">
        <f>C18</f>
        <v>0</v>
      </c>
      <c r="D11" s="6">
        <f>D18</f>
        <v>13320</v>
      </c>
      <c r="E11" s="6">
        <f>E18</f>
        <v>63113</v>
      </c>
      <c r="F11" s="6">
        <f t="shared" si="1"/>
        <v>18025.34</v>
      </c>
      <c r="G11" s="6">
        <f t="shared" si="1"/>
        <v>0</v>
      </c>
      <c r="H11" s="6">
        <f t="shared" si="1"/>
        <v>0</v>
      </c>
      <c r="I11" s="6">
        <f t="shared" si="1"/>
        <v>0</v>
      </c>
    </row>
    <row r="12" spans="1:9" ht="18.75" customHeight="1">
      <c r="A12" s="5" t="s">
        <v>17</v>
      </c>
      <c r="B12" s="27">
        <f>C12+D12+E12+F12+G12+H12+I12</f>
        <v>94000</v>
      </c>
      <c r="C12" s="6">
        <f>+C19</f>
        <v>5000</v>
      </c>
      <c r="D12" s="6">
        <f aca="true" t="shared" si="2" ref="D12:I12">+D19</f>
        <v>0</v>
      </c>
      <c r="E12" s="6">
        <f t="shared" si="2"/>
        <v>85000</v>
      </c>
      <c r="F12" s="6">
        <f t="shared" si="2"/>
        <v>4000</v>
      </c>
      <c r="G12" s="6">
        <f t="shared" si="2"/>
        <v>0</v>
      </c>
      <c r="H12" s="6">
        <f t="shared" si="2"/>
        <v>0</v>
      </c>
      <c r="I12" s="6">
        <f t="shared" si="2"/>
        <v>0</v>
      </c>
    </row>
    <row r="13" spans="1:9" ht="18.75" customHeight="1">
      <c r="A13" s="39" t="s">
        <v>18</v>
      </c>
      <c r="B13" s="40"/>
      <c r="C13" s="40"/>
      <c r="D13" s="40"/>
      <c r="E13" s="40"/>
      <c r="F13" s="40"/>
      <c r="G13" s="40"/>
      <c r="H13" s="40"/>
      <c r="I13" s="41"/>
    </row>
    <row r="14" spans="1:9" ht="42.75" customHeight="1">
      <c r="A14" s="28" t="s">
        <v>30</v>
      </c>
      <c r="B14" s="27">
        <f>B16+B17+B18+B19</f>
        <v>364411815.90999997</v>
      </c>
      <c r="C14" s="27">
        <f aca="true" t="shared" si="3" ref="C14:I14">C16+C17+C18+C19</f>
        <v>53514815.69</v>
      </c>
      <c r="D14" s="27">
        <f t="shared" si="3"/>
        <v>50638382.82000001</v>
      </c>
      <c r="E14" s="27">
        <f t="shared" si="3"/>
        <v>51060525.199999996</v>
      </c>
      <c r="F14" s="27">
        <f t="shared" si="3"/>
        <v>55171758.94000001</v>
      </c>
      <c r="G14" s="27">
        <f t="shared" si="3"/>
        <v>54202759.8</v>
      </c>
      <c r="H14" s="27">
        <f t="shared" si="3"/>
        <v>49911786.73</v>
      </c>
      <c r="I14" s="27">
        <f t="shared" si="3"/>
        <v>49911786.73</v>
      </c>
    </row>
    <row r="15" spans="1:9" ht="18.75" customHeight="1">
      <c r="A15" s="36" t="s">
        <v>13</v>
      </c>
      <c r="B15" s="37"/>
      <c r="C15" s="37"/>
      <c r="D15" s="37"/>
      <c r="E15" s="37"/>
      <c r="F15" s="37"/>
      <c r="G15" s="37"/>
      <c r="H15" s="37"/>
      <c r="I15" s="38"/>
    </row>
    <row r="16" spans="1:9" ht="18.75" customHeight="1">
      <c r="A16" s="5" t="s">
        <v>14</v>
      </c>
      <c r="B16" s="27">
        <f>C16+D16+E16+F16+G16+H16+I16</f>
        <v>345023665.01</v>
      </c>
      <c r="C16" s="6">
        <f>'табл.3'!F72</f>
        <v>50166870</v>
      </c>
      <c r="D16" s="6">
        <f>'табл.3'!G72</f>
        <v>48176381.82000001</v>
      </c>
      <c r="E16" s="6">
        <f>'табл.3'!H72</f>
        <v>48469840.33</v>
      </c>
      <c r="F16" s="6">
        <f>'табл.3'!I72</f>
        <v>49875747.650000006</v>
      </c>
      <c r="G16" s="6">
        <f>'табл.3'!J72</f>
        <v>49394476.71</v>
      </c>
      <c r="H16" s="6">
        <f>'табл.3'!K72</f>
        <v>49470174.25</v>
      </c>
      <c r="I16" s="6">
        <f>'табл.3'!L72</f>
        <v>49470174.25</v>
      </c>
    </row>
    <row r="17" spans="1:9" ht="18.75" customHeight="1">
      <c r="A17" s="5" t="s">
        <v>15</v>
      </c>
      <c r="B17" s="27">
        <f>C17+D17+E17+F17+G17+H17+I17</f>
        <v>19199692.56</v>
      </c>
      <c r="C17" s="6">
        <f>'табл.3'!F73</f>
        <v>3342945.69</v>
      </c>
      <c r="D17" s="6">
        <f>'табл.3'!G73</f>
        <v>2448681</v>
      </c>
      <c r="E17" s="6">
        <f>'табл.3'!H73</f>
        <v>2442571.87</v>
      </c>
      <c r="F17" s="6">
        <f>'табл.3'!I73</f>
        <v>5273985.949999999</v>
      </c>
      <c r="G17" s="6">
        <f>'табл.3'!J73</f>
        <v>4808283.09</v>
      </c>
      <c r="H17" s="6">
        <f>'табл.3'!K73</f>
        <v>441612.48</v>
      </c>
      <c r="I17" s="6">
        <f>'табл.3'!L73</f>
        <v>441612.48</v>
      </c>
    </row>
    <row r="18" spans="1:9" ht="18.75" customHeight="1">
      <c r="A18" s="5" t="s">
        <v>16</v>
      </c>
      <c r="B18" s="27">
        <f>C18+D18+E18+F18+G18+H18+I18</f>
        <v>94458.34</v>
      </c>
      <c r="C18" s="6">
        <v>0</v>
      </c>
      <c r="D18" s="6">
        <f>'табл.3'!G74</f>
        <v>13320</v>
      </c>
      <c r="E18" s="6">
        <f>'табл.3'!H74</f>
        <v>63113</v>
      </c>
      <c r="F18" s="6">
        <f>'табл.3'!I74</f>
        <v>18025.34</v>
      </c>
      <c r="G18" s="6">
        <f>'табл.3'!J74</f>
        <v>0</v>
      </c>
      <c r="H18" s="6">
        <f>'табл.3'!K74</f>
        <v>0</v>
      </c>
      <c r="I18" s="6">
        <f>'табл.3'!L74</f>
        <v>0</v>
      </c>
    </row>
    <row r="19" spans="1:9" ht="18.75" customHeight="1">
      <c r="A19" s="5" t="s">
        <v>17</v>
      </c>
      <c r="B19" s="27">
        <f>C19+D19+E19+F19+G19+H19+I19</f>
        <v>94000</v>
      </c>
      <c r="C19" s="6">
        <v>5000</v>
      </c>
      <c r="D19" s="6">
        <v>0</v>
      </c>
      <c r="E19" s="6">
        <f>'табл.3'!H75</f>
        <v>85000</v>
      </c>
      <c r="F19" s="6">
        <f>'табл.3'!I75</f>
        <v>4000</v>
      </c>
      <c r="G19" s="6">
        <v>0</v>
      </c>
      <c r="H19" s="6">
        <v>0</v>
      </c>
      <c r="I19" s="6">
        <v>0</v>
      </c>
    </row>
    <row r="21" ht="18.75" customHeight="1">
      <c r="A21" s="7"/>
    </row>
    <row r="22" ht="18.75" customHeight="1">
      <c r="A22" s="7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SheetLayoutView="115" zoomScalePageLayoutView="0" workbookViewId="0" topLeftCell="E46">
      <selection activeCell="J75" sqref="J75"/>
    </sheetView>
  </sheetViews>
  <sheetFormatPr defaultColWidth="9.140625" defaultRowHeight="15"/>
  <cols>
    <col min="1" max="1" width="9.140625" style="11" customWidth="1"/>
    <col min="2" max="2" width="36.57421875" style="11" customWidth="1"/>
    <col min="3" max="3" width="10.421875" style="11" customWidth="1"/>
    <col min="4" max="4" width="10.00390625" style="11" customWidth="1"/>
    <col min="5" max="5" width="18.421875" style="11" customWidth="1"/>
    <col min="6" max="12" width="15.140625" style="11" bestFit="1" customWidth="1"/>
    <col min="13" max="13" width="18.00390625" style="11" customWidth="1"/>
    <col min="14" max="14" width="7.7109375" style="11" customWidth="1"/>
    <col min="15" max="20" width="7.421875" style="11" bestFit="1" customWidth="1"/>
    <col min="21" max="21" width="23.421875" style="11" customWidth="1"/>
    <col min="22" max="16384" width="9.140625" style="11" customWidth="1"/>
  </cols>
  <sheetData>
    <row r="1" s="9" customFormat="1" ht="17.25" customHeight="1">
      <c r="U1" s="10" t="s">
        <v>45</v>
      </c>
    </row>
    <row r="2" spans="1:21" s="9" customFormat="1" ht="26.2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31.5" customHeight="1">
      <c r="A3" s="94" t="s">
        <v>7</v>
      </c>
      <c r="B3" s="48" t="s">
        <v>19</v>
      </c>
      <c r="C3" s="48" t="s">
        <v>20</v>
      </c>
      <c r="D3" s="48" t="s">
        <v>10</v>
      </c>
      <c r="E3" s="48" t="s">
        <v>27</v>
      </c>
      <c r="F3" s="48"/>
      <c r="G3" s="48"/>
      <c r="H3" s="48"/>
      <c r="I3" s="48"/>
      <c r="J3" s="48"/>
      <c r="K3" s="48"/>
      <c r="L3" s="48"/>
      <c r="M3" s="94" t="s">
        <v>49</v>
      </c>
      <c r="N3" s="94"/>
      <c r="O3" s="94"/>
      <c r="P3" s="94"/>
      <c r="Q3" s="94"/>
      <c r="R3" s="94"/>
      <c r="S3" s="94"/>
      <c r="T3" s="94"/>
      <c r="U3" s="44" t="s">
        <v>28</v>
      </c>
    </row>
    <row r="4" spans="1:21" ht="27.75" customHeight="1">
      <c r="A4" s="94"/>
      <c r="B4" s="48"/>
      <c r="C4" s="48"/>
      <c r="D4" s="48"/>
      <c r="E4" s="12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4" t="s">
        <v>8</v>
      </c>
      <c r="N4" s="4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93"/>
    </row>
    <row r="5" spans="1:21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</row>
    <row r="6" spans="1:21" ht="12.75">
      <c r="A6" s="13"/>
      <c r="B6" s="97" t="s">
        <v>38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1:21" ht="12.75">
      <c r="A7" s="13">
        <v>1</v>
      </c>
      <c r="B7" s="97" t="s">
        <v>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1" ht="12.75" customHeight="1">
      <c r="A8" s="96" t="s">
        <v>5</v>
      </c>
      <c r="B8" s="84" t="s">
        <v>60</v>
      </c>
      <c r="C8" s="74" t="s">
        <v>55</v>
      </c>
      <c r="D8" s="14" t="s">
        <v>4</v>
      </c>
      <c r="E8" s="15">
        <f>E10+E11+E12+E13</f>
        <v>287150807.91</v>
      </c>
      <c r="F8" s="15">
        <f aca="true" t="shared" si="0" ref="F8:L8">F10+F11+F12+F13</f>
        <v>37935433.69</v>
      </c>
      <c r="G8" s="15">
        <f t="shared" si="0"/>
        <v>40162203.56</v>
      </c>
      <c r="H8" s="15">
        <f t="shared" si="0"/>
        <v>42279510.65</v>
      </c>
      <c r="I8" s="15">
        <f t="shared" si="0"/>
        <v>44566339.870000005</v>
      </c>
      <c r="J8" s="15">
        <f t="shared" si="0"/>
        <v>43537698.760000005</v>
      </c>
      <c r="K8" s="15">
        <f t="shared" si="0"/>
        <v>39334810.69</v>
      </c>
      <c r="L8" s="15">
        <f t="shared" si="0"/>
        <v>39334810.69</v>
      </c>
      <c r="M8" s="66" t="s">
        <v>64</v>
      </c>
      <c r="N8" s="49">
        <v>691039</v>
      </c>
      <c r="O8" s="49">
        <v>605385</v>
      </c>
      <c r="P8" s="49">
        <v>605389</v>
      </c>
      <c r="Q8" s="49">
        <v>0</v>
      </c>
      <c r="R8" s="49">
        <v>0</v>
      </c>
      <c r="S8" s="49">
        <v>0</v>
      </c>
      <c r="T8" s="49">
        <v>0</v>
      </c>
      <c r="U8" s="71" t="s">
        <v>41</v>
      </c>
    </row>
    <row r="9" spans="1:21" ht="12.75" customHeight="1">
      <c r="A9" s="96"/>
      <c r="B9" s="84"/>
      <c r="C9" s="75"/>
      <c r="D9" s="90" t="s">
        <v>29</v>
      </c>
      <c r="E9" s="91"/>
      <c r="F9" s="91"/>
      <c r="G9" s="91"/>
      <c r="H9" s="91"/>
      <c r="I9" s="91"/>
      <c r="J9" s="91"/>
      <c r="K9" s="91"/>
      <c r="L9" s="92"/>
      <c r="M9" s="67"/>
      <c r="N9" s="50"/>
      <c r="O9" s="50"/>
      <c r="P9" s="50"/>
      <c r="Q9" s="50"/>
      <c r="R9" s="50"/>
      <c r="S9" s="50"/>
      <c r="T9" s="50"/>
      <c r="U9" s="72"/>
    </row>
    <row r="10" spans="1:21" ht="42" customHeight="1">
      <c r="A10" s="96"/>
      <c r="B10" s="84"/>
      <c r="C10" s="75"/>
      <c r="D10" s="16" t="s">
        <v>2</v>
      </c>
      <c r="E10" s="17">
        <f>F10+G10+H10+I10+J10+K10+L10</f>
        <v>268447012.52000004</v>
      </c>
      <c r="F10" s="17">
        <v>34587488</v>
      </c>
      <c r="G10" s="17">
        <f>37511094.2+202428.36</f>
        <v>37713522.56</v>
      </c>
      <c r="H10" s="17">
        <f>39883914.63-46975.85</f>
        <v>39836938.78</v>
      </c>
      <c r="I10" s="17">
        <f>37937563.69+1157858.63+331144.77</f>
        <v>39426567.09</v>
      </c>
      <c r="J10" s="17">
        <f>38839688.14+11955.53</f>
        <v>38851643.67</v>
      </c>
      <c r="K10" s="17">
        <f>38999476.99+15949.22</f>
        <v>39015426.21</v>
      </c>
      <c r="L10" s="17">
        <v>39015426.21</v>
      </c>
      <c r="M10" s="67"/>
      <c r="N10" s="50"/>
      <c r="O10" s="50"/>
      <c r="P10" s="50"/>
      <c r="Q10" s="50"/>
      <c r="R10" s="50"/>
      <c r="S10" s="50"/>
      <c r="T10" s="50"/>
      <c r="U10" s="72"/>
    </row>
    <row r="11" spans="1:21" ht="12.75" customHeight="1">
      <c r="A11" s="96"/>
      <c r="B11" s="84"/>
      <c r="C11" s="75"/>
      <c r="D11" s="16" t="s">
        <v>0</v>
      </c>
      <c r="E11" s="17">
        <f>F11+G11+H11+I11+J11+K11+L11</f>
        <v>18694795.39</v>
      </c>
      <c r="F11" s="17">
        <v>3342945.69</v>
      </c>
      <c r="G11" s="17">
        <v>2448681</v>
      </c>
      <c r="H11" s="17">
        <v>2442571.87</v>
      </c>
      <c r="I11" s="17">
        <f>4454020.26+681752.52</f>
        <v>5135772.779999999</v>
      </c>
      <c r="J11" s="17">
        <f>4066763.43+619291.66</f>
        <v>4686055.09</v>
      </c>
      <c r="K11" s="17">
        <v>319384.48</v>
      </c>
      <c r="L11" s="17">
        <v>319384.48</v>
      </c>
      <c r="M11" s="66" t="s">
        <v>63</v>
      </c>
      <c r="N11" s="49">
        <v>0</v>
      </c>
      <c r="O11" s="49">
        <v>0</v>
      </c>
      <c r="P11" s="49">
        <v>0</v>
      </c>
      <c r="Q11" s="49">
        <v>302368</v>
      </c>
      <c r="R11" s="49">
        <v>314558</v>
      </c>
      <c r="S11" s="49">
        <v>314561</v>
      </c>
      <c r="T11" s="49">
        <v>314561</v>
      </c>
      <c r="U11" s="72"/>
    </row>
    <row r="12" spans="1:21" ht="12.75" customHeight="1">
      <c r="A12" s="96"/>
      <c r="B12" s="84"/>
      <c r="C12" s="75"/>
      <c r="D12" s="16" t="s">
        <v>1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67"/>
      <c r="N12" s="50"/>
      <c r="O12" s="50"/>
      <c r="P12" s="50"/>
      <c r="Q12" s="50"/>
      <c r="R12" s="50"/>
      <c r="S12" s="50"/>
      <c r="T12" s="50"/>
      <c r="U12" s="72"/>
    </row>
    <row r="13" spans="1:21" ht="12.75" customHeight="1">
      <c r="A13" s="96"/>
      <c r="B13" s="84"/>
      <c r="C13" s="76"/>
      <c r="D13" s="16" t="s">
        <v>3</v>
      </c>
      <c r="E13" s="17">
        <f>F13+G13+H13+I13+J13+K13+L13</f>
        <v>9000</v>
      </c>
      <c r="F13" s="17">
        <v>5000</v>
      </c>
      <c r="G13" s="17">
        <v>0</v>
      </c>
      <c r="H13" s="17">
        <v>0</v>
      </c>
      <c r="I13" s="17">
        <f>521+3479</f>
        <v>4000</v>
      </c>
      <c r="J13" s="17">
        <v>0</v>
      </c>
      <c r="K13" s="17">
        <v>0</v>
      </c>
      <c r="L13" s="17">
        <v>0</v>
      </c>
      <c r="M13" s="67"/>
      <c r="N13" s="50"/>
      <c r="O13" s="50"/>
      <c r="P13" s="50"/>
      <c r="Q13" s="50"/>
      <c r="R13" s="50"/>
      <c r="S13" s="50"/>
      <c r="T13" s="50"/>
      <c r="U13" s="73"/>
    </row>
    <row r="14" spans="1:21" ht="12.75">
      <c r="A14" s="96" t="s">
        <v>50</v>
      </c>
      <c r="B14" s="84" t="s">
        <v>61</v>
      </c>
      <c r="C14" s="74" t="s">
        <v>55</v>
      </c>
      <c r="D14" s="14" t="s">
        <v>4</v>
      </c>
      <c r="E14" s="15">
        <f>E16+E17+E18+E19</f>
        <v>4689831</v>
      </c>
      <c r="F14" s="15">
        <f aca="true" t="shared" si="1" ref="F14:L14">F16+F17+F18+F19</f>
        <v>0</v>
      </c>
      <c r="G14" s="15">
        <f t="shared" si="1"/>
        <v>0</v>
      </c>
      <c r="H14" s="15">
        <f t="shared" si="1"/>
        <v>0</v>
      </c>
      <c r="I14" s="15">
        <f t="shared" si="1"/>
        <v>1071390</v>
      </c>
      <c r="J14" s="15">
        <f t="shared" si="1"/>
        <v>1264737</v>
      </c>
      <c r="K14" s="15">
        <f t="shared" si="1"/>
        <v>1176852</v>
      </c>
      <c r="L14" s="15">
        <f t="shared" si="1"/>
        <v>1176852</v>
      </c>
      <c r="M14" s="66" t="s">
        <v>62</v>
      </c>
      <c r="N14" s="49">
        <v>0</v>
      </c>
      <c r="O14" s="49">
        <v>0</v>
      </c>
      <c r="P14" s="49">
        <v>0</v>
      </c>
      <c r="Q14" s="49">
        <v>54</v>
      </c>
      <c r="R14" s="49">
        <v>65</v>
      </c>
      <c r="S14" s="49">
        <v>60</v>
      </c>
      <c r="T14" s="49">
        <v>60</v>
      </c>
      <c r="U14" s="71" t="s">
        <v>41</v>
      </c>
    </row>
    <row r="15" spans="1:21" ht="12.75">
      <c r="A15" s="96"/>
      <c r="B15" s="84"/>
      <c r="C15" s="75"/>
      <c r="D15" s="90" t="s">
        <v>29</v>
      </c>
      <c r="E15" s="91"/>
      <c r="F15" s="91"/>
      <c r="G15" s="91"/>
      <c r="H15" s="91"/>
      <c r="I15" s="91"/>
      <c r="J15" s="91"/>
      <c r="K15" s="91"/>
      <c r="L15" s="92"/>
      <c r="M15" s="67"/>
      <c r="N15" s="50"/>
      <c r="O15" s="50"/>
      <c r="P15" s="50"/>
      <c r="Q15" s="50"/>
      <c r="R15" s="50"/>
      <c r="S15" s="50"/>
      <c r="T15" s="50"/>
      <c r="U15" s="72"/>
    </row>
    <row r="16" spans="1:21" ht="12.75">
      <c r="A16" s="96"/>
      <c r="B16" s="84"/>
      <c r="C16" s="75"/>
      <c r="D16" s="16" t="s">
        <v>2</v>
      </c>
      <c r="E16" s="17">
        <f>F16+G16+H16+I16+J16+K16+L16</f>
        <v>4200919</v>
      </c>
      <c r="F16" s="17">
        <v>0</v>
      </c>
      <c r="G16" s="17">
        <v>0</v>
      </c>
      <c r="H16" s="17">
        <v>0</v>
      </c>
      <c r="I16" s="17">
        <v>949162</v>
      </c>
      <c r="J16" s="17">
        <v>1142509</v>
      </c>
      <c r="K16" s="17">
        <v>1054624</v>
      </c>
      <c r="L16" s="17">
        <v>1054624</v>
      </c>
      <c r="M16" s="67"/>
      <c r="N16" s="50"/>
      <c r="O16" s="50"/>
      <c r="P16" s="50"/>
      <c r="Q16" s="50"/>
      <c r="R16" s="50"/>
      <c r="S16" s="50"/>
      <c r="T16" s="50"/>
      <c r="U16" s="72"/>
    </row>
    <row r="17" spans="1:21" ht="12.75">
      <c r="A17" s="96"/>
      <c r="B17" s="84"/>
      <c r="C17" s="75"/>
      <c r="D17" s="16" t="s">
        <v>0</v>
      </c>
      <c r="E17" s="17">
        <f>F17+G17+H17+I17+J17+K17+L17</f>
        <v>488912</v>
      </c>
      <c r="F17" s="17">
        <v>0</v>
      </c>
      <c r="G17" s="17">
        <v>0</v>
      </c>
      <c r="H17" s="17">
        <v>0</v>
      </c>
      <c r="I17" s="17">
        <v>122228</v>
      </c>
      <c r="J17" s="17">
        <v>122228</v>
      </c>
      <c r="K17" s="17">
        <v>122228</v>
      </c>
      <c r="L17" s="17">
        <v>122228</v>
      </c>
      <c r="M17" s="67"/>
      <c r="N17" s="50"/>
      <c r="O17" s="50"/>
      <c r="P17" s="50"/>
      <c r="Q17" s="50"/>
      <c r="R17" s="50"/>
      <c r="S17" s="50"/>
      <c r="T17" s="50"/>
      <c r="U17" s="72"/>
    </row>
    <row r="18" spans="1:21" ht="12.75">
      <c r="A18" s="96"/>
      <c r="B18" s="84"/>
      <c r="C18" s="75"/>
      <c r="D18" s="16" t="s">
        <v>1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67"/>
      <c r="N18" s="50"/>
      <c r="O18" s="50"/>
      <c r="P18" s="50"/>
      <c r="Q18" s="50"/>
      <c r="R18" s="50"/>
      <c r="S18" s="50"/>
      <c r="T18" s="50"/>
      <c r="U18" s="72"/>
    </row>
    <row r="19" spans="1:21" ht="12.75">
      <c r="A19" s="96"/>
      <c r="B19" s="84"/>
      <c r="C19" s="76"/>
      <c r="D19" s="16" t="s">
        <v>3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83"/>
      <c r="N19" s="95"/>
      <c r="O19" s="95"/>
      <c r="P19" s="95"/>
      <c r="Q19" s="95"/>
      <c r="R19" s="95"/>
      <c r="S19" s="95"/>
      <c r="T19" s="95"/>
      <c r="U19" s="73"/>
    </row>
    <row r="20" spans="1:21" ht="12.75">
      <c r="A20" s="66"/>
      <c r="B20" s="68" t="s">
        <v>32</v>
      </c>
      <c r="C20" s="74"/>
      <c r="D20" s="14" t="s">
        <v>4</v>
      </c>
      <c r="E20" s="15">
        <f>E22+E23+E24+E25</f>
        <v>291840638.91</v>
      </c>
      <c r="F20" s="15">
        <f aca="true" t="shared" si="2" ref="F20:L20">F22+F23+F24+F25</f>
        <v>37935433.69</v>
      </c>
      <c r="G20" s="15">
        <f t="shared" si="2"/>
        <v>40162203.56</v>
      </c>
      <c r="H20" s="15">
        <f t="shared" si="2"/>
        <v>42279510.65</v>
      </c>
      <c r="I20" s="15">
        <f t="shared" si="2"/>
        <v>45637729.870000005</v>
      </c>
      <c r="J20" s="15">
        <f t="shared" si="2"/>
        <v>44802435.760000005</v>
      </c>
      <c r="K20" s="15">
        <f t="shared" si="2"/>
        <v>40511662.69</v>
      </c>
      <c r="L20" s="15">
        <f t="shared" si="2"/>
        <v>40511662.69</v>
      </c>
      <c r="M20" s="66"/>
      <c r="N20" s="49"/>
      <c r="O20" s="49"/>
      <c r="P20" s="49"/>
      <c r="Q20" s="49"/>
      <c r="R20" s="49"/>
      <c r="S20" s="49"/>
      <c r="T20" s="49"/>
      <c r="U20" s="71"/>
    </row>
    <row r="21" spans="1:21" ht="12.75">
      <c r="A21" s="67"/>
      <c r="B21" s="69"/>
      <c r="C21" s="67"/>
      <c r="D21" s="90" t="s">
        <v>29</v>
      </c>
      <c r="E21" s="91"/>
      <c r="F21" s="91"/>
      <c r="G21" s="91"/>
      <c r="H21" s="91"/>
      <c r="I21" s="91"/>
      <c r="J21" s="91"/>
      <c r="K21" s="91"/>
      <c r="L21" s="92"/>
      <c r="M21" s="103"/>
      <c r="N21" s="88"/>
      <c r="O21" s="88"/>
      <c r="P21" s="88"/>
      <c r="Q21" s="88"/>
      <c r="R21" s="88"/>
      <c r="S21" s="88"/>
      <c r="T21" s="88"/>
      <c r="U21" s="72"/>
    </row>
    <row r="22" spans="1:21" ht="12.75">
      <c r="A22" s="67"/>
      <c r="B22" s="69"/>
      <c r="C22" s="67"/>
      <c r="D22" s="16" t="s">
        <v>2</v>
      </c>
      <c r="E22" s="17">
        <f>F22+G22+H22+I22+J22+K22+L22</f>
        <v>272647931.52000004</v>
      </c>
      <c r="F22" s="17">
        <f aca="true" t="shared" si="3" ref="F22:H25">F10</f>
        <v>34587488</v>
      </c>
      <c r="G22" s="17">
        <f t="shared" si="3"/>
        <v>37713522.56</v>
      </c>
      <c r="H22" s="17">
        <f t="shared" si="3"/>
        <v>39836938.78</v>
      </c>
      <c r="I22" s="17">
        <f aca="true" t="shared" si="4" ref="I22:L23">I10+I16</f>
        <v>40375729.09</v>
      </c>
      <c r="J22" s="17">
        <f t="shared" si="4"/>
        <v>39994152.67</v>
      </c>
      <c r="K22" s="17">
        <f t="shared" si="4"/>
        <v>40070050.21</v>
      </c>
      <c r="L22" s="17">
        <f t="shared" si="4"/>
        <v>40070050.21</v>
      </c>
      <c r="M22" s="103"/>
      <c r="N22" s="88"/>
      <c r="O22" s="88"/>
      <c r="P22" s="88"/>
      <c r="Q22" s="88"/>
      <c r="R22" s="88"/>
      <c r="S22" s="88"/>
      <c r="T22" s="88"/>
      <c r="U22" s="72"/>
    </row>
    <row r="23" spans="1:21" ht="12.75">
      <c r="A23" s="67"/>
      <c r="B23" s="69"/>
      <c r="C23" s="67"/>
      <c r="D23" s="16" t="s">
        <v>0</v>
      </c>
      <c r="E23" s="17">
        <f>F23+G23+H23+I23+J23+K23+L23</f>
        <v>19183707.39</v>
      </c>
      <c r="F23" s="17">
        <f t="shared" si="3"/>
        <v>3342945.69</v>
      </c>
      <c r="G23" s="17">
        <f t="shared" si="3"/>
        <v>2448681</v>
      </c>
      <c r="H23" s="17">
        <f t="shared" si="3"/>
        <v>2442571.87</v>
      </c>
      <c r="I23" s="17">
        <f t="shared" si="4"/>
        <v>5258000.779999999</v>
      </c>
      <c r="J23" s="17">
        <f t="shared" si="4"/>
        <v>4808283.09</v>
      </c>
      <c r="K23" s="17">
        <f t="shared" si="4"/>
        <v>441612.48</v>
      </c>
      <c r="L23" s="17">
        <f t="shared" si="4"/>
        <v>441612.48</v>
      </c>
      <c r="M23" s="103"/>
      <c r="N23" s="88"/>
      <c r="O23" s="88"/>
      <c r="P23" s="88"/>
      <c r="Q23" s="88"/>
      <c r="R23" s="88"/>
      <c r="S23" s="88"/>
      <c r="T23" s="88"/>
      <c r="U23" s="72"/>
    </row>
    <row r="24" spans="1:21" ht="12.75">
      <c r="A24" s="67"/>
      <c r="B24" s="69"/>
      <c r="C24" s="67"/>
      <c r="D24" s="16" t="s">
        <v>1</v>
      </c>
      <c r="E24" s="17">
        <f>F24+G24+H24+I24+J24+K24+L24</f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v>0</v>
      </c>
      <c r="J24" s="17">
        <f aca="true" t="shared" si="5" ref="J24:L25">J12</f>
        <v>0</v>
      </c>
      <c r="K24" s="17">
        <f t="shared" si="5"/>
        <v>0</v>
      </c>
      <c r="L24" s="17">
        <f t="shared" si="5"/>
        <v>0</v>
      </c>
      <c r="M24" s="103"/>
      <c r="N24" s="88"/>
      <c r="O24" s="88"/>
      <c r="P24" s="88"/>
      <c r="Q24" s="88"/>
      <c r="R24" s="88"/>
      <c r="S24" s="88"/>
      <c r="T24" s="88"/>
      <c r="U24" s="72"/>
    </row>
    <row r="25" spans="1:21" ht="12.75">
      <c r="A25" s="83"/>
      <c r="B25" s="70"/>
      <c r="C25" s="83"/>
      <c r="D25" s="16" t="s">
        <v>3</v>
      </c>
      <c r="E25" s="17">
        <f>F25+G25+H25+I25+J25+K25+L25</f>
        <v>9000</v>
      </c>
      <c r="F25" s="17">
        <f t="shared" si="3"/>
        <v>5000</v>
      </c>
      <c r="G25" s="17">
        <f t="shared" si="3"/>
        <v>0</v>
      </c>
      <c r="H25" s="17">
        <f t="shared" si="3"/>
        <v>0</v>
      </c>
      <c r="I25" s="17">
        <f>I13+I19</f>
        <v>4000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04"/>
      <c r="N25" s="89"/>
      <c r="O25" s="89"/>
      <c r="P25" s="89"/>
      <c r="Q25" s="89"/>
      <c r="R25" s="89"/>
      <c r="S25" s="89"/>
      <c r="T25" s="89"/>
      <c r="U25" s="73"/>
    </row>
    <row r="26" spans="1:21" ht="12.75">
      <c r="A26" s="8">
        <v>2</v>
      </c>
      <c r="B26" s="97" t="s">
        <v>39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</row>
    <row r="27" spans="1:21" ht="12.75">
      <c r="A27" s="66" t="s">
        <v>6</v>
      </c>
      <c r="B27" s="84" t="s">
        <v>46</v>
      </c>
      <c r="C27" s="74" t="s">
        <v>54</v>
      </c>
      <c r="D27" s="14" t="s">
        <v>4</v>
      </c>
      <c r="E27" s="15">
        <f>E29+E30+E31+E32</f>
        <v>19008448.9</v>
      </c>
      <c r="F27" s="15">
        <f aca="true" t="shared" si="6" ref="F27:L27">F29+F30+F31+F32</f>
        <v>10178283.18</v>
      </c>
      <c r="G27" s="15">
        <f t="shared" si="6"/>
        <v>4727094.72</v>
      </c>
      <c r="H27" s="15">
        <f t="shared" si="6"/>
        <v>4103071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71" t="s">
        <v>42</v>
      </c>
      <c r="N27" s="49">
        <v>357066</v>
      </c>
      <c r="O27" s="49">
        <v>344445</v>
      </c>
      <c r="P27" s="49">
        <v>337716</v>
      </c>
      <c r="Q27" s="49">
        <v>0</v>
      </c>
      <c r="R27" s="49">
        <v>0</v>
      </c>
      <c r="S27" s="49">
        <v>0</v>
      </c>
      <c r="T27" s="49">
        <v>0</v>
      </c>
      <c r="U27" s="71" t="s">
        <v>41</v>
      </c>
    </row>
    <row r="28" spans="1:21" ht="12.75" customHeight="1">
      <c r="A28" s="67"/>
      <c r="B28" s="84"/>
      <c r="C28" s="75"/>
      <c r="D28" s="90" t="s">
        <v>29</v>
      </c>
      <c r="E28" s="91"/>
      <c r="F28" s="91"/>
      <c r="G28" s="91"/>
      <c r="H28" s="91"/>
      <c r="I28" s="91"/>
      <c r="J28" s="91"/>
      <c r="K28" s="91"/>
      <c r="L28" s="92"/>
      <c r="M28" s="72"/>
      <c r="N28" s="88"/>
      <c r="O28" s="88"/>
      <c r="P28" s="88"/>
      <c r="Q28" s="88"/>
      <c r="R28" s="88"/>
      <c r="S28" s="88"/>
      <c r="T28" s="88"/>
      <c r="U28" s="72"/>
    </row>
    <row r="29" spans="1:21" ht="12.75" customHeight="1">
      <c r="A29" s="67"/>
      <c r="B29" s="84"/>
      <c r="C29" s="75"/>
      <c r="D29" s="16" t="s">
        <v>2</v>
      </c>
      <c r="E29" s="17">
        <f>F29+G29+H29+I29+J29+K29+L29</f>
        <v>18982015.9</v>
      </c>
      <c r="F29" s="17">
        <v>10178283.18</v>
      </c>
      <c r="G29" s="17">
        <v>4713774.72</v>
      </c>
      <c r="H29" s="17">
        <v>4089958</v>
      </c>
      <c r="I29" s="17">
        <v>0</v>
      </c>
      <c r="J29" s="17">
        <v>0</v>
      </c>
      <c r="K29" s="17">
        <v>0</v>
      </c>
      <c r="L29" s="17">
        <v>0</v>
      </c>
      <c r="M29" s="72"/>
      <c r="N29" s="88"/>
      <c r="O29" s="88"/>
      <c r="P29" s="88"/>
      <c r="Q29" s="88"/>
      <c r="R29" s="88"/>
      <c r="S29" s="88"/>
      <c r="T29" s="88"/>
      <c r="U29" s="72"/>
    </row>
    <row r="30" spans="1:21" ht="12.75" customHeight="1">
      <c r="A30" s="67"/>
      <c r="B30" s="84"/>
      <c r="C30" s="75"/>
      <c r="D30" s="16" t="s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72"/>
      <c r="N30" s="88"/>
      <c r="O30" s="88"/>
      <c r="P30" s="88"/>
      <c r="Q30" s="88"/>
      <c r="R30" s="88"/>
      <c r="S30" s="88"/>
      <c r="T30" s="88"/>
      <c r="U30" s="72"/>
    </row>
    <row r="31" spans="1:21" ht="12.75" customHeight="1">
      <c r="A31" s="67"/>
      <c r="B31" s="84"/>
      <c r="C31" s="75"/>
      <c r="D31" s="16" t="s">
        <v>1</v>
      </c>
      <c r="E31" s="17">
        <f>F31+G31+H31+I31+J31+K31+L31</f>
        <v>26433</v>
      </c>
      <c r="F31" s="17">
        <v>0</v>
      </c>
      <c r="G31" s="17">
        <v>13320</v>
      </c>
      <c r="H31" s="17">
        <v>13113</v>
      </c>
      <c r="I31" s="17">
        <v>0</v>
      </c>
      <c r="J31" s="17">
        <v>0</v>
      </c>
      <c r="K31" s="17">
        <v>0</v>
      </c>
      <c r="L31" s="17">
        <v>0</v>
      </c>
      <c r="M31" s="72"/>
      <c r="N31" s="88"/>
      <c r="O31" s="88"/>
      <c r="P31" s="88"/>
      <c r="Q31" s="88"/>
      <c r="R31" s="88"/>
      <c r="S31" s="88"/>
      <c r="T31" s="88"/>
      <c r="U31" s="72"/>
    </row>
    <row r="32" spans="1:21" ht="12.75" customHeight="1">
      <c r="A32" s="83"/>
      <c r="B32" s="84"/>
      <c r="C32" s="76"/>
      <c r="D32" s="16" t="s">
        <v>3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73"/>
      <c r="N32" s="89"/>
      <c r="O32" s="89"/>
      <c r="P32" s="89"/>
      <c r="Q32" s="89"/>
      <c r="R32" s="89"/>
      <c r="S32" s="89"/>
      <c r="T32" s="89"/>
      <c r="U32" s="73"/>
    </row>
    <row r="33" spans="1:21" ht="12.75">
      <c r="A33" s="66" t="s">
        <v>33</v>
      </c>
      <c r="B33" s="68" t="s">
        <v>47</v>
      </c>
      <c r="C33" s="74" t="s">
        <v>54</v>
      </c>
      <c r="D33" s="14" t="s">
        <v>4</v>
      </c>
      <c r="E33" s="15">
        <f>E35+E36+E37+E38</f>
        <v>12919489.16</v>
      </c>
      <c r="F33" s="15">
        <f aca="true" t="shared" si="7" ref="F33:L33">F35+F36+F37+F38</f>
        <v>5237060.52</v>
      </c>
      <c r="G33" s="15">
        <f t="shared" si="7"/>
        <v>3247992.09</v>
      </c>
      <c r="H33" s="15">
        <f t="shared" si="7"/>
        <v>4434436.55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71" t="s">
        <v>43</v>
      </c>
      <c r="N33" s="49">
        <v>2688</v>
      </c>
      <c r="O33" s="49">
        <v>3920</v>
      </c>
      <c r="P33" s="49">
        <v>3921</v>
      </c>
      <c r="Q33" s="49">
        <v>0</v>
      </c>
      <c r="R33" s="49">
        <v>0</v>
      </c>
      <c r="S33" s="49">
        <v>0</v>
      </c>
      <c r="T33" s="49">
        <v>0</v>
      </c>
      <c r="U33" s="71" t="s">
        <v>41</v>
      </c>
    </row>
    <row r="34" spans="1:21" ht="12.75" customHeight="1">
      <c r="A34" s="67"/>
      <c r="B34" s="69"/>
      <c r="C34" s="75"/>
      <c r="D34" s="90" t="s">
        <v>29</v>
      </c>
      <c r="E34" s="91"/>
      <c r="F34" s="91"/>
      <c r="G34" s="91"/>
      <c r="H34" s="91"/>
      <c r="I34" s="91"/>
      <c r="J34" s="91"/>
      <c r="K34" s="91"/>
      <c r="L34" s="92"/>
      <c r="M34" s="72"/>
      <c r="N34" s="88"/>
      <c r="O34" s="88"/>
      <c r="P34" s="88"/>
      <c r="Q34" s="88"/>
      <c r="R34" s="88"/>
      <c r="S34" s="88"/>
      <c r="T34" s="88"/>
      <c r="U34" s="72"/>
    </row>
    <row r="35" spans="1:21" ht="12.75" customHeight="1">
      <c r="A35" s="67"/>
      <c r="B35" s="69"/>
      <c r="C35" s="75"/>
      <c r="D35" s="16" t="s">
        <v>2</v>
      </c>
      <c r="E35" s="17">
        <f>F35+G35+H35+I35+J35+K35+L35</f>
        <v>12919489.16</v>
      </c>
      <c r="F35" s="17">
        <v>5237060.52</v>
      </c>
      <c r="G35" s="17">
        <v>3247992.09</v>
      </c>
      <c r="H35" s="17">
        <v>4434436.55</v>
      </c>
      <c r="I35" s="17">
        <v>0</v>
      </c>
      <c r="J35" s="17">
        <v>0</v>
      </c>
      <c r="K35" s="17">
        <v>0</v>
      </c>
      <c r="L35" s="17">
        <v>0</v>
      </c>
      <c r="M35" s="72"/>
      <c r="N35" s="88"/>
      <c r="O35" s="88"/>
      <c r="P35" s="88"/>
      <c r="Q35" s="88"/>
      <c r="R35" s="88"/>
      <c r="S35" s="88"/>
      <c r="T35" s="88"/>
      <c r="U35" s="72"/>
    </row>
    <row r="36" spans="1:21" ht="12.75" customHeight="1">
      <c r="A36" s="67"/>
      <c r="B36" s="69"/>
      <c r="C36" s="75"/>
      <c r="D36" s="16" t="s">
        <v>0</v>
      </c>
      <c r="E36" s="17">
        <f>F36+G36+H36+I36+J36+K36+L36</f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72"/>
      <c r="N36" s="88"/>
      <c r="O36" s="88"/>
      <c r="P36" s="88"/>
      <c r="Q36" s="88"/>
      <c r="R36" s="88"/>
      <c r="S36" s="88"/>
      <c r="T36" s="88"/>
      <c r="U36" s="72"/>
    </row>
    <row r="37" spans="1:21" ht="12.75" customHeight="1">
      <c r="A37" s="67"/>
      <c r="B37" s="69"/>
      <c r="C37" s="75"/>
      <c r="D37" s="16" t="s">
        <v>1</v>
      </c>
      <c r="E37" s="17">
        <f>F37+G37+H37+I37+J37+K37+L37</f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72"/>
      <c r="N37" s="88"/>
      <c r="O37" s="88"/>
      <c r="P37" s="88"/>
      <c r="Q37" s="88"/>
      <c r="R37" s="88"/>
      <c r="S37" s="88"/>
      <c r="T37" s="88"/>
      <c r="U37" s="72"/>
    </row>
    <row r="38" spans="1:21" ht="12.75" customHeight="1">
      <c r="A38" s="83"/>
      <c r="B38" s="70"/>
      <c r="C38" s="76"/>
      <c r="D38" s="16" t="s">
        <v>3</v>
      </c>
      <c r="E38" s="17">
        <f>F38+G38+H38+I38+J38+K38+L38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73"/>
      <c r="N38" s="89"/>
      <c r="O38" s="89"/>
      <c r="P38" s="89"/>
      <c r="Q38" s="89"/>
      <c r="R38" s="89"/>
      <c r="S38" s="89"/>
      <c r="T38" s="89"/>
      <c r="U38" s="73"/>
    </row>
    <row r="39" spans="1:21" ht="12.75" customHeight="1">
      <c r="A39" s="66" t="s">
        <v>51</v>
      </c>
      <c r="B39" s="84" t="s">
        <v>57</v>
      </c>
      <c r="C39" s="74" t="s">
        <v>55</v>
      </c>
      <c r="D39" s="14" t="s">
        <v>4</v>
      </c>
      <c r="E39" s="15">
        <f>E41+E42+E43+E44</f>
        <v>20876529.07</v>
      </c>
      <c r="F39" s="15">
        <f aca="true" t="shared" si="8" ref="F39:L39">F41+F42+F43+F44</f>
        <v>0</v>
      </c>
      <c r="G39" s="15">
        <f t="shared" si="8"/>
        <v>0</v>
      </c>
      <c r="H39" s="15">
        <f t="shared" si="8"/>
        <v>0</v>
      </c>
      <c r="I39" s="15">
        <f t="shared" si="8"/>
        <v>5282577.76</v>
      </c>
      <c r="J39" s="15">
        <f t="shared" si="8"/>
        <v>5197983.77</v>
      </c>
      <c r="K39" s="15">
        <f t="shared" si="8"/>
        <v>5197983.77</v>
      </c>
      <c r="L39" s="15">
        <f t="shared" si="8"/>
        <v>5197983.77</v>
      </c>
      <c r="M39" s="71" t="s">
        <v>53</v>
      </c>
      <c r="N39" s="49">
        <v>0</v>
      </c>
      <c r="O39" s="49">
        <v>0</v>
      </c>
      <c r="P39" s="49">
        <v>0</v>
      </c>
      <c r="Q39" s="49">
        <v>337717</v>
      </c>
      <c r="R39" s="49">
        <v>337718</v>
      </c>
      <c r="S39" s="49">
        <v>337719</v>
      </c>
      <c r="T39" s="49">
        <v>337719</v>
      </c>
      <c r="U39" s="71" t="s">
        <v>41</v>
      </c>
    </row>
    <row r="40" spans="1:21" ht="12.75" customHeight="1">
      <c r="A40" s="67"/>
      <c r="B40" s="84"/>
      <c r="C40" s="75"/>
      <c r="D40" s="90" t="s">
        <v>29</v>
      </c>
      <c r="E40" s="91"/>
      <c r="F40" s="91"/>
      <c r="G40" s="91"/>
      <c r="H40" s="91"/>
      <c r="I40" s="91"/>
      <c r="J40" s="91"/>
      <c r="K40" s="91"/>
      <c r="L40" s="92"/>
      <c r="M40" s="72"/>
      <c r="N40" s="88"/>
      <c r="O40" s="88"/>
      <c r="P40" s="88"/>
      <c r="Q40" s="88"/>
      <c r="R40" s="88"/>
      <c r="S40" s="88"/>
      <c r="T40" s="88"/>
      <c r="U40" s="72"/>
    </row>
    <row r="41" spans="1:21" ht="12.75" customHeight="1">
      <c r="A41" s="67"/>
      <c r="B41" s="84"/>
      <c r="C41" s="75"/>
      <c r="D41" s="16" t="s">
        <v>2</v>
      </c>
      <c r="E41" s="17">
        <f>F41+G41+H41+I41+J41+K41+L41</f>
        <v>20842518.56</v>
      </c>
      <c r="F41" s="17">
        <v>0</v>
      </c>
      <c r="G41" s="17">
        <v>0</v>
      </c>
      <c r="H41" s="17">
        <v>0</v>
      </c>
      <c r="I41" s="17">
        <v>5248567.25</v>
      </c>
      <c r="J41" s="17">
        <v>5197983.77</v>
      </c>
      <c r="K41" s="17">
        <v>5197983.77</v>
      </c>
      <c r="L41" s="17">
        <v>5197983.77</v>
      </c>
      <c r="M41" s="72"/>
      <c r="N41" s="88"/>
      <c r="O41" s="88"/>
      <c r="P41" s="88"/>
      <c r="Q41" s="88"/>
      <c r="R41" s="88"/>
      <c r="S41" s="88"/>
      <c r="T41" s="88"/>
      <c r="U41" s="72"/>
    </row>
    <row r="42" spans="1:21" ht="12.75" customHeight="1">
      <c r="A42" s="67"/>
      <c r="B42" s="84"/>
      <c r="C42" s="75"/>
      <c r="D42" s="16" t="s">
        <v>0</v>
      </c>
      <c r="E42" s="17">
        <f>F42+G42+H42+I42+J42+K42+L42</f>
        <v>15985.17</v>
      </c>
      <c r="F42" s="17">
        <v>0</v>
      </c>
      <c r="G42" s="17">
        <v>0</v>
      </c>
      <c r="H42" s="17">
        <v>0</v>
      </c>
      <c r="I42" s="17">
        <v>15985.17</v>
      </c>
      <c r="J42" s="17">
        <v>0</v>
      </c>
      <c r="K42" s="17">
        <v>0</v>
      </c>
      <c r="L42" s="17">
        <v>0</v>
      </c>
      <c r="M42" s="72"/>
      <c r="N42" s="88"/>
      <c r="O42" s="88"/>
      <c r="P42" s="88"/>
      <c r="Q42" s="88"/>
      <c r="R42" s="88"/>
      <c r="S42" s="88"/>
      <c r="T42" s="88"/>
      <c r="U42" s="72"/>
    </row>
    <row r="43" spans="1:21" ht="12.75" customHeight="1">
      <c r="A43" s="67"/>
      <c r="B43" s="84"/>
      <c r="C43" s="75"/>
      <c r="D43" s="16" t="s">
        <v>1</v>
      </c>
      <c r="E43" s="17">
        <f>F43+G43+H43+I43+J43+K43+L43</f>
        <v>18025.34</v>
      </c>
      <c r="F43" s="17">
        <v>0</v>
      </c>
      <c r="G43" s="17">
        <v>0</v>
      </c>
      <c r="H43" s="17">
        <v>0</v>
      </c>
      <c r="I43" s="17">
        <v>18025.34</v>
      </c>
      <c r="J43" s="17">
        <v>0</v>
      </c>
      <c r="K43" s="17">
        <v>0</v>
      </c>
      <c r="L43" s="17">
        <v>0</v>
      </c>
      <c r="M43" s="72"/>
      <c r="N43" s="88"/>
      <c r="O43" s="88"/>
      <c r="P43" s="88"/>
      <c r="Q43" s="88"/>
      <c r="R43" s="88"/>
      <c r="S43" s="88"/>
      <c r="T43" s="88"/>
      <c r="U43" s="72"/>
    </row>
    <row r="44" spans="1:21" ht="12.75" customHeight="1">
      <c r="A44" s="83"/>
      <c r="B44" s="84"/>
      <c r="C44" s="76"/>
      <c r="D44" s="16" t="s">
        <v>3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73"/>
      <c r="N44" s="89"/>
      <c r="O44" s="89"/>
      <c r="P44" s="89"/>
      <c r="Q44" s="89"/>
      <c r="R44" s="89"/>
      <c r="S44" s="89"/>
      <c r="T44" s="89"/>
      <c r="U44" s="73"/>
    </row>
    <row r="45" spans="1:21" ht="12.75" customHeight="1">
      <c r="A45" s="66" t="s">
        <v>52</v>
      </c>
      <c r="B45" s="68" t="s">
        <v>58</v>
      </c>
      <c r="C45" s="74" t="s">
        <v>55</v>
      </c>
      <c r="D45" s="14" t="s">
        <v>4</v>
      </c>
      <c r="E45" s="15">
        <f>E47+E48+E49+E50</f>
        <v>16424044.12</v>
      </c>
      <c r="F45" s="15">
        <f aca="true" t="shared" si="9" ref="F45:L45">F47+F48+F49+F50</f>
        <v>0</v>
      </c>
      <c r="G45" s="15">
        <f t="shared" si="9"/>
        <v>0</v>
      </c>
      <c r="H45" s="15">
        <f t="shared" si="9"/>
        <v>0</v>
      </c>
      <c r="I45" s="15">
        <f t="shared" si="9"/>
        <v>4142944.31</v>
      </c>
      <c r="J45" s="15">
        <f t="shared" si="9"/>
        <v>4093833.27</v>
      </c>
      <c r="K45" s="15">
        <f t="shared" si="9"/>
        <v>4093633.27</v>
      </c>
      <c r="L45" s="15">
        <f t="shared" si="9"/>
        <v>4093633.27</v>
      </c>
      <c r="M45" s="71" t="s">
        <v>53</v>
      </c>
      <c r="N45" s="49">
        <v>0</v>
      </c>
      <c r="O45" s="49">
        <v>0</v>
      </c>
      <c r="P45" s="49">
        <v>0</v>
      </c>
      <c r="Q45" s="49">
        <v>3921</v>
      </c>
      <c r="R45" s="49">
        <v>3921</v>
      </c>
      <c r="S45" s="49">
        <v>3921</v>
      </c>
      <c r="T45" s="49">
        <v>3921</v>
      </c>
      <c r="U45" s="71" t="s">
        <v>41</v>
      </c>
    </row>
    <row r="46" spans="1:21" ht="12.75" customHeight="1">
      <c r="A46" s="67"/>
      <c r="B46" s="69"/>
      <c r="C46" s="75"/>
      <c r="D46" s="90" t="s">
        <v>29</v>
      </c>
      <c r="E46" s="91"/>
      <c r="F46" s="91"/>
      <c r="G46" s="91"/>
      <c r="H46" s="91"/>
      <c r="I46" s="91"/>
      <c r="J46" s="91"/>
      <c r="K46" s="91"/>
      <c r="L46" s="92"/>
      <c r="M46" s="72"/>
      <c r="N46" s="88"/>
      <c r="O46" s="88"/>
      <c r="P46" s="88"/>
      <c r="Q46" s="88"/>
      <c r="R46" s="88"/>
      <c r="S46" s="88"/>
      <c r="T46" s="88"/>
      <c r="U46" s="72"/>
    </row>
    <row r="47" spans="1:21" ht="12.75" customHeight="1">
      <c r="A47" s="67"/>
      <c r="B47" s="69"/>
      <c r="C47" s="75"/>
      <c r="D47" s="16" t="s">
        <v>2</v>
      </c>
      <c r="E47" s="17">
        <f>F47+G47+H47+I47+J47+K47+L47</f>
        <v>16424044.12</v>
      </c>
      <c r="F47" s="17">
        <v>0</v>
      </c>
      <c r="G47" s="17">
        <v>0</v>
      </c>
      <c r="H47" s="17">
        <v>0</v>
      </c>
      <c r="I47" s="17">
        <v>4142944.31</v>
      </c>
      <c r="J47" s="17">
        <v>4093833.27</v>
      </c>
      <c r="K47" s="17">
        <v>4093633.27</v>
      </c>
      <c r="L47" s="17">
        <v>4093633.27</v>
      </c>
      <c r="M47" s="72"/>
      <c r="N47" s="88"/>
      <c r="O47" s="88"/>
      <c r="P47" s="88"/>
      <c r="Q47" s="88"/>
      <c r="R47" s="88"/>
      <c r="S47" s="88"/>
      <c r="T47" s="88"/>
      <c r="U47" s="72"/>
    </row>
    <row r="48" spans="1:21" ht="12.75" customHeight="1">
      <c r="A48" s="67"/>
      <c r="B48" s="69"/>
      <c r="C48" s="75"/>
      <c r="D48" s="16" t="s">
        <v>0</v>
      </c>
      <c r="E48" s="17">
        <f>F48+G48+H48+I48+J48+K48+L48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72"/>
      <c r="N48" s="88"/>
      <c r="O48" s="88"/>
      <c r="P48" s="88"/>
      <c r="Q48" s="88"/>
      <c r="R48" s="88"/>
      <c r="S48" s="88"/>
      <c r="T48" s="88"/>
      <c r="U48" s="72"/>
    </row>
    <row r="49" spans="1:21" ht="12.75" customHeight="1">
      <c r="A49" s="67"/>
      <c r="B49" s="69"/>
      <c r="C49" s="75"/>
      <c r="D49" s="16" t="s">
        <v>1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72"/>
      <c r="N49" s="88"/>
      <c r="O49" s="88"/>
      <c r="P49" s="88"/>
      <c r="Q49" s="88"/>
      <c r="R49" s="88"/>
      <c r="S49" s="88"/>
      <c r="T49" s="88"/>
      <c r="U49" s="72"/>
    </row>
    <row r="50" spans="1:21" ht="12.75" customHeight="1">
      <c r="A50" s="83"/>
      <c r="B50" s="70"/>
      <c r="C50" s="76"/>
      <c r="D50" s="16" t="s">
        <v>3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73"/>
      <c r="N50" s="89"/>
      <c r="O50" s="89"/>
      <c r="P50" s="89"/>
      <c r="Q50" s="89"/>
      <c r="R50" s="89"/>
      <c r="S50" s="89"/>
      <c r="T50" s="89"/>
      <c r="U50" s="73"/>
    </row>
    <row r="51" spans="1:21" ht="12.75">
      <c r="A51" s="66"/>
      <c r="B51" s="68" t="s">
        <v>34</v>
      </c>
      <c r="C51" s="74"/>
      <c r="D51" s="14" t="s">
        <v>4</v>
      </c>
      <c r="E51" s="15">
        <f>E53+E54+E55+E56</f>
        <v>69228511.25</v>
      </c>
      <c r="F51" s="15">
        <f aca="true" t="shared" si="10" ref="F51:L51">F53+F54+F55+F56</f>
        <v>15415343.7</v>
      </c>
      <c r="G51" s="15">
        <f t="shared" si="10"/>
        <v>7975086.81</v>
      </c>
      <c r="H51" s="15">
        <f t="shared" si="10"/>
        <v>8537507.55</v>
      </c>
      <c r="I51" s="15">
        <f t="shared" si="10"/>
        <v>9425522.07</v>
      </c>
      <c r="J51" s="15">
        <f t="shared" si="10"/>
        <v>9291817.04</v>
      </c>
      <c r="K51" s="15">
        <f t="shared" si="10"/>
        <v>9291617.04</v>
      </c>
      <c r="L51" s="15">
        <f t="shared" si="10"/>
        <v>9291617.04</v>
      </c>
      <c r="M51" s="100"/>
      <c r="N51" s="85"/>
      <c r="O51" s="85"/>
      <c r="P51" s="85"/>
      <c r="Q51" s="85"/>
      <c r="R51" s="85"/>
      <c r="S51" s="85"/>
      <c r="T51" s="85"/>
      <c r="U51" s="100"/>
    </row>
    <row r="52" spans="1:21" ht="12.75">
      <c r="A52" s="67"/>
      <c r="B52" s="69"/>
      <c r="C52" s="67"/>
      <c r="D52" s="90" t="s">
        <v>29</v>
      </c>
      <c r="E52" s="91"/>
      <c r="F52" s="91"/>
      <c r="G52" s="91"/>
      <c r="H52" s="91"/>
      <c r="I52" s="91"/>
      <c r="J52" s="91"/>
      <c r="K52" s="91"/>
      <c r="L52" s="92"/>
      <c r="M52" s="101"/>
      <c r="N52" s="86"/>
      <c r="O52" s="86"/>
      <c r="P52" s="86"/>
      <c r="Q52" s="86"/>
      <c r="R52" s="86"/>
      <c r="S52" s="86"/>
      <c r="T52" s="86"/>
      <c r="U52" s="101"/>
    </row>
    <row r="53" spans="1:21" ht="12.75">
      <c r="A53" s="67"/>
      <c r="B53" s="69"/>
      <c r="C53" s="67"/>
      <c r="D53" s="16" t="s">
        <v>2</v>
      </c>
      <c r="E53" s="17">
        <f>F53+G53+H53+I53+J53+K53+L53</f>
        <v>69168067.74</v>
      </c>
      <c r="F53" s="17">
        <f>F29+F35</f>
        <v>15415343.7</v>
      </c>
      <c r="G53" s="17">
        <f>G29+G35</f>
        <v>7961766.81</v>
      </c>
      <c r="H53" s="17">
        <f>H29+H35</f>
        <v>8524394.55</v>
      </c>
      <c r="I53" s="17">
        <f>I41+I47</f>
        <v>9391511.56</v>
      </c>
      <c r="J53" s="17">
        <f>J41+J47</f>
        <v>9291817.04</v>
      </c>
      <c r="K53" s="17">
        <f>K41+K47</f>
        <v>9291617.04</v>
      </c>
      <c r="L53" s="17">
        <f>L41+L47</f>
        <v>9291617.04</v>
      </c>
      <c r="M53" s="101"/>
      <c r="N53" s="86"/>
      <c r="O53" s="86"/>
      <c r="P53" s="86"/>
      <c r="Q53" s="86"/>
      <c r="R53" s="86"/>
      <c r="S53" s="86"/>
      <c r="T53" s="86"/>
      <c r="U53" s="101"/>
    </row>
    <row r="54" spans="1:21" ht="12.75">
      <c r="A54" s="67"/>
      <c r="B54" s="69"/>
      <c r="C54" s="67"/>
      <c r="D54" s="16" t="s">
        <v>0</v>
      </c>
      <c r="E54" s="17">
        <f>F54+G54+H54+I54+J54+K54+L54</f>
        <v>15985.17</v>
      </c>
      <c r="F54" s="17">
        <v>0</v>
      </c>
      <c r="G54" s="17"/>
      <c r="H54" s="17"/>
      <c r="I54" s="17">
        <f aca="true" t="shared" si="11" ref="I54:L55">I42</f>
        <v>15985.17</v>
      </c>
      <c r="J54" s="17">
        <f t="shared" si="11"/>
        <v>0</v>
      </c>
      <c r="K54" s="17">
        <f t="shared" si="11"/>
        <v>0</v>
      </c>
      <c r="L54" s="17">
        <f t="shared" si="11"/>
        <v>0</v>
      </c>
      <c r="M54" s="101"/>
      <c r="N54" s="86"/>
      <c r="O54" s="86"/>
      <c r="P54" s="86"/>
      <c r="Q54" s="86"/>
      <c r="R54" s="86"/>
      <c r="S54" s="86"/>
      <c r="T54" s="86"/>
      <c r="U54" s="101"/>
    </row>
    <row r="55" spans="1:21" ht="12.75">
      <c r="A55" s="67"/>
      <c r="B55" s="69"/>
      <c r="C55" s="67"/>
      <c r="D55" s="16" t="s">
        <v>1</v>
      </c>
      <c r="E55" s="17">
        <f>F55+G55+H55+I55+J55+K55+L55</f>
        <v>44458.34</v>
      </c>
      <c r="F55" s="17">
        <v>0</v>
      </c>
      <c r="G55" s="17">
        <f>G31</f>
        <v>13320</v>
      </c>
      <c r="H55" s="17">
        <f>H31</f>
        <v>13113</v>
      </c>
      <c r="I55" s="17">
        <f t="shared" si="11"/>
        <v>18025.34</v>
      </c>
      <c r="J55" s="17">
        <f t="shared" si="11"/>
        <v>0</v>
      </c>
      <c r="K55" s="17">
        <f t="shared" si="11"/>
        <v>0</v>
      </c>
      <c r="L55" s="17">
        <f t="shared" si="11"/>
        <v>0</v>
      </c>
      <c r="M55" s="101"/>
      <c r="N55" s="86"/>
      <c r="O55" s="86"/>
      <c r="P55" s="86"/>
      <c r="Q55" s="86"/>
      <c r="R55" s="86"/>
      <c r="S55" s="86"/>
      <c r="T55" s="86"/>
      <c r="U55" s="101"/>
    </row>
    <row r="56" spans="1:21" ht="12.75">
      <c r="A56" s="83"/>
      <c r="B56" s="70"/>
      <c r="C56" s="83"/>
      <c r="D56" s="16" t="s">
        <v>3</v>
      </c>
      <c r="E56" s="17">
        <f>F56+G56+H56+I56+J56+K56+L56</f>
        <v>0</v>
      </c>
      <c r="F56" s="17">
        <f>F32+F38</f>
        <v>0</v>
      </c>
      <c r="G56" s="17">
        <f aca="true" t="shared" si="12" ref="G56:L56">G32+G38</f>
        <v>0</v>
      </c>
      <c r="H56" s="17">
        <f t="shared" si="12"/>
        <v>0</v>
      </c>
      <c r="I56" s="17">
        <f t="shared" si="12"/>
        <v>0</v>
      </c>
      <c r="J56" s="17">
        <f t="shared" si="12"/>
        <v>0</v>
      </c>
      <c r="K56" s="17">
        <f t="shared" si="12"/>
        <v>0</v>
      </c>
      <c r="L56" s="17">
        <f t="shared" si="12"/>
        <v>0</v>
      </c>
      <c r="M56" s="102"/>
      <c r="N56" s="87"/>
      <c r="O56" s="87"/>
      <c r="P56" s="87"/>
      <c r="Q56" s="87"/>
      <c r="R56" s="87"/>
      <c r="S56" s="87"/>
      <c r="T56" s="87"/>
      <c r="U56" s="102"/>
    </row>
    <row r="57" spans="1:21" ht="12.75">
      <c r="A57" s="8">
        <v>3</v>
      </c>
      <c r="B57" s="97" t="s">
        <v>40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9"/>
    </row>
    <row r="58" spans="1:21" ht="12.75" customHeight="1">
      <c r="A58" s="66" t="s">
        <v>31</v>
      </c>
      <c r="B58" s="84" t="s">
        <v>56</v>
      </c>
      <c r="C58" s="74" t="s">
        <v>55</v>
      </c>
      <c r="D58" s="14" t="s">
        <v>4</v>
      </c>
      <c r="E58" s="15">
        <f>E60+E61+E62+E63</f>
        <v>3342665.75</v>
      </c>
      <c r="F58" s="15">
        <f aca="true" t="shared" si="13" ref="F58:L58">F60+F61+F62+F63</f>
        <v>164038.3</v>
      </c>
      <c r="G58" s="15">
        <f t="shared" si="13"/>
        <v>2501092.45</v>
      </c>
      <c r="H58" s="15">
        <f t="shared" si="13"/>
        <v>243507</v>
      </c>
      <c r="I58" s="15">
        <f t="shared" si="13"/>
        <v>108507</v>
      </c>
      <c r="J58" s="15">
        <f t="shared" si="13"/>
        <v>108507</v>
      </c>
      <c r="K58" s="15">
        <f t="shared" si="13"/>
        <v>108507</v>
      </c>
      <c r="L58" s="15">
        <f t="shared" si="13"/>
        <v>108507</v>
      </c>
      <c r="M58" s="71" t="s">
        <v>59</v>
      </c>
      <c r="N58" s="49">
        <v>1290</v>
      </c>
      <c r="O58" s="49">
        <v>1342</v>
      </c>
      <c r="P58" s="49">
        <v>1343</v>
      </c>
      <c r="Q58" s="49">
        <v>1300</v>
      </c>
      <c r="R58" s="49">
        <v>1301</v>
      </c>
      <c r="S58" s="49">
        <v>1302</v>
      </c>
      <c r="T58" s="49">
        <v>1302</v>
      </c>
      <c r="U58" s="71" t="s">
        <v>41</v>
      </c>
    </row>
    <row r="59" spans="1:21" ht="12.75" customHeight="1">
      <c r="A59" s="67"/>
      <c r="B59" s="84"/>
      <c r="C59" s="75"/>
      <c r="D59" s="90" t="s">
        <v>29</v>
      </c>
      <c r="E59" s="91"/>
      <c r="F59" s="91"/>
      <c r="G59" s="91"/>
      <c r="H59" s="91"/>
      <c r="I59" s="91"/>
      <c r="J59" s="91"/>
      <c r="K59" s="91"/>
      <c r="L59" s="92"/>
      <c r="M59" s="72"/>
      <c r="N59" s="88"/>
      <c r="O59" s="88"/>
      <c r="P59" s="88"/>
      <c r="Q59" s="88"/>
      <c r="R59" s="88"/>
      <c r="S59" s="88"/>
      <c r="T59" s="88"/>
      <c r="U59" s="72"/>
    </row>
    <row r="60" spans="1:21" ht="12.75" customHeight="1">
      <c r="A60" s="67"/>
      <c r="B60" s="84"/>
      <c r="C60" s="75"/>
      <c r="D60" s="16" t="s">
        <v>2</v>
      </c>
      <c r="E60" s="17">
        <f>F60+G60+H60+I60+J60+K60+L60</f>
        <v>3207665.75</v>
      </c>
      <c r="F60" s="17">
        <v>164038.3</v>
      </c>
      <c r="G60" s="17">
        <v>2501092.45</v>
      </c>
      <c r="H60" s="17">
        <v>108507</v>
      </c>
      <c r="I60" s="17">
        <v>108507</v>
      </c>
      <c r="J60" s="17">
        <v>108507</v>
      </c>
      <c r="K60" s="17">
        <v>108507</v>
      </c>
      <c r="L60" s="17">
        <v>108507</v>
      </c>
      <c r="M60" s="72"/>
      <c r="N60" s="88"/>
      <c r="O60" s="88"/>
      <c r="P60" s="88"/>
      <c r="Q60" s="88"/>
      <c r="R60" s="88"/>
      <c r="S60" s="88"/>
      <c r="T60" s="88"/>
      <c r="U60" s="72"/>
    </row>
    <row r="61" spans="1:21" ht="12.75" customHeight="1">
      <c r="A61" s="67"/>
      <c r="B61" s="84"/>
      <c r="C61" s="75"/>
      <c r="D61" s="16" t="s">
        <v>0</v>
      </c>
      <c r="E61" s="17">
        <f>F61+G61+H61+I61+J61+K61+L61</f>
        <v>0</v>
      </c>
      <c r="F61" s="17"/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72"/>
      <c r="N61" s="88"/>
      <c r="O61" s="88"/>
      <c r="P61" s="88"/>
      <c r="Q61" s="88"/>
      <c r="R61" s="88"/>
      <c r="S61" s="88"/>
      <c r="T61" s="88"/>
      <c r="U61" s="72"/>
    </row>
    <row r="62" spans="1:21" ht="12.75" customHeight="1">
      <c r="A62" s="67"/>
      <c r="B62" s="84"/>
      <c r="C62" s="75"/>
      <c r="D62" s="16" t="s">
        <v>1</v>
      </c>
      <c r="E62" s="17">
        <f>F62+G62+H62+I62+J62+K62+L62</f>
        <v>50000</v>
      </c>
      <c r="F62" s="17">
        <v>0</v>
      </c>
      <c r="G62" s="17">
        <v>0</v>
      </c>
      <c r="H62" s="17">
        <v>50000</v>
      </c>
      <c r="I62" s="17">
        <v>0</v>
      </c>
      <c r="J62" s="17">
        <v>0</v>
      </c>
      <c r="K62" s="17">
        <v>0</v>
      </c>
      <c r="L62" s="17">
        <v>0</v>
      </c>
      <c r="M62" s="72"/>
      <c r="N62" s="88"/>
      <c r="O62" s="88"/>
      <c r="P62" s="88"/>
      <c r="Q62" s="88"/>
      <c r="R62" s="88"/>
      <c r="S62" s="88"/>
      <c r="T62" s="88"/>
      <c r="U62" s="72"/>
    </row>
    <row r="63" spans="1:21" ht="12.75" customHeight="1">
      <c r="A63" s="83"/>
      <c r="B63" s="84"/>
      <c r="C63" s="76"/>
      <c r="D63" s="16" t="s">
        <v>3</v>
      </c>
      <c r="E63" s="17">
        <f>H63</f>
        <v>85000</v>
      </c>
      <c r="F63" s="17">
        <v>0</v>
      </c>
      <c r="G63" s="17">
        <v>0</v>
      </c>
      <c r="H63" s="17">
        <v>85000</v>
      </c>
      <c r="I63" s="17">
        <v>0</v>
      </c>
      <c r="J63" s="17">
        <v>0</v>
      </c>
      <c r="K63" s="17">
        <v>0</v>
      </c>
      <c r="L63" s="17">
        <v>0</v>
      </c>
      <c r="M63" s="73"/>
      <c r="N63" s="89"/>
      <c r="O63" s="89"/>
      <c r="P63" s="89"/>
      <c r="Q63" s="89"/>
      <c r="R63" s="89"/>
      <c r="S63" s="89"/>
      <c r="T63" s="89"/>
      <c r="U63" s="73"/>
    </row>
    <row r="64" spans="1:21" ht="12.75" customHeight="1">
      <c r="A64" s="66"/>
      <c r="B64" s="68" t="s">
        <v>35</v>
      </c>
      <c r="C64" s="74"/>
      <c r="D64" s="14" t="s">
        <v>4</v>
      </c>
      <c r="E64" s="15">
        <f>E66+E67+E68+E69</f>
        <v>3342665.75</v>
      </c>
      <c r="F64" s="15">
        <f aca="true" t="shared" si="14" ref="F64:L64">F66+F67+F68+F69</f>
        <v>164038.3</v>
      </c>
      <c r="G64" s="15">
        <f t="shared" si="14"/>
        <v>2501092.45</v>
      </c>
      <c r="H64" s="15">
        <f t="shared" si="14"/>
        <v>243507</v>
      </c>
      <c r="I64" s="15">
        <f t="shared" si="14"/>
        <v>108507</v>
      </c>
      <c r="J64" s="15">
        <f t="shared" si="14"/>
        <v>108507</v>
      </c>
      <c r="K64" s="15">
        <f t="shared" si="14"/>
        <v>108507</v>
      </c>
      <c r="L64" s="15">
        <f t="shared" si="14"/>
        <v>108507</v>
      </c>
      <c r="M64" s="100"/>
      <c r="N64" s="85"/>
      <c r="O64" s="85"/>
      <c r="P64" s="85"/>
      <c r="Q64" s="85"/>
      <c r="R64" s="85"/>
      <c r="S64" s="85"/>
      <c r="T64" s="85"/>
      <c r="U64" s="100"/>
    </row>
    <row r="65" spans="1:21" ht="12.75" customHeight="1">
      <c r="A65" s="67"/>
      <c r="B65" s="69"/>
      <c r="C65" s="67"/>
      <c r="D65" s="90" t="s">
        <v>29</v>
      </c>
      <c r="E65" s="91"/>
      <c r="F65" s="91"/>
      <c r="G65" s="91"/>
      <c r="H65" s="91"/>
      <c r="I65" s="91"/>
      <c r="J65" s="91"/>
      <c r="K65" s="91"/>
      <c r="L65" s="92"/>
      <c r="M65" s="101"/>
      <c r="N65" s="86"/>
      <c r="O65" s="86"/>
      <c r="P65" s="86"/>
      <c r="Q65" s="86"/>
      <c r="R65" s="86"/>
      <c r="S65" s="86"/>
      <c r="T65" s="86"/>
      <c r="U65" s="101"/>
    </row>
    <row r="66" spans="1:21" ht="12.75" customHeight="1">
      <c r="A66" s="67"/>
      <c r="B66" s="69"/>
      <c r="C66" s="67"/>
      <c r="D66" s="16" t="s">
        <v>2</v>
      </c>
      <c r="E66" s="17">
        <f>F66+G66+H66+I66+J66+K66+L66</f>
        <v>3207665.75</v>
      </c>
      <c r="F66" s="17">
        <f aca="true" t="shared" si="15" ref="F66:L66">F60</f>
        <v>164038.3</v>
      </c>
      <c r="G66" s="17">
        <f t="shared" si="15"/>
        <v>2501092.45</v>
      </c>
      <c r="H66" s="17">
        <f t="shared" si="15"/>
        <v>108507</v>
      </c>
      <c r="I66" s="17">
        <f t="shared" si="15"/>
        <v>108507</v>
      </c>
      <c r="J66" s="17">
        <f t="shared" si="15"/>
        <v>108507</v>
      </c>
      <c r="K66" s="17">
        <f t="shared" si="15"/>
        <v>108507</v>
      </c>
      <c r="L66" s="17">
        <f t="shared" si="15"/>
        <v>108507</v>
      </c>
      <c r="M66" s="101"/>
      <c r="N66" s="86"/>
      <c r="O66" s="86"/>
      <c r="P66" s="86"/>
      <c r="Q66" s="86"/>
      <c r="R66" s="86"/>
      <c r="S66" s="86"/>
      <c r="T66" s="86"/>
      <c r="U66" s="101"/>
    </row>
    <row r="67" spans="1:21" ht="12.75" customHeight="1">
      <c r="A67" s="67"/>
      <c r="B67" s="69"/>
      <c r="C67" s="67"/>
      <c r="D67" s="16" t="s">
        <v>0</v>
      </c>
      <c r="E67" s="17">
        <f>F67+G67+H67+I67+J67+K67+L67</f>
        <v>0</v>
      </c>
      <c r="F67" s="17">
        <v>0</v>
      </c>
      <c r="G67" s="17">
        <f>G50</f>
        <v>0</v>
      </c>
      <c r="H67" s="17">
        <f>H61</f>
        <v>0</v>
      </c>
      <c r="I67" s="17">
        <f>I50</f>
        <v>0</v>
      </c>
      <c r="J67" s="17">
        <f>J50</f>
        <v>0</v>
      </c>
      <c r="K67" s="17">
        <f>K50</f>
        <v>0</v>
      </c>
      <c r="L67" s="17">
        <f>L50</f>
        <v>0</v>
      </c>
      <c r="M67" s="101"/>
      <c r="N67" s="86"/>
      <c r="O67" s="86"/>
      <c r="P67" s="86"/>
      <c r="Q67" s="86"/>
      <c r="R67" s="86"/>
      <c r="S67" s="86"/>
      <c r="T67" s="86"/>
      <c r="U67" s="101"/>
    </row>
    <row r="68" spans="1:21" ht="12.75" customHeight="1">
      <c r="A68" s="67"/>
      <c r="B68" s="69"/>
      <c r="C68" s="67"/>
      <c r="D68" s="16" t="s">
        <v>1</v>
      </c>
      <c r="E68" s="17">
        <f>F68+G68+H68+I68+J68+K68+L68</f>
        <v>50000</v>
      </c>
      <c r="F68" s="17">
        <v>0</v>
      </c>
      <c r="G68" s="17">
        <v>0</v>
      </c>
      <c r="H68" s="17">
        <f>H62</f>
        <v>50000</v>
      </c>
      <c r="I68" s="17">
        <v>0</v>
      </c>
      <c r="J68" s="17">
        <v>0</v>
      </c>
      <c r="K68" s="17">
        <v>0</v>
      </c>
      <c r="L68" s="17">
        <v>0</v>
      </c>
      <c r="M68" s="101"/>
      <c r="N68" s="86"/>
      <c r="O68" s="86"/>
      <c r="P68" s="86"/>
      <c r="Q68" s="86"/>
      <c r="R68" s="86"/>
      <c r="S68" s="86"/>
      <c r="T68" s="86"/>
      <c r="U68" s="101"/>
    </row>
    <row r="69" spans="1:21" ht="12.75" customHeight="1" thickBot="1">
      <c r="A69" s="83"/>
      <c r="B69" s="70"/>
      <c r="C69" s="83"/>
      <c r="D69" s="16" t="s">
        <v>3</v>
      </c>
      <c r="E69" s="17">
        <f>F69+G69+H69+I69+J69+K69+L69</f>
        <v>85000</v>
      </c>
      <c r="F69" s="17">
        <v>0</v>
      </c>
      <c r="G69" s="17">
        <v>0</v>
      </c>
      <c r="H69" s="17">
        <f>H63</f>
        <v>85000</v>
      </c>
      <c r="I69" s="17">
        <v>0</v>
      </c>
      <c r="J69" s="17">
        <v>0</v>
      </c>
      <c r="K69" s="17">
        <v>0</v>
      </c>
      <c r="L69" s="17">
        <v>0</v>
      </c>
      <c r="M69" s="102"/>
      <c r="N69" s="87"/>
      <c r="O69" s="87"/>
      <c r="P69" s="87"/>
      <c r="Q69" s="87"/>
      <c r="R69" s="87"/>
      <c r="S69" s="87"/>
      <c r="T69" s="87"/>
      <c r="U69" s="102"/>
    </row>
    <row r="70" spans="1:21" s="19" customFormat="1" ht="13.5" customHeight="1">
      <c r="A70" s="51"/>
      <c r="B70" s="63" t="s">
        <v>44</v>
      </c>
      <c r="C70" s="54"/>
      <c r="D70" s="29" t="s">
        <v>4</v>
      </c>
      <c r="E70" s="30">
        <f aca="true" t="shared" si="16" ref="E70:L70">E72+E73+E74+E75</f>
        <v>364411815.90999997</v>
      </c>
      <c r="F70" s="30">
        <f t="shared" si="16"/>
        <v>53514815.69</v>
      </c>
      <c r="G70" s="30">
        <f t="shared" si="16"/>
        <v>50638382.82000001</v>
      </c>
      <c r="H70" s="30">
        <f t="shared" si="16"/>
        <v>51060525.199999996</v>
      </c>
      <c r="I70" s="30">
        <f t="shared" si="16"/>
        <v>55171758.94000001</v>
      </c>
      <c r="J70" s="30">
        <f t="shared" si="16"/>
        <v>54202759.8</v>
      </c>
      <c r="K70" s="30">
        <f t="shared" si="16"/>
        <v>49911786.73</v>
      </c>
      <c r="L70" s="31">
        <f t="shared" si="16"/>
        <v>49911786.73</v>
      </c>
      <c r="M70" s="57"/>
      <c r="N70" s="80"/>
      <c r="O70" s="80"/>
      <c r="P70" s="80"/>
      <c r="Q70" s="80"/>
      <c r="R70" s="80"/>
      <c r="S70" s="80"/>
      <c r="T70" s="80"/>
      <c r="U70" s="77"/>
    </row>
    <row r="71" spans="1:21" s="19" customFormat="1" ht="15.75">
      <c r="A71" s="52"/>
      <c r="B71" s="64"/>
      <c r="C71" s="55"/>
      <c r="D71" s="60" t="s">
        <v>29</v>
      </c>
      <c r="E71" s="61"/>
      <c r="F71" s="61"/>
      <c r="G71" s="61"/>
      <c r="H71" s="61"/>
      <c r="I71" s="61"/>
      <c r="J71" s="61"/>
      <c r="K71" s="61"/>
      <c r="L71" s="62"/>
      <c r="M71" s="58"/>
      <c r="N71" s="81"/>
      <c r="O71" s="81"/>
      <c r="P71" s="81"/>
      <c r="Q71" s="81"/>
      <c r="R71" s="81"/>
      <c r="S71" s="81"/>
      <c r="T71" s="81"/>
      <c r="U71" s="78"/>
    </row>
    <row r="72" spans="1:21" s="19" customFormat="1" ht="15.75">
      <c r="A72" s="52"/>
      <c r="B72" s="64"/>
      <c r="C72" s="55"/>
      <c r="D72" s="20" t="s">
        <v>2</v>
      </c>
      <c r="E72" s="18">
        <f>F72+G72+H72+I72+J72+K72+L72</f>
        <v>345023665.01</v>
      </c>
      <c r="F72" s="21">
        <f aca="true" t="shared" si="17" ref="F72:L72">F53+F22+F66</f>
        <v>50166870</v>
      </c>
      <c r="G72" s="21">
        <f t="shared" si="17"/>
        <v>48176381.82000001</v>
      </c>
      <c r="H72" s="21">
        <f t="shared" si="17"/>
        <v>48469840.33</v>
      </c>
      <c r="I72" s="21">
        <f t="shared" si="17"/>
        <v>49875747.650000006</v>
      </c>
      <c r="J72" s="21">
        <f t="shared" si="17"/>
        <v>49394476.71</v>
      </c>
      <c r="K72" s="21">
        <f t="shared" si="17"/>
        <v>49470174.25</v>
      </c>
      <c r="L72" s="21">
        <f t="shared" si="17"/>
        <v>49470174.25</v>
      </c>
      <c r="M72" s="58"/>
      <c r="N72" s="81"/>
      <c r="O72" s="81"/>
      <c r="P72" s="81"/>
      <c r="Q72" s="81"/>
      <c r="R72" s="81"/>
      <c r="S72" s="81"/>
      <c r="T72" s="81"/>
      <c r="U72" s="78"/>
    </row>
    <row r="73" spans="1:21" s="19" customFormat="1" ht="15.75">
      <c r="A73" s="52"/>
      <c r="B73" s="64"/>
      <c r="C73" s="55"/>
      <c r="D73" s="20" t="s">
        <v>0</v>
      </c>
      <c r="E73" s="18">
        <f>F73+G73+H73+I73+J73+K73+L73</f>
        <v>19199692.56</v>
      </c>
      <c r="F73" s="21">
        <f>F23</f>
        <v>3342945.69</v>
      </c>
      <c r="G73" s="21">
        <f>G23</f>
        <v>2448681</v>
      </c>
      <c r="H73" s="21">
        <f>H23+H67</f>
        <v>2442571.87</v>
      </c>
      <c r="I73" s="21">
        <f>I23+I54</f>
        <v>5273985.949999999</v>
      </c>
      <c r="J73" s="21">
        <f>J23+J54</f>
        <v>4808283.09</v>
      </c>
      <c r="K73" s="21">
        <f>K23+K54</f>
        <v>441612.48</v>
      </c>
      <c r="L73" s="21">
        <f>L23+L54</f>
        <v>441612.48</v>
      </c>
      <c r="M73" s="58"/>
      <c r="N73" s="81"/>
      <c r="O73" s="81"/>
      <c r="P73" s="81"/>
      <c r="Q73" s="81"/>
      <c r="R73" s="81"/>
      <c r="S73" s="81"/>
      <c r="T73" s="81"/>
      <c r="U73" s="78"/>
    </row>
    <row r="74" spans="1:21" s="19" customFormat="1" ht="15.75">
      <c r="A74" s="52"/>
      <c r="B74" s="64"/>
      <c r="C74" s="55"/>
      <c r="D74" s="20" t="s">
        <v>1</v>
      </c>
      <c r="E74" s="18">
        <f>F74+G74+H74+I74+J74+K74+L74</f>
        <v>94458.34</v>
      </c>
      <c r="F74" s="21">
        <f>F24</f>
        <v>0</v>
      </c>
      <c r="G74" s="21">
        <f>G31</f>
        <v>13320</v>
      </c>
      <c r="H74" s="21">
        <f>H31+H68</f>
        <v>63113</v>
      </c>
      <c r="I74" s="21">
        <f>I55</f>
        <v>18025.34</v>
      </c>
      <c r="J74" s="21">
        <f>J55</f>
        <v>0</v>
      </c>
      <c r="K74" s="21">
        <f>K55</f>
        <v>0</v>
      </c>
      <c r="L74" s="21">
        <f>L55</f>
        <v>0</v>
      </c>
      <c r="M74" s="58"/>
      <c r="N74" s="81"/>
      <c r="O74" s="81"/>
      <c r="P74" s="81"/>
      <c r="Q74" s="81"/>
      <c r="R74" s="81"/>
      <c r="S74" s="81"/>
      <c r="T74" s="81"/>
      <c r="U74" s="78"/>
    </row>
    <row r="75" spans="1:21" s="19" customFormat="1" ht="16.5" thickBot="1">
      <c r="A75" s="53"/>
      <c r="B75" s="65"/>
      <c r="C75" s="56"/>
      <c r="D75" s="32" t="s">
        <v>3</v>
      </c>
      <c r="E75" s="33">
        <f>F75+G75+H75+I75+J75+K75+L75</f>
        <v>94000</v>
      </c>
      <c r="F75" s="34">
        <f>F25</f>
        <v>5000</v>
      </c>
      <c r="G75" s="34">
        <f aca="true" t="shared" si="18" ref="G75:L75">G25</f>
        <v>0</v>
      </c>
      <c r="H75" s="34">
        <f>H69</f>
        <v>85000</v>
      </c>
      <c r="I75" s="34">
        <f t="shared" si="18"/>
        <v>4000</v>
      </c>
      <c r="J75" s="34">
        <f t="shared" si="18"/>
        <v>0</v>
      </c>
      <c r="K75" s="34">
        <f t="shared" si="18"/>
        <v>0</v>
      </c>
      <c r="L75" s="35">
        <f t="shared" si="18"/>
        <v>0</v>
      </c>
      <c r="M75" s="59"/>
      <c r="N75" s="82"/>
      <c r="O75" s="82"/>
      <c r="P75" s="82"/>
      <c r="Q75" s="82"/>
      <c r="R75" s="82"/>
      <c r="S75" s="82"/>
      <c r="T75" s="82"/>
      <c r="U75" s="79"/>
    </row>
    <row r="77" ht="12.75">
      <c r="B77" s="7"/>
    </row>
    <row r="78" ht="12.75">
      <c r="B78" s="7"/>
    </row>
    <row r="86" ht="12.75">
      <c r="H86" s="22"/>
    </row>
    <row r="87" ht="12.75">
      <c r="H87" s="22"/>
    </row>
  </sheetData>
  <sheetProtection/>
  <mergeCells count="163">
    <mergeCell ref="S45:S50"/>
    <mergeCell ref="T45:T50"/>
    <mergeCell ref="N51:N56"/>
    <mergeCell ref="O51:O56"/>
    <mergeCell ref="O58:O63"/>
    <mergeCell ref="U64:U69"/>
    <mergeCell ref="Q64:Q69"/>
    <mergeCell ref="P64:P69"/>
    <mergeCell ref="U58:U63"/>
    <mergeCell ref="B57:U57"/>
    <mergeCell ref="A64:A69"/>
    <mergeCell ref="B64:B69"/>
    <mergeCell ref="C64:C69"/>
    <mergeCell ref="M64:M69"/>
    <mergeCell ref="N64:N69"/>
    <mergeCell ref="O64:O69"/>
    <mergeCell ref="D65:L65"/>
    <mergeCell ref="T20:T25"/>
    <mergeCell ref="R20:R25"/>
    <mergeCell ref="S14:S19"/>
    <mergeCell ref="T14:T19"/>
    <mergeCell ref="R8:R10"/>
    <mergeCell ref="S8:S10"/>
    <mergeCell ref="T8:T10"/>
    <mergeCell ref="R11:R13"/>
    <mergeCell ref="T27:T32"/>
    <mergeCell ref="T33:T38"/>
    <mergeCell ref="R64:R69"/>
    <mergeCell ref="M27:M32"/>
    <mergeCell ref="P27:P32"/>
    <mergeCell ref="Q27:Q32"/>
    <mergeCell ref="S33:S38"/>
    <mergeCell ref="T64:T69"/>
    <mergeCell ref="T51:T56"/>
    <mergeCell ref="S64:S69"/>
    <mergeCell ref="U27:U32"/>
    <mergeCell ref="M20:M25"/>
    <mergeCell ref="N20:N25"/>
    <mergeCell ref="S20:S25"/>
    <mergeCell ref="S27:S32"/>
    <mergeCell ref="U39:U44"/>
    <mergeCell ref="O39:O44"/>
    <mergeCell ref="P39:P44"/>
    <mergeCell ref="Q39:Q44"/>
    <mergeCell ref="R39:R44"/>
    <mergeCell ref="A20:A25"/>
    <mergeCell ref="B20:B25"/>
    <mergeCell ref="C20:C25"/>
    <mergeCell ref="C27:C32"/>
    <mergeCell ref="A45:A50"/>
    <mergeCell ref="B45:B50"/>
    <mergeCell ref="C45:C50"/>
    <mergeCell ref="A39:A44"/>
    <mergeCell ref="B39:B44"/>
    <mergeCell ref="C39:C44"/>
    <mergeCell ref="D40:L40"/>
    <mergeCell ref="D46:L46"/>
    <mergeCell ref="D52:L52"/>
    <mergeCell ref="C51:C56"/>
    <mergeCell ref="R45:R50"/>
    <mergeCell ref="M39:M44"/>
    <mergeCell ref="N39:N44"/>
    <mergeCell ref="M45:M50"/>
    <mergeCell ref="N45:N50"/>
    <mergeCell ref="O45:O50"/>
    <mergeCell ref="P20:P25"/>
    <mergeCell ref="P33:P38"/>
    <mergeCell ref="N27:N32"/>
    <mergeCell ref="O27:O32"/>
    <mergeCell ref="R33:R38"/>
    <mergeCell ref="N33:N38"/>
    <mergeCell ref="R27:R32"/>
    <mergeCell ref="U33:U38"/>
    <mergeCell ref="O33:O38"/>
    <mergeCell ref="Q33:Q38"/>
    <mergeCell ref="P51:P56"/>
    <mergeCell ref="S58:S63"/>
    <mergeCell ref="S39:S44"/>
    <mergeCell ref="P45:P50"/>
    <mergeCell ref="Q45:Q50"/>
    <mergeCell ref="T39:T44"/>
    <mergeCell ref="U45:U50"/>
    <mergeCell ref="U20:U25"/>
    <mergeCell ref="A8:A13"/>
    <mergeCell ref="B8:B13"/>
    <mergeCell ref="D34:L34"/>
    <mergeCell ref="B26:U26"/>
    <mergeCell ref="A27:A32"/>
    <mergeCell ref="D28:L28"/>
    <mergeCell ref="B27:B32"/>
    <mergeCell ref="A33:A38"/>
    <mergeCell ref="D15:L15"/>
    <mergeCell ref="C8:C13"/>
    <mergeCell ref="U8:U13"/>
    <mergeCell ref="M14:M19"/>
    <mergeCell ref="N14:N19"/>
    <mergeCell ref="O14:O19"/>
    <mergeCell ref="P14:P19"/>
    <mergeCell ref="R14:R19"/>
    <mergeCell ref="U14:U19"/>
    <mergeCell ref="T11:T13"/>
    <mergeCell ref="M8:M10"/>
    <mergeCell ref="U51:U56"/>
    <mergeCell ref="Q58:Q63"/>
    <mergeCell ref="R58:R63"/>
    <mergeCell ref="P58:P63"/>
    <mergeCell ref="M51:M56"/>
    <mergeCell ref="R51:R56"/>
    <mergeCell ref="T58:T63"/>
    <mergeCell ref="S51:S56"/>
    <mergeCell ref="A14:A19"/>
    <mergeCell ref="B14:B19"/>
    <mergeCell ref="C14:C19"/>
    <mergeCell ref="C3:C4"/>
    <mergeCell ref="M3:T3"/>
    <mergeCell ref="O20:O25"/>
    <mergeCell ref="D21:L21"/>
    <mergeCell ref="B6:U6"/>
    <mergeCell ref="B7:U7"/>
    <mergeCell ref="D9:L9"/>
    <mergeCell ref="A2:U2"/>
    <mergeCell ref="D3:D4"/>
    <mergeCell ref="E3:L3"/>
    <mergeCell ref="Q20:Q25"/>
    <mergeCell ref="U3:U4"/>
    <mergeCell ref="A3:A4"/>
    <mergeCell ref="B3:B4"/>
    <mergeCell ref="P11:P13"/>
    <mergeCell ref="Q11:Q13"/>
    <mergeCell ref="Q14:Q19"/>
    <mergeCell ref="A51:A56"/>
    <mergeCell ref="B51:B56"/>
    <mergeCell ref="B58:B63"/>
    <mergeCell ref="Q51:Q56"/>
    <mergeCell ref="N58:N63"/>
    <mergeCell ref="C58:C63"/>
    <mergeCell ref="D59:L59"/>
    <mergeCell ref="M58:M63"/>
    <mergeCell ref="A58:A63"/>
    <mergeCell ref="U70:U75"/>
    <mergeCell ref="N70:N75"/>
    <mergeCell ref="O70:O75"/>
    <mergeCell ref="P70:P75"/>
    <mergeCell ref="Q70:Q75"/>
    <mergeCell ref="R70:R75"/>
    <mergeCell ref="S70:S75"/>
    <mergeCell ref="T70:T75"/>
    <mergeCell ref="A70:A75"/>
    <mergeCell ref="C70:C75"/>
    <mergeCell ref="M70:M75"/>
    <mergeCell ref="D71:L71"/>
    <mergeCell ref="B70:B75"/>
    <mergeCell ref="S11:S13"/>
    <mergeCell ref="M11:M13"/>
    <mergeCell ref="B33:B38"/>
    <mergeCell ref="M33:M38"/>
    <mergeCell ref="C33:C38"/>
    <mergeCell ref="N8:N10"/>
    <mergeCell ref="O8:O10"/>
    <mergeCell ref="P8:P10"/>
    <mergeCell ref="Q8:Q10"/>
    <mergeCell ref="N11:N13"/>
    <mergeCell ref="O11:O1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2017-06-22T09:27:39Z</cp:lastPrinted>
  <dcterms:created xsi:type="dcterms:W3CDTF">2013-06-06T11:09:14Z</dcterms:created>
  <dcterms:modified xsi:type="dcterms:W3CDTF">2017-06-28T11:47:01Z</dcterms:modified>
  <cp:category/>
  <cp:version/>
  <cp:contentType/>
  <cp:contentStatus/>
</cp:coreProperties>
</file>