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3(1)" sheetId="1" r:id="rId1"/>
    <sheet name="4(1)" sheetId="2" r:id="rId2"/>
    <sheet name="5(1)" sheetId="3" r:id="rId3"/>
    <sheet name="2(2)" sheetId="4" r:id="rId4"/>
    <sheet name="3(2)" sheetId="5" r:id="rId5"/>
    <sheet name="4(2)" sheetId="6" r:id="rId6"/>
    <sheet name="1(3)" sheetId="7" r:id="rId7"/>
    <sheet name="2(3)" sheetId="8" r:id="rId8"/>
    <sheet name="3(3)" sheetId="9" r:id="rId9"/>
    <sheet name="СВОД не печатать!" sheetId="10" r:id="rId10"/>
  </sheets>
  <definedNames>
    <definedName name="_xlnm.Print_Titles" localSheetId="3">'2(2)'!$6:$10</definedName>
  </definedNames>
  <calcPr fullCalcOnLoad="1"/>
</workbook>
</file>

<file path=xl/comments4.xml><?xml version="1.0" encoding="utf-8"?>
<comments xmlns="http://schemas.openxmlformats.org/spreadsheetml/2006/main">
  <authors>
    <author>CvindinaGV</author>
  </authors>
  <commentList>
    <comment ref="B14" authorId="0">
      <text>
        <r>
          <rPr>
            <b/>
            <sz val="9"/>
            <rFont val="Tahoma"/>
            <family val="2"/>
          </rPr>
          <t>CvindinaGV:</t>
        </r>
        <r>
          <rPr>
            <sz val="9"/>
            <rFont val="Tahoma"/>
            <family val="2"/>
          </rPr>
          <t xml:space="preserve">
план к плану объем мун долга на 1 число года, следующего за отчетным</t>
        </r>
      </text>
    </comment>
    <comment ref="B15" authorId="0">
      <text>
        <r>
          <rPr>
            <b/>
            <sz val="9"/>
            <rFont val="Tahoma"/>
            <family val="2"/>
          </rPr>
          <t>CvindinaGV:</t>
        </r>
        <r>
          <rPr>
            <sz val="9"/>
            <rFont val="Tahoma"/>
            <family val="2"/>
          </rPr>
          <t xml:space="preserve">
план к плану</t>
        </r>
      </text>
    </comment>
    <comment ref="B20" authorId="0">
      <text>
        <r>
          <rPr>
            <b/>
            <sz val="9"/>
            <rFont val="Tahoma"/>
            <family val="2"/>
          </rPr>
          <t>CvindinaGV:</t>
        </r>
        <r>
          <rPr>
            <sz val="9"/>
            <rFont val="Tahoma"/>
            <family val="2"/>
          </rPr>
          <t xml:space="preserve">
план к плану: размер долга / на план по расходам (итого) </t>
        </r>
      </text>
    </comment>
  </commentList>
</comments>
</file>

<file path=xl/sharedStrings.xml><?xml version="1.0" encoding="utf-8"?>
<sst xmlns="http://schemas.openxmlformats.org/spreadsheetml/2006/main" count="400" uniqueCount="142">
  <si>
    <t>№ п/п</t>
  </si>
  <si>
    <t>Цель, задачи, основные мероприятия</t>
  </si>
  <si>
    <t>Срок выпол-нения (квартал, год)</t>
  </si>
  <si>
    <t xml:space="preserve">Источни-ки финансирования </t>
  </si>
  <si>
    <t>Объемы финансирования,</t>
  </si>
  <si>
    <t>Показатели (индикаторы) результативности выполнения основных мероприятий</t>
  </si>
  <si>
    <t>Исполнители, перечень организаций, участвующих в реализации основных мероприятий</t>
  </si>
  <si>
    <t xml:space="preserve"> руб.</t>
  </si>
  <si>
    <t>всего</t>
  </si>
  <si>
    <t>Наименование, ед. измерения</t>
  </si>
  <si>
    <t>Цель:</t>
  </si>
  <si>
    <t>1.</t>
  </si>
  <si>
    <t>1.1.</t>
  </si>
  <si>
    <t>2014-2020</t>
  </si>
  <si>
    <t>Всего:</t>
  </si>
  <si>
    <t>Наличие нарушений бюджетного законодательства Российской Федерации по результатам Мониторинга соответствия параметров местных бюджетов  требованиям бюджетного законодательства Российской Федерации, проводимого Министерством финансов Мурманской области                          (да-0/нет-1)</t>
  </si>
  <si>
    <t>УФ</t>
  </si>
  <si>
    <t>в т.ч.:</t>
  </si>
  <si>
    <t>МБ</t>
  </si>
  <si>
    <t>Итого по задаче 1:</t>
  </si>
  <si>
    <t>2.</t>
  </si>
  <si>
    <t>2.1.</t>
  </si>
  <si>
    <t>Доля расходов местного бюджета ЗАТО Александровск, произведенных с нарушениями действующего законодательства  РФ, признанных нецелевыми и (или) неэффективными по результатам контрольных мероприятий, к общему объему расходов местного бюджета (%)</t>
  </si>
  <si>
    <t>Итого по задаче 2:</t>
  </si>
  <si>
    <t xml:space="preserve">Всего по Подпрограмме </t>
  </si>
  <si>
    <t>х</t>
  </si>
  <si>
    <t>Источник финансирования</t>
  </si>
  <si>
    <t>Всего, руб.коп.</t>
  </si>
  <si>
    <t>В том числе по годам реализации, руб. коп.</t>
  </si>
  <si>
    <t>Всего по Подпрограмме 1:</t>
  </si>
  <si>
    <t>в том числе за счет:</t>
  </si>
  <si>
    <t>средств местного бюджета</t>
  </si>
  <si>
    <r>
      <t xml:space="preserve">в том числе по Заказчикам </t>
    </r>
    <r>
      <rPr>
        <sz val="11"/>
        <rFont val="Times New Roman"/>
        <family val="1"/>
      </rPr>
      <t>(главным распорядителям бюджетных средств)</t>
    </r>
    <r>
      <rPr>
        <sz val="12"/>
        <rFont val="Times New Roman"/>
        <family val="1"/>
      </rPr>
      <t>:</t>
    </r>
  </si>
  <si>
    <t>Управление финансов администрации ЗАТО Александровск</t>
  </si>
  <si>
    <t>в т.ч. инвестиции в основной капитал</t>
  </si>
  <si>
    <t>Объемы финансирования</t>
  </si>
  <si>
    <t>Задача 1. Поддержание объема муниципального долга на экономически безопасном уровне</t>
  </si>
  <si>
    <t>Управление муниципальным долгом</t>
  </si>
  <si>
    <t>Обеспечение источника финансирования дефицита бюджета ЗАТО Александровск, за счет привлечения кредитов из кредитных организаций по результатам электронных аукционов, в объеме предусмотренном РСД о бюджете (да-1/нет-0)</t>
  </si>
  <si>
    <t>Задача 2.  Своевременное и полное погашение долговых обязательств и их обслуживание</t>
  </si>
  <si>
    <t>Исполнение принятых обязательств по погашению и обслуживанию долговых обязательств ЗАТО Александровск</t>
  </si>
  <si>
    <t>Погашение кредитных ресурсов в сроки, установленные кредитными договорами и соглашениями (да-1/нет-0)</t>
  </si>
  <si>
    <t>Всего по Подпрограмме 2:</t>
  </si>
  <si>
    <t>Цель, задачи и показатели (индикаторы)</t>
  </si>
  <si>
    <t>Ед. изм.</t>
  </si>
  <si>
    <t>Направ-ленность</t>
  </si>
  <si>
    <t>Значение показателя (индикатора)</t>
  </si>
  <si>
    <t>Соисполнитель, ответственый за выполнение показателя</t>
  </si>
  <si>
    <t>Годы реализации Подпрограммы</t>
  </si>
  <si>
    <t>Факт</t>
  </si>
  <si>
    <t>План</t>
  </si>
  <si>
    <t>Подпрограмма 1 «Совершенствование финансовой и бюджетной политики» на 2014 - 2016 годы</t>
  </si>
  <si>
    <t>I</t>
  </si>
  <si>
    <t>Показатели целей подпрограммы:</t>
  </si>
  <si>
    <t>Цель 1. Обеспечение долгосрочной сбалансированности и устойчивости бюджета муниципального образования ЗАТО Александровск.</t>
  </si>
  <si>
    <t>1.1.1.</t>
  </si>
  <si>
    <t>Отношение объема просроченной кредиторской задолженности местного бюджета и муниципальных учреждений к объему расходов местного бюджета</t>
  </si>
  <si>
    <t>%</t>
  </si>
  <si>
    <t>ø</t>
  </si>
  <si>
    <t>-</t>
  </si>
  <si>
    <t>1.2.</t>
  </si>
  <si>
    <t>Цель 2. Повышение качества бюджетного процесса в ЗАТО Александровск.</t>
  </si>
  <si>
    <t>1.2.1.</t>
  </si>
  <si>
    <t xml:space="preserve">Доля главных администраторов средств местного бюджета, имеющих итоговую оценку качества финансового менеджмента более 60 баллов </t>
  </si>
  <si>
    <t>ö</t>
  </si>
  <si>
    <t>Главные распорядители и главные администраторы средств местного бюджета</t>
  </si>
  <si>
    <t>1.2.2.</t>
  </si>
  <si>
    <t>Регулярное размещение в сети «Интернет» информации о муниципальных финансах</t>
  </si>
  <si>
    <t>да-1/нет-0</t>
  </si>
  <si>
    <t>=</t>
  </si>
  <si>
    <t>II</t>
  </si>
  <si>
    <t>Показатели задач подпрограммы:</t>
  </si>
  <si>
    <t>2.1.1.</t>
  </si>
  <si>
    <t>Отклонение исполнения местного бюджета по доходам без учета безвозмездных поступлений к первоначально утвержденному уровню (от/до)</t>
  </si>
  <si>
    <t>95,0/105,0</t>
  </si>
  <si>
    <t>99,35</t>
  </si>
  <si>
    <t>2.1.2.</t>
  </si>
  <si>
    <t>Объем просроченной кредиторской задолженности по выплате заработной платы за счет средств местного бюджета</t>
  </si>
  <si>
    <t>тыс.руб.</t>
  </si>
  <si>
    <t>2.1.3.</t>
  </si>
  <si>
    <t>Отклонение объема расходов бюджета в IY квартале от среднего объема расходов за I - III кварталы (без учета субсидий, субвенций и иных межбюджетных трансфертов, имеющих целевое назначение, поступивших из областного бюджета)</t>
  </si>
  <si>
    <t>2.1.4.</t>
  </si>
  <si>
    <t>Доля муниципальных правовых актов, регулирующих бюджетные правоотношения, приведенных в соответствие с федеральным бюджетным законодательством, в общем объеме муниципальных правовых актов, требующих актуализации в установленные сроки</t>
  </si>
  <si>
    <t>2.2.</t>
  </si>
  <si>
    <t>2.2.1.</t>
  </si>
  <si>
    <t>Соотношение объема проверенных средств местного бюджета и общей суммы расходов местного бюджета</t>
  </si>
  <si>
    <t>Соотношение количества установленных фактов финансовых нарушений и общего количества решений, принятых по фактам финансовых нарушений</t>
  </si>
  <si>
    <t>Отношение количества исполнительных органов местного самоуправления ЗАТО Александровск, в отношении которых проведены проверки исполнения законодательства в бюджетно-финансовой сфере, к общему количеству исполнительных органов местного самоуправления ЗАТО Александровск</t>
  </si>
  <si>
    <t>Подпрограмма 2 «Эффективное управление муниципальным долгом» на 2014 – 2020 годы</t>
  </si>
  <si>
    <t>Цель 1. Оптимизация управления муниципальным долгом ЗАТО Александровск.</t>
  </si>
  <si>
    <t>Отношение объема муниципального долга к общему годовому объему доходов бюджета муниципального образования без учета объема безвозмездных поступлений</t>
  </si>
  <si>
    <t>1.1.2.</t>
  </si>
  <si>
    <t>Отношение расходов на обслуживание муниципального долга к общему объему расходов местного бюджета за исключением субвенций</t>
  </si>
  <si>
    <t>1.1.3.</t>
  </si>
  <si>
    <t>Отсутствие просроченной задолженности по муниципальному долгу</t>
  </si>
  <si>
    <t>Задача 1 «Поддержание объема муниципального долга на экономически безопасном уровне»</t>
  </si>
  <si>
    <t>Уровень долговой нагрузки местного бюджета</t>
  </si>
  <si>
    <t>Приемлемость уровня риска исполнения расходных обязательств в связи с погашением муниципального долга ЗАТО Александровск (значение уровня риска)</t>
  </si>
  <si>
    <t>Задача 2 «Своевременное и полное погашение долговых обязательств и их обслуживание»</t>
  </si>
  <si>
    <t>Отсутствие просроченной кредиторской задолженности по обслуживанию муниципального долга</t>
  </si>
  <si>
    <t xml:space="preserve"> таблица № 3 (1)</t>
  </si>
  <si>
    <t>таблица № 4 (1)</t>
  </si>
  <si>
    <t>таблица № 5 (1)</t>
  </si>
  <si>
    <t>таблица № 2 (2)</t>
  </si>
  <si>
    <t>таблица № 3 (2)</t>
  </si>
  <si>
    <t xml:space="preserve"> таблица № 4 (2)</t>
  </si>
  <si>
    <t>Задача 1. Совершенствование бюджетного процесса в ЗАТО Александровск и нормативного правового регулирования в бюджетно-финансовой сфере, развитие системы муниципального финансового контроля и надзора</t>
  </si>
  <si>
    <t>Нормативно-методическое обеспечение и организация  бюджетного процесса в ЗАТО Александровск, осуществление контроля и надзора в финансово-бюджетной сфере</t>
  </si>
  <si>
    <t>2.1.5.</t>
  </si>
  <si>
    <t>2.1.6.</t>
  </si>
  <si>
    <t>2.1.7.</t>
  </si>
  <si>
    <t xml:space="preserve"> таблица № 1 (3)</t>
  </si>
  <si>
    <t xml:space="preserve">Перечень целей и задач, а также показателей (индикаторов) Подпрограммы 1 «Совершенствование финансовой и бюджетной политики» </t>
  </si>
  <si>
    <t xml:space="preserve">Перечень основных мероприятий Подпрограммы 1 «Совершенствование финансовой и бюджетной политики»  </t>
  </si>
  <si>
    <t xml:space="preserve">Обоснование ресурсного обеспечения Подпрограммы 1 «Совершенствование финансовой и бюджетной политики» </t>
  </si>
  <si>
    <t xml:space="preserve">Перечень целей и задач, а также показателей (индикаторов) Подпрограммы 2 «Эффективное управление муниципальным долгом»  </t>
  </si>
  <si>
    <t xml:space="preserve">Перечень основных мероприятий  Подпрограммы 2 «Эффективное управление муниципальным долгом» </t>
  </si>
  <si>
    <t xml:space="preserve">Обоснование ресурсного обеспечения  Подпрограммы 2 «Эффективное управление муниципальным долгом» </t>
  </si>
  <si>
    <t>Перечень целей и задач, а также показателей (индикаторов) Подпрограммы 3 «Совершенствование организационной системы бухгалтерского (бюджетного) учета и формирования  бухгалтерской (бюджетной) отчетности муниципальных учреждений ЗАТО Александровск»</t>
  </si>
  <si>
    <t>Подпрограмма 3 «Совершенствование организационной системы бухгалтерского (бюджетного) учета и формирования  бухгалтерской (бюджетной) отчетности муниципальных учреждений ЗАТО Александровск»</t>
  </si>
  <si>
    <t>Цель 1. Повышение качества  бухгалтерского (бюджетного) учета и  бухгалтерской (бюджетной) отчетности муниципальных учреждений ЗАТО Александровск.</t>
  </si>
  <si>
    <t>МКУ "Центр бухгалтерского учета и отчетности ЗАТО Александровск"</t>
  </si>
  <si>
    <t>Удельный вес  муниципальных учреждений, заключивших со специализированной организацией договора на обслуживание</t>
  </si>
  <si>
    <t>Экономия бюджетных средств в результате централизации функций по бухгалтерскому (бюджетному) учету и  формированию бухгалтерской (бюджетной) отчетности муниципальных учреждений ЗАТО Александровск</t>
  </si>
  <si>
    <t>млн.руб.</t>
  </si>
  <si>
    <t xml:space="preserve">Задача 1. Организация централизованного бухгалтерского (бюджетного) учета и  формирования бухгалтерской (бюджетной) отчетности муниципальных учреждений ЗАТО Александровск </t>
  </si>
  <si>
    <t>Доля первичных учетных документов обслуживаемых учреждений, поступивших в специализированную организацию  посредством автоматизированной системы электронного документооборота, в общем объеме первичных документов, принятых к учету</t>
  </si>
  <si>
    <t>Доля  муниципальных учреждений, обслуживаемых в рамках единого программного обеспечения с применением современных web-технологий</t>
  </si>
  <si>
    <t>2017-2020</t>
  </si>
  <si>
    <t>Организация и ведение бухгалтерского (бюджетного) учета и  формирования бухгалтерской (бюджетной) отчетности муниципальных учреждений ЗАТО Александровск специализированной организацией</t>
  </si>
  <si>
    <t>Доля бухгалтерской (бюджетной) отчетности обслуживаемых учреждений, своевременно предоставленной пользователям (%)</t>
  </si>
  <si>
    <t>Доля бухгалтерской (бюджетной) отчетности обслуживаемых учреждений, предоставленной с нарушениями (%)</t>
  </si>
  <si>
    <t xml:space="preserve">Перечень основных мероприятий Подпрограммы 3 «Совершенствование организационной системы бухгалтерского (бюджетного) учета и формирования  бухгалтерской (бюджетной) отчетности муниципальных учреждений ЗАТО Александровск» </t>
  </si>
  <si>
    <t>таблица № 2 (3)</t>
  </si>
  <si>
    <t>таблица № 3 (3)</t>
  </si>
  <si>
    <t xml:space="preserve">Обоснование ресурсного обеспечения Подпрограммы 3 «Совершенствование организационной системы бухгалтерского (бюджетного) учета и формирования  бухгалтерской (бюджетной) отчетности муниципальных учреждений ЗАТО Александровск» </t>
  </si>
  <si>
    <t>Всего по Подпрограмме 3:</t>
  </si>
  <si>
    <t xml:space="preserve">Всего по Программе </t>
  </si>
  <si>
    <t xml:space="preserve">Справочная информация по Программе. Не является приложением к Постановлению! </t>
  </si>
  <si>
    <r>
      <t xml:space="preserve">в том числе по Заказчикам </t>
    </r>
    <r>
      <rPr>
        <sz val="11"/>
        <color indexed="10"/>
        <rFont val="Times New Roman"/>
        <family val="1"/>
      </rPr>
      <t>(главным распорядителям бюджетных средств)</t>
    </r>
    <r>
      <rPr>
        <sz val="12"/>
        <color indexed="10"/>
        <rFont val="Times New Roman"/>
        <family val="1"/>
      </rPr>
      <t>:</t>
    </r>
  </si>
  <si>
    <t>104,64</t>
  </si>
  <si>
    <t>Объем планируемых к привлечению кредитов от кредитных организаций, предусмотренных в качестве источника финансирования дефицита местного бюджета (лимит кредитной линии)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</si>
</sst>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0"/>
    <numFmt numFmtId="165" formatCode="#,##0.000"/>
    <numFmt numFmtId="166" formatCode="#,##0.0"/>
    <numFmt numFmtId="167" formatCode="0.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64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6"/>
      <name val="Wingdings"/>
      <family val="0"/>
    </font>
    <font>
      <sz val="16"/>
      <name val="Times New Roman"/>
      <family val="1"/>
    </font>
    <font>
      <b/>
      <sz val="16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i/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2"/>
      <color rgb="FFFF0000"/>
      <name val="Times New Roman"/>
      <family val="1"/>
    </font>
    <font>
      <i/>
      <sz val="11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8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4" fontId="4" fillId="0" borderId="11" xfId="0" applyNumberFormat="1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4" fontId="4" fillId="0" borderId="12" xfId="0" applyNumberFormat="1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4" fontId="4" fillId="0" borderId="13" xfId="0" applyNumberFormat="1" applyFont="1" applyBorder="1" applyAlignment="1">
      <alignment vertical="top" wrapText="1"/>
    </xf>
    <xf numFmtId="4" fontId="4" fillId="0" borderId="13" xfId="0" applyNumberFormat="1" applyFont="1" applyFill="1" applyBorder="1" applyAlignment="1">
      <alignment vertical="top" wrapText="1"/>
    </xf>
    <xf numFmtId="4" fontId="2" fillId="0" borderId="0" xfId="0" applyNumberFormat="1" applyFont="1" applyAlignment="1">
      <alignment/>
    </xf>
    <xf numFmtId="0" fontId="2" fillId="0" borderId="0" xfId="0" applyFont="1" applyAlignment="1">
      <alignment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4" fontId="7" fillId="0" borderId="10" xfId="0" applyNumberFormat="1" applyFont="1" applyBorder="1" applyAlignment="1">
      <alignment vertical="top" wrapText="1"/>
    </xf>
    <xf numFmtId="4" fontId="4" fillId="0" borderId="10" xfId="0" applyNumberFormat="1" applyFont="1" applyBorder="1" applyAlignment="1">
      <alignment vertical="top" wrapText="1"/>
    </xf>
    <xf numFmtId="4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4" fontId="4" fillId="0" borderId="10" xfId="0" applyNumberFormat="1" applyFont="1" applyFill="1" applyBorder="1" applyAlignment="1">
      <alignment vertical="top" wrapText="1"/>
    </xf>
    <xf numFmtId="4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4" fontId="2" fillId="0" borderId="0" xfId="0" applyNumberFormat="1" applyFont="1" applyFill="1" applyAlignment="1">
      <alignment/>
    </xf>
    <xf numFmtId="164" fontId="2" fillId="0" borderId="0" xfId="0" applyNumberFormat="1" applyFont="1" applyFill="1" applyAlignment="1">
      <alignment/>
    </xf>
    <xf numFmtId="0" fontId="0" fillId="0" borderId="0" xfId="52">
      <alignment/>
      <protection/>
    </xf>
    <xf numFmtId="0" fontId="0" fillId="0" borderId="0" xfId="52" applyFill="1">
      <alignment/>
      <protection/>
    </xf>
    <xf numFmtId="0" fontId="2" fillId="0" borderId="11" xfId="52" applyFont="1" applyFill="1" applyBorder="1" applyAlignment="1">
      <alignment horizontal="center" vertical="top" wrapText="1"/>
      <protection/>
    </xf>
    <xf numFmtId="0" fontId="2" fillId="0" borderId="10" xfId="52" applyFont="1" applyFill="1" applyBorder="1" applyAlignment="1">
      <alignment horizontal="center" vertical="top" wrapText="1"/>
      <protection/>
    </xf>
    <xf numFmtId="0" fontId="2" fillId="0" borderId="10" xfId="52" applyFont="1" applyBorder="1" applyAlignment="1">
      <alignment horizontal="center" vertical="top" wrapText="1"/>
      <protection/>
    </xf>
    <xf numFmtId="0" fontId="3" fillId="0" borderId="10" xfId="52" applyFont="1" applyBorder="1" applyAlignment="1">
      <alignment horizontal="center" vertical="top" wrapText="1"/>
      <protection/>
    </xf>
    <xf numFmtId="0" fontId="3" fillId="0" borderId="10" xfId="52" applyFont="1" applyFill="1" applyBorder="1" applyAlignment="1">
      <alignment horizontal="center" vertical="top" wrapText="1"/>
      <protection/>
    </xf>
    <xf numFmtId="0" fontId="2" fillId="0" borderId="10" xfId="52" applyFont="1" applyBorder="1" applyAlignment="1">
      <alignment horizontal="center"/>
      <protection/>
    </xf>
    <xf numFmtId="0" fontId="4" fillId="0" borderId="10" xfId="52" applyFont="1" applyBorder="1" applyAlignment="1">
      <alignment horizontal="center" vertical="center" wrapText="1"/>
      <protection/>
    </xf>
    <xf numFmtId="0" fontId="4" fillId="0" borderId="10" xfId="52" applyFont="1" applyBorder="1" applyAlignment="1">
      <alignment vertical="center" wrapText="1"/>
      <protection/>
    </xf>
    <xf numFmtId="0" fontId="10" fillId="0" borderId="0" xfId="52" applyFont="1" applyAlignment="1">
      <alignment horizontal="center" vertical="center" wrapText="1"/>
      <protection/>
    </xf>
    <xf numFmtId="0" fontId="4" fillId="0" borderId="10" xfId="52" applyFont="1" applyFill="1" applyBorder="1" applyAlignment="1">
      <alignment horizontal="center" vertical="center" wrapText="1"/>
      <protection/>
    </xf>
    <xf numFmtId="4" fontId="4" fillId="0" borderId="10" xfId="52" applyNumberFormat="1" applyFont="1" applyFill="1" applyBorder="1" applyAlignment="1">
      <alignment horizontal="center" vertical="center" wrapText="1"/>
      <protection/>
    </xf>
    <xf numFmtId="4" fontId="4" fillId="0" borderId="10" xfId="52" applyNumberFormat="1" applyFont="1" applyBorder="1" applyAlignment="1">
      <alignment horizontal="center" vertical="center" wrapText="1"/>
      <protection/>
    </xf>
    <xf numFmtId="165" fontId="4" fillId="0" borderId="10" xfId="52" applyNumberFormat="1" applyFont="1" applyFill="1" applyBorder="1" applyAlignment="1">
      <alignment horizontal="center" vertical="center" wrapText="1"/>
      <protection/>
    </xf>
    <xf numFmtId="0" fontId="11" fillId="0" borderId="10" xfId="52" applyFont="1" applyBorder="1" applyAlignment="1">
      <alignment horizontal="center" vertical="center" wrapText="1"/>
      <protection/>
    </xf>
    <xf numFmtId="166" fontId="4" fillId="0" borderId="10" xfId="52" applyNumberFormat="1" applyFont="1" applyFill="1" applyBorder="1" applyAlignment="1">
      <alignment horizontal="center" vertical="center" wrapText="1"/>
      <protection/>
    </xf>
    <xf numFmtId="166" fontId="4" fillId="0" borderId="10" xfId="52" applyNumberFormat="1" applyFont="1" applyBorder="1" applyAlignment="1">
      <alignment horizontal="center" vertical="center" wrapText="1"/>
      <protection/>
    </xf>
    <xf numFmtId="0" fontId="8" fillId="0" borderId="10" xfId="52" applyFont="1" applyBorder="1" applyAlignment="1">
      <alignment horizontal="center" vertical="center" wrapText="1"/>
      <protection/>
    </xf>
    <xf numFmtId="0" fontId="12" fillId="0" borderId="10" xfId="52" applyFont="1" applyBorder="1" applyAlignment="1">
      <alignment horizontal="center" vertical="center" wrapText="1"/>
      <protection/>
    </xf>
    <xf numFmtId="49" fontId="4" fillId="0" borderId="10" xfId="52" applyNumberFormat="1" applyFont="1" applyFill="1" applyBorder="1" applyAlignment="1">
      <alignment horizontal="center" vertical="center" wrapText="1"/>
      <protection/>
    </xf>
    <xf numFmtId="49" fontId="4" fillId="0" borderId="10" xfId="52" applyNumberFormat="1" applyFont="1" applyBorder="1" applyAlignment="1">
      <alignment horizontal="center" vertical="center" wrapText="1"/>
      <protection/>
    </xf>
    <xf numFmtId="167" fontId="4" fillId="0" borderId="10" xfId="52" applyNumberFormat="1" applyFont="1" applyFill="1" applyBorder="1" applyAlignment="1">
      <alignment horizontal="center" vertical="center" wrapText="1"/>
      <protection/>
    </xf>
    <xf numFmtId="0" fontId="0" fillId="0" borderId="0" xfId="52" applyAlignment="1">
      <alignment horizontal="center"/>
      <protection/>
    </xf>
    <xf numFmtId="0" fontId="0" fillId="0" borderId="0" xfId="52" applyAlignment="1">
      <alignment horizontal="right"/>
      <protection/>
    </xf>
    <xf numFmtId="0" fontId="2" fillId="0" borderId="0" xfId="52" applyFont="1" applyAlignment="1">
      <alignment horizontal="center" vertical="center" wrapText="1"/>
      <protection/>
    </xf>
    <xf numFmtId="0" fontId="2" fillId="0" borderId="0" xfId="52" applyFont="1" applyFill="1" applyAlignment="1">
      <alignment horizontal="center" vertical="center" wrapText="1"/>
      <protection/>
    </xf>
    <xf numFmtId="0" fontId="4" fillId="0" borderId="10" xfId="52" applyFont="1" applyBorder="1" applyAlignment="1">
      <alignment horizontal="center" vertical="top" wrapText="1"/>
      <protection/>
    </xf>
    <xf numFmtId="0" fontId="10" fillId="0" borderId="10" xfId="52" applyFont="1" applyBorder="1" applyAlignment="1">
      <alignment horizontal="center" vertical="center" wrapText="1"/>
      <protection/>
    </xf>
    <xf numFmtId="0" fontId="0" fillId="0" borderId="10" xfId="52" applyBorder="1">
      <alignment/>
      <protection/>
    </xf>
    <xf numFmtId="2" fontId="4" fillId="0" borderId="10" xfId="52" applyNumberFormat="1" applyFont="1" applyFill="1" applyBorder="1" applyAlignment="1">
      <alignment horizontal="center" vertical="center" wrapText="1"/>
      <protection/>
    </xf>
    <xf numFmtId="0" fontId="4" fillId="0" borderId="13" xfId="52" applyFont="1" applyFill="1" applyBorder="1" applyAlignment="1">
      <alignment vertical="center" wrapText="1"/>
      <protection/>
    </xf>
    <xf numFmtId="166" fontId="4" fillId="0" borderId="13" xfId="52" applyNumberFormat="1" applyFont="1" applyFill="1" applyBorder="1" applyAlignment="1">
      <alignment horizontal="center" vertical="center" wrapText="1"/>
      <protection/>
    </xf>
    <xf numFmtId="0" fontId="0" fillId="0" borderId="0" xfId="52" applyAlignment="1">
      <alignment wrapText="1"/>
      <protection/>
    </xf>
    <xf numFmtId="0" fontId="0" fillId="0" borderId="0" xfId="52" applyFill="1" applyAlignment="1">
      <alignment wrapText="1"/>
      <protection/>
    </xf>
    <xf numFmtId="0" fontId="3" fillId="0" borderId="12" xfId="0" applyFont="1" applyBorder="1" applyAlignment="1">
      <alignment vertical="top" wrapText="1"/>
    </xf>
    <xf numFmtId="0" fontId="3" fillId="0" borderId="0" xfId="0" applyFont="1" applyAlignment="1">
      <alignment/>
    </xf>
    <xf numFmtId="4" fontId="8" fillId="0" borderId="11" xfId="0" applyNumberFormat="1" applyFont="1" applyBorder="1" applyAlignment="1">
      <alignment vertical="top" wrapText="1"/>
    </xf>
    <xf numFmtId="4" fontId="8" fillId="0" borderId="11" xfId="0" applyNumberFormat="1" applyFont="1" applyFill="1" applyBorder="1" applyAlignment="1">
      <alignment vertical="top" wrapText="1"/>
    </xf>
    <xf numFmtId="4" fontId="5" fillId="0" borderId="12" xfId="0" applyNumberFormat="1" applyFont="1" applyBorder="1" applyAlignment="1">
      <alignment vertical="top" wrapText="1"/>
    </xf>
    <xf numFmtId="4" fontId="5" fillId="0" borderId="12" xfId="0" applyNumberFormat="1" applyFont="1" applyFill="1" applyBorder="1" applyAlignment="1">
      <alignment vertical="top" wrapText="1"/>
    </xf>
    <xf numFmtId="4" fontId="8" fillId="0" borderId="13" xfId="0" applyNumberFormat="1" applyFont="1" applyBorder="1" applyAlignment="1">
      <alignment vertical="top" wrapText="1"/>
    </xf>
    <xf numFmtId="0" fontId="56" fillId="0" borderId="10" xfId="52" applyFont="1" applyBorder="1">
      <alignment/>
      <protection/>
    </xf>
    <xf numFmtId="0" fontId="2" fillId="0" borderId="14" xfId="52" applyFont="1" applyBorder="1" applyAlignment="1">
      <alignment horizontal="center" vertical="top" wrapText="1"/>
      <protection/>
    </xf>
    <xf numFmtId="0" fontId="2" fillId="0" borderId="15" xfId="52" applyFont="1" applyBorder="1" applyAlignment="1">
      <alignment horizontal="center" vertical="top" wrapText="1"/>
      <protection/>
    </xf>
    <xf numFmtId="0" fontId="56" fillId="0" borderId="0" xfId="0" applyFont="1" applyAlignment="1">
      <alignment/>
    </xf>
    <xf numFmtId="0" fontId="57" fillId="0" borderId="0" xfId="0" applyFont="1" applyAlignment="1">
      <alignment horizontal="center" vertical="center"/>
    </xf>
    <xf numFmtId="0" fontId="58" fillId="0" borderId="0" xfId="0" applyFont="1" applyAlignment="1">
      <alignment/>
    </xf>
    <xf numFmtId="0" fontId="58" fillId="0" borderId="0" xfId="0" applyFont="1" applyAlignment="1">
      <alignment wrapText="1"/>
    </xf>
    <xf numFmtId="0" fontId="58" fillId="0" borderId="10" xfId="0" applyFont="1" applyBorder="1" applyAlignment="1">
      <alignment horizontal="center" vertical="top" wrapText="1"/>
    </xf>
    <xf numFmtId="0" fontId="59" fillId="0" borderId="10" xfId="0" applyFont="1" applyBorder="1" applyAlignment="1">
      <alignment horizontal="center" vertical="top" wrapText="1"/>
    </xf>
    <xf numFmtId="0" fontId="59" fillId="0" borderId="10" xfId="0" applyFont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top" wrapText="1"/>
    </xf>
    <xf numFmtId="0" fontId="60" fillId="0" borderId="10" xfId="0" applyFont="1" applyBorder="1" applyAlignment="1">
      <alignment vertical="top" wrapText="1"/>
    </xf>
    <xf numFmtId="4" fontId="61" fillId="0" borderId="10" xfId="0" applyNumberFormat="1" applyFont="1" applyBorder="1" applyAlignment="1">
      <alignment vertical="top" wrapText="1"/>
    </xf>
    <xf numFmtId="0" fontId="58" fillId="0" borderId="10" xfId="0" applyFont="1" applyBorder="1" applyAlignment="1">
      <alignment vertical="top" wrapText="1"/>
    </xf>
    <xf numFmtId="4" fontId="62" fillId="0" borderId="10" xfId="0" applyNumberFormat="1" applyFont="1" applyBorder="1" applyAlignment="1">
      <alignment vertical="top" wrapText="1"/>
    </xf>
    <xf numFmtId="4" fontId="56" fillId="0" borderId="10" xfId="0" applyNumberFormat="1" applyFont="1" applyBorder="1" applyAlignment="1">
      <alignment/>
    </xf>
    <xf numFmtId="4" fontId="56" fillId="0" borderId="0" xfId="0" applyNumberFormat="1" applyFont="1" applyAlignment="1">
      <alignment/>
    </xf>
    <xf numFmtId="4" fontId="57" fillId="0" borderId="0" xfId="0" applyNumberFormat="1" applyFont="1" applyAlignment="1">
      <alignment horizontal="center" vertical="center"/>
    </xf>
    <xf numFmtId="0" fontId="4" fillId="0" borderId="10" xfId="52" applyFont="1" applyBorder="1" applyAlignment="1">
      <alignment horizontal="left" vertical="center" wrapText="1"/>
      <protection/>
    </xf>
    <xf numFmtId="0" fontId="4" fillId="0" borderId="16" xfId="52" applyFont="1" applyFill="1" applyBorder="1" applyAlignment="1">
      <alignment horizontal="left" vertical="center" wrapText="1"/>
      <protection/>
    </xf>
    <xf numFmtId="0" fontId="4" fillId="0" borderId="17" xfId="52" applyFont="1" applyFill="1" applyBorder="1" applyAlignment="1">
      <alignment horizontal="left" vertical="center" wrapText="1"/>
      <protection/>
    </xf>
    <xf numFmtId="0" fontId="4" fillId="0" borderId="15" xfId="52" applyFont="1" applyFill="1" applyBorder="1" applyAlignment="1">
      <alignment horizontal="left" vertical="center" wrapText="1"/>
      <protection/>
    </xf>
    <xf numFmtId="0" fontId="9" fillId="0" borderId="0" xfId="52" applyFont="1" applyAlignment="1">
      <alignment horizontal="right"/>
      <protection/>
    </xf>
    <xf numFmtId="0" fontId="2" fillId="0" borderId="0" xfId="52" applyFont="1" applyAlignment="1">
      <alignment horizontal="center" vertical="center" wrapText="1"/>
      <protection/>
    </xf>
    <xf numFmtId="0" fontId="2" fillId="0" borderId="10" xfId="52" applyFont="1" applyBorder="1" applyAlignment="1">
      <alignment horizontal="center" vertical="top" wrapText="1"/>
      <protection/>
    </xf>
    <xf numFmtId="0" fontId="2" fillId="0" borderId="11" xfId="52" applyFont="1" applyBorder="1" applyAlignment="1">
      <alignment horizontal="center" vertical="top" wrapText="1"/>
      <protection/>
    </xf>
    <xf numFmtId="0" fontId="2" fillId="0" borderId="12" xfId="52" applyFont="1" applyBorder="1" applyAlignment="1">
      <alignment horizontal="center" vertical="top" wrapText="1"/>
      <protection/>
    </xf>
    <xf numFmtId="0" fontId="2" fillId="0" borderId="13" xfId="52" applyFont="1" applyBorder="1" applyAlignment="1">
      <alignment horizontal="center" vertical="top" wrapText="1"/>
      <protection/>
    </xf>
    <xf numFmtId="0" fontId="2" fillId="0" borderId="18" xfId="52" applyFont="1" applyBorder="1" applyAlignment="1">
      <alignment horizontal="center" vertical="top" wrapText="1"/>
      <protection/>
    </xf>
    <xf numFmtId="0" fontId="2" fillId="0" borderId="19" xfId="52" applyFont="1" applyBorder="1" applyAlignment="1">
      <alignment horizontal="center" vertical="top" wrapText="1"/>
      <protection/>
    </xf>
    <xf numFmtId="0" fontId="2" fillId="0" borderId="14" xfId="52" applyFont="1" applyBorder="1" applyAlignment="1">
      <alignment horizontal="center" vertical="top" wrapText="1"/>
      <protection/>
    </xf>
    <xf numFmtId="0" fontId="2" fillId="0" borderId="11" xfId="52" applyFont="1" applyBorder="1" applyAlignment="1">
      <alignment horizontal="center" vertical="center" wrapText="1"/>
      <protection/>
    </xf>
    <xf numFmtId="0" fontId="2" fillId="0" borderId="12" xfId="52" applyFont="1" applyBorder="1" applyAlignment="1">
      <alignment horizontal="center" vertical="center" wrapText="1"/>
      <protection/>
    </xf>
    <xf numFmtId="0" fontId="2" fillId="0" borderId="13" xfId="52" applyFont="1" applyBorder="1" applyAlignment="1">
      <alignment horizontal="center" vertical="center" wrapText="1"/>
      <protection/>
    </xf>
    <xf numFmtId="0" fontId="2" fillId="0" borderId="20" xfId="52" applyFont="1" applyBorder="1" applyAlignment="1">
      <alignment horizontal="center" vertical="top" wrapText="1"/>
      <protection/>
    </xf>
    <xf numFmtId="0" fontId="2" fillId="0" borderId="21" xfId="52" applyFont="1" applyBorder="1" applyAlignment="1">
      <alignment horizontal="center" vertical="top" wrapText="1"/>
      <protection/>
    </xf>
    <xf numFmtId="0" fontId="2" fillId="0" borderId="22" xfId="52" applyFont="1" applyBorder="1" applyAlignment="1">
      <alignment horizontal="center" vertical="top" wrapText="1"/>
      <protection/>
    </xf>
    <xf numFmtId="0" fontId="2" fillId="0" borderId="10" xfId="52" applyFont="1" applyBorder="1" applyAlignment="1">
      <alignment horizontal="center"/>
      <protection/>
    </xf>
    <xf numFmtId="0" fontId="2" fillId="0" borderId="16" xfId="52" applyFont="1" applyBorder="1" applyAlignment="1">
      <alignment horizontal="center" vertical="top" wrapText="1"/>
      <protection/>
    </xf>
    <xf numFmtId="0" fontId="2" fillId="0" borderId="15" xfId="52" applyFont="1" applyBorder="1" applyAlignment="1">
      <alignment horizontal="center" vertical="top" wrapText="1"/>
      <protection/>
    </xf>
    <xf numFmtId="0" fontId="2" fillId="0" borderId="16" xfId="52" applyFont="1" applyFill="1" applyBorder="1" applyAlignment="1">
      <alignment horizontal="center" vertical="top" wrapText="1"/>
      <protection/>
    </xf>
    <xf numFmtId="0" fontId="2" fillId="0" borderId="15" xfId="52" applyFont="1" applyFill="1" applyBorder="1" applyAlignment="1">
      <alignment horizontal="center" vertical="top" wrapText="1"/>
      <protection/>
    </xf>
    <xf numFmtId="0" fontId="4" fillId="0" borderId="16" xfId="52" applyFont="1" applyBorder="1" applyAlignment="1">
      <alignment horizontal="left" vertical="center" wrapText="1"/>
      <protection/>
    </xf>
    <xf numFmtId="0" fontId="4" fillId="0" borderId="17" xfId="52" applyFont="1" applyBorder="1" applyAlignment="1">
      <alignment horizontal="left" vertical="center" wrapText="1"/>
      <protection/>
    </xf>
    <xf numFmtId="0" fontId="4" fillId="0" borderId="15" xfId="52" applyFont="1" applyBorder="1" applyAlignment="1">
      <alignment horizontal="left" vertical="center" wrapText="1"/>
      <protection/>
    </xf>
    <xf numFmtId="4" fontId="8" fillId="0" borderId="11" xfId="0" applyNumberFormat="1" applyFont="1" applyBorder="1" applyAlignment="1">
      <alignment horizontal="center" vertical="center" wrapText="1"/>
    </xf>
    <xf numFmtId="4" fontId="8" fillId="0" borderId="12" xfId="0" applyNumberFormat="1" applyFont="1" applyBorder="1" applyAlignment="1">
      <alignment horizontal="center" vertical="center" wrapText="1"/>
    </xf>
    <xf numFmtId="4" fontId="8" fillId="0" borderId="13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16" fontId="2" fillId="0" borderId="18" xfId="0" applyNumberFormat="1" applyFont="1" applyBorder="1" applyAlignment="1">
      <alignment horizontal="center" vertical="center" wrapText="1"/>
    </xf>
    <xf numFmtId="16" fontId="2" fillId="0" borderId="23" xfId="0" applyNumberFormat="1" applyFont="1" applyBorder="1" applyAlignment="1">
      <alignment horizontal="center" vertical="center" wrapText="1"/>
    </xf>
    <xf numFmtId="16" fontId="2" fillId="0" borderId="2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16" xfId="52" applyFont="1" applyBorder="1" applyAlignment="1">
      <alignment horizontal="left" vertical="center" wrapText="1"/>
      <protection/>
    </xf>
    <xf numFmtId="0" fontId="2" fillId="0" borderId="17" xfId="52" applyFont="1" applyBorder="1" applyAlignment="1">
      <alignment horizontal="left" vertical="center" wrapText="1"/>
      <protection/>
    </xf>
    <xf numFmtId="0" fontId="2" fillId="0" borderId="15" xfId="52" applyFont="1" applyBorder="1" applyAlignment="1">
      <alignment horizontal="left" vertical="center" wrapText="1"/>
      <protection/>
    </xf>
    <xf numFmtId="0" fontId="2" fillId="0" borderId="18" xfId="0" applyFont="1" applyBorder="1" applyAlignment="1">
      <alignment horizontal="right" wrapText="1"/>
    </xf>
    <xf numFmtId="0" fontId="2" fillId="0" borderId="19" xfId="0" applyFont="1" applyBorder="1" applyAlignment="1">
      <alignment horizontal="right" wrapText="1"/>
    </xf>
    <xf numFmtId="0" fontId="2" fillId="0" borderId="14" xfId="0" applyFont="1" applyBorder="1" applyAlignment="1">
      <alignment horizontal="right" wrapText="1"/>
    </xf>
    <xf numFmtId="0" fontId="2" fillId="0" borderId="23" xfId="0" applyFont="1" applyBorder="1" applyAlignment="1">
      <alignment horizontal="right" wrapText="1"/>
    </xf>
    <xf numFmtId="0" fontId="2" fillId="0" borderId="0" xfId="0" applyFont="1" applyBorder="1" applyAlignment="1">
      <alignment horizontal="right" wrapText="1"/>
    </xf>
    <xf numFmtId="0" fontId="2" fillId="0" borderId="24" xfId="0" applyFont="1" applyBorder="1" applyAlignment="1">
      <alignment horizontal="right" wrapText="1"/>
    </xf>
    <xf numFmtId="0" fontId="2" fillId="0" borderId="20" xfId="0" applyFont="1" applyBorder="1" applyAlignment="1">
      <alignment horizontal="right" wrapText="1"/>
    </xf>
    <xf numFmtId="0" fontId="2" fillId="0" borderId="21" xfId="0" applyFont="1" applyBorder="1" applyAlignment="1">
      <alignment horizontal="right" wrapText="1"/>
    </xf>
    <xf numFmtId="0" fontId="2" fillId="0" borderId="22" xfId="0" applyFont="1" applyBorder="1" applyAlignment="1">
      <alignment horizontal="right" wrapText="1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0" xfId="0" applyFont="1" applyAlignment="1">
      <alignment horizontal="right"/>
    </xf>
    <xf numFmtId="0" fontId="4" fillId="0" borderId="16" xfId="52" applyFont="1" applyBorder="1" applyAlignment="1">
      <alignment horizontal="center" vertical="top" wrapText="1"/>
      <protection/>
    </xf>
    <xf numFmtId="0" fontId="4" fillId="0" borderId="17" xfId="52" applyFont="1" applyBorder="1" applyAlignment="1">
      <alignment horizontal="center" vertical="top" wrapText="1"/>
      <protection/>
    </xf>
    <xf numFmtId="0" fontId="4" fillId="0" borderId="15" xfId="52" applyFont="1" applyBorder="1" applyAlignment="1">
      <alignment horizontal="center" vertical="top" wrapText="1"/>
      <protection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16" fontId="2" fillId="0" borderId="11" xfId="0" applyNumberFormat="1" applyFont="1" applyBorder="1" applyAlignment="1">
      <alignment horizontal="center" vertical="top" wrapText="1"/>
    </xf>
    <xf numFmtId="16" fontId="2" fillId="0" borderId="12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23" xfId="0" applyFont="1" applyBorder="1" applyAlignment="1">
      <alignment horizontal="center" vertical="top" wrapText="1"/>
    </xf>
    <xf numFmtId="0" fontId="58" fillId="0" borderId="0" xfId="0" applyFont="1" applyAlignment="1">
      <alignment horizontal="right"/>
    </xf>
    <xf numFmtId="0" fontId="58" fillId="0" borderId="0" xfId="0" applyFont="1" applyAlignment="1">
      <alignment horizontal="center" wrapText="1"/>
    </xf>
    <xf numFmtId="0" fontId="58" fillId="0" borderId="10" xfId="0" applyFont="1" applyBorder="1" applyAlignment="1">
      <alignment horizontal="center" vertical="top" wrapText="1"/>
    </xf>
    <xf numFmtId="0" fontId="60" fillId="0" borderId="10" xfId="0" applyFont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top" wrapText="1"/>
    </xf>
    <xf numFmtId="0" fontId="58" fillId="0" borderId="17" xfId="0" applyFont="1" applyBorder="1" applyAlignment="1">
      <alignment horizontal="center" vertical="top" wrapText="1"/>
    </xf>
    <xf numFmtId="0" fontId="58" fillId="0" borderId="15" xfId="0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V25"/>
  <sheetViews>
    <sheetView tabSelected="1" zoomScalePageLayoutView="0" workbookViewId="0" topLeftCell="E1">
      <selection activeCell="N15" sqref="N15"/>
    </sheetView>
  </sheetViews>
  <sheetFormatPr defaultColWidth="9.140625" defaultRowHeight="12.75"/>
  <cols>
    <col min="1" max="1" width="7.28125" style="29" bestFit="1" customWidth="1"/>
    <col min="2" max="2" width="52.57421875" style="29" customWidth="1"/>
    <col min="3" max="3" width="8.7109375" style="29" bestFit="1" customWidth="1"/>
    <col min="4" max="4" width="10.140625" style="29" customWidth="1"/>
    <col min="5" max="5" width="7.7109375" style="30" customWidth="1"/>
    <col min="6" max="6" width="8.28125" style="30" customWidth="1"/>
    <col min="7" max="7" width="7.7109375" style="29" customWidth="1"/>
    <col min="8" max="8" width="8.421875" style="29" bestFit="1" customWidth="1"/>
    <col min="9" max="9" width="7.421875" style="30" customWidth="1"/>
    <col min="10" max="10" width="8.421875" style="29" bestFit="1" customWidth="1"/>
    <col min="11" max="11" width="8.28125" style="29" customWidth="1"/>
    <col min="12" max="12" width="8.7109375" style="29" customWidth="1"/>
    <col min="13" max="13" width="6.140625" style="29" customWidth="1"/>
    <col min="14" max="14" width="8.421875" style="29" bestFit="1" customWidth="1"/>
    <col min="15" max="15" width="5.8515625" style="29" bestFit="1" customWidth="1"/>
    <col min="16" max="16" width="8.421875" style="29" bestFit="1" customWidth="1"/>
    <col min="17" max="17" width="5.8515625" style="29" bestFit="1" customWidth="1"/>
    <col min="18" max="18" width="7.57421875" style="29" bestFit="1" customWidth="1"/>
    <col min="19" max="19" width="5.8515625" style="29" bestFit="1" customWidth="1"/>
    <col min="20" max="20" width="7.57421875" style="29" bestFit="1" customWidth="1"/>
    <col min="21" max="21" width="5.8515625" style="29" bestFit="1" customWidth="1"/>
    <col min="22" max="22" width="19.00390625" style="29" customWidth="1"/>
    <col min="23" max="16384" width="9.140625" style="29" customWidth="1"/>
  </cols>
  <sheetData>
    <row r="1" spans="16:21" ht="15">
      <c r="P1" s="93" t="s">
        <v>100</v>
      </c>
      <c r="Q1" s="93"/>
      <c r="R1" s="93"/>
      <c r="S1" s="93"/>
      <c r="T1" s="93"/>
      <c r="U1" s="93"/>
    </row>
    <row r="2" ht="19.5" customHeight="1"/>
    <row r="3" spans="1:22" ht="40.5" customHeight="1">
      <c r="A3" s="94" t="s">
        <v>112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</row>
    <row r="5" spans="1:22" ht="15.75" customHeight="1">
      <c r="A5" s="95" t="s">
        <v>0</v>
      </c>
      <c r="B5" s="95" t="s">
        <v>43</v>
      </c>
      <c r="C5" s="95" t="s">
        <v>44</v>
      </c>
      <c r="D5" s="96" t="s">
        <v>45</v>
      </c>
      <c r="E5" s="99" t="s">
        <v>46</v>
      </c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1"/>
      <c r="V5" s="102" t="s">
        <v>47</v>
      </c>
    </row>
    <row r="6" spans="1:22" ht="15.75" customHeight="1">
      <c r="A6" s="95"/>
      <c r="B6" s="95"/>
      <c r="C6" s="95"/>
      <c r="D6" s="97"/>
      <c r="E6" s="105" t="s">
        <v>48</v>
      </c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7"/>
      <c r="V6" s="103"/>
    </row>
    <row r="7" spans="1:22" ht="15.75">
      <c r="A7" s="95"/>
      <c r="B7" s="95"/>
      <c r="C7" s="95"/>
      <c r="D7" s="97"/>
      <c r="E7" s="31">
        <v>2012</v>
      </c>
      <c r="F7" s="108">
        <v>2013</v>
      </c>
      <c r="G7" s="108"/>
      <c r="H7" s="99">
        <v>2014</v>
      </c>
      <c r="I7" s="101"/>
      <c r="J7" s="99">
        <v>2015</v>
      </c>
      <c r="K7" s="101"/>
      <c r="L7" s="109">
        <v>2016</v>
      </c>
      <c r="M7" s="110"/>
      <c r="N7" s="109">
        <v>2017</v>
      </c>
      <c r="O7" s="110"/>
      <c r="P7" s="109">
        <v>2018</v>
      </c>
      <c r="Q7" s="110"/>
      <c r="R7" s="109">
        <v>2019</v>
      </c>
      <c r="S7" s="110"/>
      <c r="T7" s="111">
        <v>2020</v>
      </c>
      <c r="U7" s="112"/>
      <c r="V7" s="103"/>
    </row>
    <row r="8" spans="1:22" ht="15.75">
      <c r="A8" s="95"/>
      <c r="B8" s="95"/>
      <c r="C8" s="95"/>
      <c r="D8" s="98"/>
      <c r="E8" s="32" t="s">
        <v>49</v>
      </c>
      <c r="F8" s="32" t="s">
        <v>50</v>
      </c>
      <c r="G8" s="33" t="s">
        <v>49</v>
      </c>
      <c r="H8" s="33" t="s">
        <v>50</v>
      </c>
      <c r="I8" s="32" t="s">
        <v>49</v>
      </c>
      <c r="J8" s="33" t="s">
        <v>50</v>
      </c>
      <c r="K8" s="33" t="s">
        <v>49</v>
      </c>
      <c r="L8" s="33" t="s">
        <v>50</v>
      </c>
      <c r="M8" s="33" t="s">
        <v>49</v>
      </c>
      <c r="N8" s="33" t="s">
        <v>50</v>
      </c>
      <c r="O8" s="33" t="s">
        <v>49</v>
      </c>
      <c r="P8" s="33" t="s">
        <v>50</v>
      </c>
      <c r="Q8" s="33" t="s">
        <v>49</v>
      </c>
      <c r="R8" s="33" t="s">
        <v>50</v>
      </c>
      <c r="S8" s="33" t="s">
        <v>49</v>
      </c>
      <c r="T8" s="33" t="s">
        <v>50</v>
      </c>
      <c r="U8" s="33" t="s">
        <v>49</v>
      </c>
      <c r="V8" s="104"/>
    </row>
    <row r="9" spans="1:22" ht="15.75">
      <c r="A9" s="34">
        <v>1</v>
      </c>
      <c r="B9" s="34">
        <v>2</v>
      </c>
      <c r="C9" s="34">
        <v>3</v>
      </c>
      <c r="D9" s="34">
        <v>4</v>
      </c>
      <c r="E9" s="35">
        <v>5</v>
      </c>
      <c r="F9" s="35">
        <v>6</v>
      </c>
      <c r="G9" s="34">
        <v>7</v>
      </c>
      <c r="H9" s="34">
        <v>8</v>
      </c>
      <c r="I9" s="35">
        <v>9</v>
      </c>
      <c r="J9" s="34">
        <v>10</v>
      </c>
      <c r="K9" s="34">
        <v>11</v>
      </c>
      <c r="L9" s="34">
        <v>12</v>
      </c>
      <c r="M9" s="34">
        <v>13</v>
      </c>
      <c r="N9" s="34">
        <v>14</v>
      </c>
      <c r="O9" s="34">
        <v>15</v>
      </c>
      <c r="P9" s="34">
        <v>16</v>
      </c>
      <c r="Q9" s="34">
        <v>17</v>
      </c>
      <c r="R9" s="34">
        <v>18</v>
      </c>
      <c r="S9" s="34">
        <v>19</v>
      </c>
      <c r="T9" s="34">
        <v>20</v>
      </c>
      <c r="U9" s="34">
        <v>21</v>
      </c>
      <c r="V9" s="34">
        <v>22</v>
      </c>
    </row>
    <row r="10" spans="1:22" ht="15.75">
      <c r="A10" s="89" t="s">
        <v>51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36" t="s">
        <v>25</v>
      </c>
    </row>
    <row r="11" spans="1:22" ht="15.75">
      <c r="A11" s="37" t="s">
        <v>52</v>
      </c>
      <c r="B11" s="89" t="s">
        <v>53</v>
      </c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36" t="s">
        <v>25</v>
      </c>
    </row>
    <row r="12" spans="1:22" ht="15.75">
      <c r="A12" s="37" t="s">
        <v>12</v>
      </c>
      <c r="B12" s="113" t="s">
        <v>54</v>
      </c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5"/>
      <c r="V12" s="36" t="s">
        <v>25</v>
      </c>
    </row>
    <row r="13" spans="1:22" ht="38.25">
      <c r="A13" s="37" t="s">
        <v>55</v>
      </c>
      <c r="B13" s="38" t="s">
        <v>56</v>
      </c>
      <c r="C13" s="37" t="s">
        <v>57</v>
      </c>
      <c r="D13" s="39" t="s">
        <v>58</v>
      </c>
      <c r="E13" s="40">
        <v>0.07</v>
      </c>
      <c r="F13" s="41">
        <v>0</v>
      </c>
      <c r="G13" s="42">
        <v>0.01</v>
      </c>
      <c r="H13" s="41">
        <v>0.01</v>
      </c>
      <c r="I13" s="43">
        <v>0.001</v>
      </c>
      <c r="J13" s="42">
        <v>0</v>
      </c>
      <c r="K13" s="42">
        <v>0</v>
      </c>
      <c r="L13" s="42">
        <v>0</v>
      </c>
      <c r="M13" s="42">
        <v>0</v>
      </c>
      <c r="N13" s="42">
        <v>0</v>
      </c>
      <c r="O13" s="42"/>
      <c r="P13" s="42">
        <v>0</v>
      </c>
      <c r="Q13" s="42"/>
      <c r="R13" s="42">
        <v>0</v>
      </c>
      <c r="S13" s="42"/>
      <c r="T13" s="42">
        <v>0</v>
      </c>
      <c r="U13" s="42"/>
      <c r="V13" s="44" t="s">
        <v>59</v>
      </c>
    </row>
    <row r="14" spans="1:22" ht="15.75">
      <c r="A14" s="37" t="s">
        <v>60</v>
      </c>
      <c r="B14" s="113" t="s">
        <v>61</v>
      </c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5"/>
      <c r="V14" s="36" t="s">
        <v>25</v>
      </c>
    </row>
    <row r="15" spans="1:22" ht="90">
      <c r="A15" s="37" t="s">
        <v>62</v>
      </c>
      <c r="B15" s="38" t="s">
        <v>63</v>
      </c>
      <c r="C15" s="37" t="s">
        <v>57</v>
      </c>
      <c r="D15" s="39" t="s">
        <v>64</v>
      </c>
      <c r="E15" s="41">
        <v>0</v>
      </c>
      <c r="F15" s="45">
        <v>30</v>
      </c>
      <c r="G15" s="46">
        <v>25</v>
      </c>
      <c r="H15" s="45">
        <v>30</v>
      </c>
      <c r="I15" s="45">
        <v>25</v>
      </c>
      <c r="J15" s="46">
        <v>35</v>
      </c>
      <c r="K15" s="46">
        <v>25</v>
      </c>
      <c r="L15" s="46">
        <v>45</v>
      </c>
      <c r="M15" s="46">
        <v>100</v>
      </c>
      <c r="N15" s="46">
        <v>75</v>
      </c>
      <c r="O15" s="46"/>
      <c r="P15" s="46">
        <v>75</v>
      </c>
      <c r="Q15" s="46"/>
      <c r="R15" s="46">
        <v>75</v>
      </c>
      <c r="S15" s="46"/>
      <c r="T15" s="46">
        <v>75</v>
      </c>
      <c r="U15" s="46"/>
      <c r="V15" s="47" t="s">
        <v>65</v>
      </c>
    </row>
    <row r="16" spans="1:22" ht="25.5">
      <c r="A16" s="37" t="s">
        <v>66</v>
      </c>
      <c r="B16" s="38" t="s">
        <v>67</v>
      </c>
      <c r="C16" s="37" t="s">
        <v>68</v>
      </c>
      <c r="D16" s="48" t="s">
        <v>69</v>
      </c>
      <c r="E16" s="40">
        <v>1</v>
      </c>
      <c r="F16" s="40">
        <v>1</v>
      </c>
      <c r="G16" s="37">
        <v>1</v>
      </c>
      <c r="H16" s="37">
        <v>1</v>
      </c>
      <c r="I16" s="40">
        <v>1</v>
      </c>
      <c r="J16" s="37">
        <v>1</v>
      </c>
      <c r="K16" s="37">
        <v>1</v>
      </c>
      <c r="L16" s="37">
        <v>1</v>
      </c>
      <c r="M16" s="37">
        <v>1</v>
      </c>
      <c r="N16" s="37">
        <v>1</v>
      </c>
      <c r="O16" s="37"/>
      <c r="P16" s="37">
        <v>1</v>
      </c>
      <c r="Q16" s="37"/>
      <c r="R16" s="37">
        <v>1</v>
      </c>
      <c r="S16" s="37"/>
      <c r="T16" s="37">
        <v>1</v>
      </c>
      <c r="U16" s="37"/>
      <c r="V16" s="44" t="s">
        <v>59</v>
      </c>
    </row>
    <row r="17" spans="1:22" ht="15.75">
      <c r="A17" s="37" t="s">
        <v>70</v>
      </c>
      <c r="B17" s="89" t="s">
        <v>71</v>
      </c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36" t="s">
        <v>25</v>
      </c>
    </row>
    <row r="18" spans="1:22" ht="15.75" customHeight="1">
      <c r="A18" s="37" t="s">
        <v>21</v>
      </c>
      <c r="B18" s="90" t="s">
        <v>106</v>
      </c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2"/>
      <c r="V18" s="36" t="s">
        <v>25</v>
      </c>
    </row>
    <row r="19" spans="1:22" ht="38.25">
      <c r="A19" s="37" t="s">
        <v>72</v>
      </c>
      <c r="B19" s="38" t="s">
        <v>73</v>
      </c>
      <c r="C19" s="37" t="s">
        <v>57</v>
      </c>
      <c r="D19" s="48" t="s">
        <v>69</v>
      </c>
      <c r="E19" s="40">
        <f>ROUND(788707653.24/601792000*100,2)</f>
        <v>131.06</v>
      </c>
      <c r="F19" s="49" t="s">
        <v>74</v>
      </c>
      <c r="G19" s="45">
        <v>105.6</v>
      </c>
      <c r="H19" s="50" t="s">
        <v>74</v>
      </c>
      <c r="I19" s="41">
        <v>99.23</v>
      </c>
      <c r="J19" s="50" t="s">
        <v>74</v>
      </c>
      <c r="K19" s="50" t="s">
        <v>75</v>
      </c>
      <c r="L19" s="50" t="s">
        <v>74</v>
      </c>
      <c r="M19" s="50" t="s">
        <v>140</v>
      </c>
      <c r="N19" s="50" t="s">
        <v>74</v>
      </c>
      <c r="O19" s="50"/>
      <c r="P19" s="50" t="s">
        <v>74</v>
      </c>
      <c r="Q19" s="50"/>
      <c r="R19" s="50" t="s">
        <v>74</v>
      </c>
      <c r="S19" s="50"/>
      <c r="T19" s="50" t="s">
        <v>74</v>
      </c>
      <c r="U19" s="50"/>
      <c r="V19" s="44" t="s">
        <v>59</v>
      </c>
    </row>
    <row r="20" spans="1:22" ht="25.5">
      <c r="A20" s="37" t="s">
        <v>76</v>
      </c>
      <c r="B20" s="38" t="s">
        <v>77</v>
      </c>
      <c r="C20" s="37" t="s">
        <v>78</v>
      </c>
      <c r="D20" s="48" t="s">
        <v>69</v>
      </c>
      <c r="E20" s="45">
        <v>0</v>
      </c>
      <c r="F20" s="45">
        <v>0</v>
      </c>
      <c r="G20" s="45">
        <v>0</v>
      </c>
      <c r="H20" s="46">
        <v>0</v>
      </c>
      <c r="I20" s="45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/>
      <c r="P20" s="46">
        <v>0</v>
      </c>
      <c r="Q20" s="46"/>
      <c r="R20" s="46">
        <v>0</v>
      </c>
      <c r="S20" s="46"/>
      <c r="T20" s="46">
        <v>0</v>
      </c>
      <c r="U20" s="46"/>
      <c r="V20" s="44" t="s">
        <v>59</v>
      </c>
    </row>
    <row r="21" spans="1:22" ht="63.75">
      <c r="A21" s="37" t="s">
        <v>79</v>
      </c>
      <c r="B21" s="38" t="s">
        <v>80</v>
      </c>
      <c r="C21" s="37" t="s">
        <v>57</v>
      </c>
      <c r="D21" s="39" t="s">
        <v>58</v>
      </c>
      <c r="E21" s="40">
        <f>ROUND(431141718/(941884929/3)*100,2)</f>
        <v>137.32</v>
      </c>
      <c r="F21" s="45">
        <v>137</v>
      </c>
      <c r="G21" s="45">
        <v>117.7</v>
      </c>
      <c r="H21" s="46">
        <v>137</v>
      </c>
      <c r="I21" s="41">
        <v>130.25</v>
      </c>
      <c r="J21" s="46">
        <v>132</v>
      </c>
      <c r="K21" s="42">
        <v>130.25</v>
      </c>
      <c r="L21" s="46">
        <v>125</v>
      </c>
      <c r="M21" s="42">
        <v>119.05</v>
      </c>
      <c r="N21" s="46">
        <v>120</v>
      </c>
      <c r="O21" s="46"/>
      <c r="P21" s="46">
        <v>120</v>
      </c>
      <c r="Q21" s="46"/>
      <c r="R21" s="46">
        <v>120</v>
      </c>
      <c r="S21" s="46"/>
      <c r="T21" s="46">
        <v>120</v>
      </c>
      <c r="U21" s="46"/>
      <c r="V21" s="44" t="s">
        <v>59</v>
      </c>
    </row>
    <row r="22" spans="1:22" ht="63.75">
      <c r="A22" s="37" t="s">
        <v>81</v>
      </c>
      <c r="B22" s="38" t="s">
        <v>82</v>
      </c>
      <c r="C22" s="37" t="s">
        <v>57</v>
      </c>
      <c r="D22" s="48" t="s">
        <v>69</v>
      </c>
      <c r="E22" s="40">
        <v>100</v>
      </c>
      <c r="F22" s="45">
        <v>100</v>
      </c>
      <c r="G22" s="45">
        <v>100</v>
      </c>
      <c r="H22" s="46">
        <v>100</v>
      </c>
      <c r="I22" s="45">
        <v>100</v>
      </c>
      <c r="J22" s="46">
        <v>100</v>
      </c>
      <c r="K22" s="46">
        <v>100</v>
      </c>
      <c r="L22" s="46">
        <v>100</v>
      </c>
      <c r="M22" s="46">
        <v>100</v>
      </c>
      <c r="N22" s="46">
        <v>100</v>
      </c>
      <c r="O22" s="46"/>
      <c r="P22" s="46">
        <v>100</v>
      </c>
      <c r="Q22" s="46"/>
      <c r="R22" s="46">
        <v>100</v>
      </c>
      <c r="S22" s="46"/>
      <c r="T22" s="46">
        <v>100</v>
      </c>
      <c r="U22" s="46"/>
      <c r="V22" s="44" t="s">
        <v>59</v>
      </c>
    </row>
    <row r="23" spans="1:22" ht="25.5">
      <c r="A23" s="37" t="s">
        <v>108</v>
      </c>
      <c r="B23" s="38" t="s">
        <v>85</v>
      </c>
      <c r="C23" s="37" t="s">
        <v>57</v>
      </c>
      <c r="D23" s="48" t="s">
        <v>69</v>
      </c>
      <c r="E23" s="45">
        <v>5</v>
      </c>
      <c r="F23" s="45">
        <v>6.8</v>
      </c>
      <c r="G23" s="45">
        <v>6.8</v>
      </c>
      <c r="H23" s="46">
        <v>6.8</v>
      </c>
      <c r="I23" s="45">
        <v>10.55</v>
      </c>
      <c r="J23" s="46">
        <v>6.8</v>
      </c>
      <c r="K23" s="42">
        <v>22.31</v>
      </c>
      <c r="L23" s="46">
        <v>6.8</v>
      </c>
      <c r="M23" s="42">
        <v>10.84</v>
      </c>
      <c r="N23" s="46">
        <v>10</v>
      </c>
      <c r="O23" s="46"/>
      <c r="P23" s="46">
        <v>10</v>
      </c>
      <c r="Q23" s="46"/>
      <c r="R23" s="46">
        <v>10</v>
      </c>
      <c r="S23" s="46"/>
      <c r="T23" s="46">
        <v>10</v>
      </c>
      <c r="U23" s="46"/>
      <c r="V23" s="44" t="s">
        <v>59</v>
      </c>
    </row>
    <row r="24" spans="1:22" ht="38.25">
      <c r="A24" s="37" t="s">
        <v>109</v>
      </c>
      <c r="B24" s="38" t="s">
        <v>86</v>
      </c>
      <c r="C24" s="37" t="s">
        <v>57</v>
      </c>
      <c r="D24" s="48" t="s">
        <v>69</v>
      </c>
      <c r="E24" s="45">
        <v>100</v>
      </c>
      <c r="F24" s="45">
        <v>100</v>
      </c>
      <c r="G24" s="45">
        <v>100</v>
      </c>
      <c r="H24" s="46">
        <v>100</v>
      </c>
      <c r="I24" s="45">
        <v>100</v>
      </c>
      <c r="J24" s="46">
        <v>100</v>
      </c>
      <c r="K24" s="46">
        <v>100</v>
      </c>
      <c r="L24" s="46">
        <v>100</v>
      </c>
      <c r="M24" s="46">
        <v>100</v>
      </c>
      <c r="N24" s="46">
        <v>100</v>
      </c>
      <c r="O24" s="46"/>
      <c r="P24" s="46">
        <v>100</v>
      </c>
      <c r="Q24" s="46"/>
      <c r="R24" s="46">
        <v>100</v>
      </c>
      <c r="S24" s="46"/>
      <c r="T24" s="46">
        <v>100</v>
      </c>
      <c r="U24" s="46"/>
      <c r="V24" s="44" t="s">
        <v>59</v>
      </c>
    </row>
    <row r="25" spans="1:22" ht="76.5">
      <c r="A25" s="37" t="s">
        <v>110</v>
      </c>
      <c r="B25" s="38" t="s">
        <v>87</v>
      </c>
      <c r="C25" s="37" t="s">
        <v>57</v>
      </c>
      <c r="D25" s="48" t="s">
        <v>69</v>
      </c>
      <c r="E25" s="51">
        <v>0</v>
      </c>
      <c r="F25" s="45">
        <v>20</v>
      </c>
      <c r="G25" s="45">
        <v>20</v>
      </c>
      <c r="H25" s="46">
        <v>25</v>
      </c>
      <c r="I25" s="45">
        <v>0</v>
      </c>
      <c r="J25" s="46">
        <v>25</v>
      </c>
      <c r="K25" s="46">
        <v>0</v>
      </c>
      <c r="L25" s="46">
        <v>25</v>
      </c>
      <c r="M25" s="46">
        <v>0</v>
      </c>
      <c r="N25" s="46">
        <v>25</v>
      </c>
      <c r="O25" s="46"/>
      <c r="P25" s="46">
        <v>25</v>
      </c>
      <c r="Q25" s="46"/>
      <c r="R25" s="46">
        <v>25</v>
      </c>
      <c r="S25" s="46"/>
      <c r="T25" s="46">
        <v>25</v>
      </c>
      <c r="U25" s="46"/>
      <c r="V25" s="44" t="s">
        <v>59</v>
      </c>
    </row>
  </sheetData>
  <sheetProtection/>
  <mergeCells count="23">
    <mergeCell ref="A10:U10"/>
    <mergeCell ref="B11:U11"/>
    <mergeCell ref="B12:U12"/>
    <mergeCell ref="B14:U14"/>
    <mergeCell ref="P7:Q7"/>
    <mergeCell ref="R7:S7"/>
    <mergeCell ref="E6:U6"/>
    <mergeCell ref="F7:G7"/>
    <mergeCell ref="H7:I7"/>
    <mergeCell ref="J7:K7"/>
    <mergeCell ref="L7:M7"/>
    <mergeCell ref="N7:O7"/>
    <mergeCell ref="T7:U7"/>
    <mergeCell ref="B17:U17"/>
    <mergeCell ref="B18:U18"/>
    <mergeCell ref="P1:U1"/>
    <mergeCell ref="A3:V3"/>
    <mergeCell ref="A5:A8"/>
    <mergeCell ref="B5:B8"/>
    <mergeCell ref="C5:C8"/>
    <mergeCell ref="D5:D8"/>
    <mergeCell ref="E5:U5"/>
    <mergeCell ref="V5:V8"/>
  </mergeCells>
  <printOptions/>
  <pageMargins left="0.4330708661417323" right="0.35433070866141736" top="0.2362204724409449" bottom="0.15748031496062992" header="0.2362204724409449" footer="0.15748031496062992"/>
  <pageSetup fitToHeight="1" fitToWidth="1" horizontalDpi="600" verticalDpi="600" orientation="landscape" paperSize="9" scale="6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2:J18"/>
  <sheetViews>
    <sheetView zoomScalePageLayoutView="0" workbookViewId="0" topLeftCell="A1">
      <selection activeCell="F24" sqref="F24"/>
    </sheetView>
  </sheetViews>
  <sheetFormatPr defaultColWidth="9.140625" defaultRowHeight="12.75"/>
  <cols>
    <col min="1" max="1" width="38.421875" style="74" customWidth="1"/>
    <col min="2" max="2" width="15.57421875" style="75" bestFit="1" customWidth="1"/>
    <col min="3" max="5" width="15.57421875" style="74" customWidth="1"/>
    <col min="6" max="6" width="14.421875" style="74" customWidth="1"/>
    <col min="7" max="8" width="12.28125" style="74" bestFit="1" customWidth="1"/>
    <col min="9" max="9" width="14.421875" style="74" customWidth="1"/>
    <col min="10" max="16384" width="9.140625" style="74" customWidth="1"/>
  </cols>
  <sheetData>
    <row r="2" spans="6:9" ht="15.75">
      <c r="F2" s="76"/>
      <c r="H2" s="175"/>
      <c r="I2" s="175"/>
    </row>
    <row r="3" spans="1:10" ht="54.75" customHeight="1">
      <c r="A3" s="176" t="s">
        <v>138</v>
      </c>
      <c r="B3" s="176"/>
      <c r="C3" s="176"/>
      <c r="D3" s="176"/>
      <c r="E3" s="176"/>
      <c r="F3" s="176"/>
      <c r="G3" s="176"/>
      <c r="H3" s="176"/>
      <c r="I3" s="176"/>
      <c r="J3" s="77"/>
    </row>
    <row r="4" ht="15.75">
      <c r="F4" s="76"/>
    </row>
    <row r="6" spans="1:9" ht="15.75" customHeight="1">
      <c r="A6" s="177" t="s">
        <v>26</v>
      </c>
      <c r="B6" s="178" t="s">
        <v>27</v>
      </c>
      <c r="C6" s="179" t="s">
        <v>28</v>
      </c>
      <c r="D6" s="180"/>
      <c r="E6" s="180"/>
      <c r="F6" s="180"/>
      <c r="G6" s="180"/>
      <c r="H6" s="180"/>
      <c r="I6" s="181"/>
    </row>
    <row r="7" spans="1:9" ht="15.75">
      <c r="A7" s="177"/>
      <c r="B7" s="178"/>
      <c r="C7" s="78">
        <v>2014</v>
      </c>
      <c r="D7" s="78">
        <v>2015</v>
      </c>
      <c r="E7" s="78">
        <v>2016</v>
      </c>
      <c r="F7" s="78">
        <v>2017</v>
      </c>
      <c r="G7" s="78">
        <v>2018</v>
      </c>
      <c r="H7" s="78">
        <v>2019</v>
      </c>
      <c r="I7" s="78">
        <v>2020</v>
      </c>
    </row>
    <row r="8" spans="1:9" ht="15">
      <c r="A8" s="79">
        <v>1</v>
      </c>
      <c r="B8" s="80">
        <v>2</v>
      </c>
      <c r="C8" s="79">
        <v>3</v>
      </c>
      <c r="D8" s="79">
        <v>4</v>
      </c>
      <c r="E8" s="79">
        <v>5</v>
      </c>
      <c r="F8" s="79">
        <v>6</v>
      </c>
      <c r="G8" s="79">
        <v>7</v>
      </c>
      <c r="H8" s="81">
        <v>8</v>
      </c>
      <c r="I8" s="81">
        <v>9</v>
      </c>
    </row>
    <row r="9" spans="1:9" ht="27" customHeight="1">
      <c r="A9" s="82" t="s">
        <v>137</v>
      </c>
      <c r="B9" s="83">
        <f>SUM(C9:I9)</f>
        <v>213571098.72999996</v>
      </c>
      <c r="C9" s="83">
        <f>C11</f>
        <v>12333282.07</v>
      </c>
      <c r="D9" s="83">
        <f aca="true" t="shared" si="0" ref="D9:I9">D11</f>
        <v>22488381.479999997</v>
      </c>
      <c r="E9" s="83">
        <f t="shared" si="0"/>
        <v>21559757.97</v>
      </c>
      <c r="F9" s="83">
        <f t="shared" si="0"/>
        <v>22906865.130000003</v>
      </c>
      <c r="G9" s="83">
        <f t="shared" si="0"/>
        <v>41386547.239999995</v>
      </c>
      <c r="H9" s="83">
        <f t="shared" si="0"/>
        <v>46206314.129999995</v>
      </c>
      <c r="I9" s="83">
        <f t="shared" si="0"/>
        <v>46689950.70999999</v>
      </c>
    </row>
    <row r="10" spans="1:9" ht="15.75">
      <c r="A10" s="84" t="s">
        <v>30</v>
      </c>
      <c r="B10" s="85"/>
      <c r="C10" s="85"/>
      <c r="D10" s="85"/>
      <c r="E10" s="85"/>
      <c r="F10" s="85"/>
      <c r="G10" s="85"/>
      <c r="H10" s="86"/>
      <c r="I10" s="86"/>
    </row>
    <row r="11" spans="1:9" ht="27" customHeight="1">
      <c r="A11" s="84" t="s">
        <v>31</v>
      </c>
      <c r="B11" s="83">
        <f>B15</f>
        <v>213571098.72999996</v>
      </c>
      <c r="C11" s="85">
        <f>C15</f>
        <v>12333282.07</v>
      </c>
      <c r="D11" s="85">
        <f aca="true" t="shared" si="1" ref="D11:I11">D15</f>
        <v>22488381.479999997</v>
      </c>
      <c r="E11" s="85">
        <f t="shared" si="1"/>
        <v>21559757.97</v>
      </c>
      <c r="F11" s="85">
        <f t="shared" si="1"/>
        <v>22906865.130000003</v>
      </c>
      <c r="G11" s="85">
        <f t="shared" si="1"/>
        <v>41386547.239999995</v>
      </c>
      <c r="H11" s="85">
        <f t="shared" si="1"/>
        <v>46206314.129999995</v>
      </c>
      <c r="I11" s="85">
        <f t="shared" si="1"/>
        <v>46689950.70999999</v>
      </c>
    </row>
    <row r="12" spans="1:9" ht="31.5">
      <c r="A12" s="84" t="s">
        <v>139</v>
      </c>
      <c r="B12" s="83"/>
      <c r="C12" s="85"/>
      <c r="D12" s="85"/>
      <c r="E12" s="85"/>
      <c r="F12" s="85"/>
      <c r="G12" s="85"/>
      <c r="H12" s="86"/>
      <c r="I12" s="86"/>
    </row>
    <row r="13" spans="1:9" ht="47.25">
      <c r="A13" s="84" t="s">
        <v>33</v>
      </c>
      <c r="B13" s="83">
        <f>B15</f>
        <v>213571098.72999996</v>
      </c>
      <c r="C13" s="83">
        <f>C15</f>
        <v>12333282.07</v>
      </c>
      <c r="D13" s="83">
        <f aca="true" t="shared" si="2" ref="D13:I13">D15</f>
        <v>22488381.479999997</v>
      </c>
      <c r="E13" s="83">
        <f t="shared" si="2"/>
        <v>21559757.97</v>
      </c>
      <c r="F13" s="83">
        <f t="shared" si="2"/>
        <v>22906865.130000003</v>
      </c>
      <c r="G13" s="83">
        <f t="shared" si="2"/>
        <v>41386547.239999995</v>
      </c>
      <c r="H13" s="83">
        <f t="shared" si="2"/>
        <v>46206314.129999995</v>
      </c>
      <c r="I13" s="83">
        <f t="shared" si="2"/>
        <v>46689950.70999999</v>
      </c>
    </row>
    <row r="14" spans="1:9" ht="15.75">
      <c r="A14" s="84" t="s">
        <v>30</v>
      </c>
      <c r="B14" s="83"/>
      <c r="C14" s="85"/>
      <c r="D14" s="85"/>
      <c r="E14" s="85"/>
      <c r="F14" s="85"/>
      <c r="G14" s="85"/>
      <c r="H14" s="86"/>
      <c r="I14" s="86"/>
    </row>
    <row r="15" spans="1:9" ht="27" customHeight="1">
      <c r="A15" s="84" t="s">
        <v>31</v>
      </c>
      <c r="B15" s="83">
        <f>SUM(C15:I15)</f>
        <v>213571098.72999996</v>
      </c>
      <c r="C15" s="85">
        <f>'5(1)'!C15+'4(2)'!C15</f>
        <v>12333282.07</v>
      </c>
      <c r="D15" s="85">
        <f>'5(1)'!D15+'4(2)'!D15</f>
        <v>22488381.479999997</v>
      </c>
      <c r="E15" s="85">
        <f>'5(1)'!E15+'4(2)'!E15</f>
        <v>21559757.97</v>
      </c>
      <c r="F15" s="85">
        <f>'5(1)'!F15+'4(2)'!F15+'3(3)'!C15</f>
        <v>22906865.130000003</v>
      </c>
      <c r="G15" s="85">
        <f>'5(1)'!G15+'4(2)'!G15+'3(3)'!D15</f>
        <v>41386547.239999995</v>
      </c>
      <c r="H15" s="85">
        <f>'5(1)'!H15+'4(2)'!H15+'3(3)'!E15</f>
        <v>46206314.129999995</v>
      </c>
      <c r="I15" s="85">
        <f>'5(1)'!I15+'4(2)'!I15+'3(3)'!F15</f>
        <v>46689950.70999999</v>
      </c>
    </row>
    <row r="17" ht="12.75">
      <c r="F17" s="87"/>
    </row>
    <row r="18" spans="2:5" ht="12.75">
      <c r="B18" s="88"/>
      <c r="C18" s="87"/>
      <c r="D18" s="87"/>
      <c r="E18" s="87"/>
    </row>
  </sheetData>
  <sheetProtection/>
  <mergeCells count="5">
    <mergeCell ref="H2:I2"/>
    <mergeCell ref="A3:I3"/>
    <mergeCell ref="A6:A7"/>
    <mergeCell ref="B6:B7"/>
    <mergeCell ref="C6:I6"/>
  </mergeCells>
  <printOptions/>
  <pageMargins left="0.35433070866141736" right="0.4330708661417323" top="0.5905511811023623" bottom="0.984251968503937" header="0.5118110236220472" footer="0.5118110236220472"/>
  <pageSetup fitToHeight="1" fitToWidth="1"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U30"/>
  <sheetViews>
    <sheetView zoomScalePageLayoutView="0" workbookViewId="0" topLeftCell="C10">
      <selection activeCell="L13" sqref="L13:L18"/>
    </sheetView>
  </sheetViews>
  <sheetFormatPr defaultColWidth="9.140625" defaultRowHeight="12.75"/>
  <cols>
    <col min="1" max="1" width="9.140625" style="1" customWidth="1"/>
    <col min="2" max="2" width="30.57421875" style="1" customWidth="1"/>
    <col min="3" max="3" width="10.8515625" style="1" customWidth="1"/>
    <col min="4" max="4" width="9.57421875" style="1" customWidth="1"/>
    <col min="5" max="6" width="14.421875" style="1" customWidth="1"/>
    <col min="7" max="7" width="16.00390625" style="24" customWidth="1"/>
    <col min="8" max="8" width="14.28125" style="24" customWidth="1"/>
    <col min="9" max="9" width="13.140625" style="24" customWidth="1"/>
    <col min="10" max="10" width="15.421875" style="1" customWidth="1"/>
    <col min="11" max="11" width="12.7109375" style="1" customWidth="1"/>
    <col min="12" max="12" width="14.140625" style="1" customWidth="1"/>
    <col min="13" max="13" width="27.8515625" style="1" customWidth="1"/>
    <col min="14" max="20" width="5.57421875" style="1" bestFit="1" customWidth="1"/>
    <col min="21" max="21" width="20.421875" style="1" customWidth="1"/>
    <col min="22" max="16384" width="9.140625" style="1" customWidth="1"/>
  </cols>
  <sheetData>
    <row r="2" ht="15.75">
      <c r="U2" s="23" t="s">
        <v>101</v>
      </c>
    </row>
    <row r="3" spans="1:21" ht="15.75">
      <c r="A3" s="134" t="s">
        <v>113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</row>
    <row r="6" spans="1:21" ht="35.25" customHeight="1">
      <c r="A6" s="136" t="s">
        <v>0</v>
      </c>
      <c r="B6" s="136" t="s">
        <v>1</v>
      </c>
      <c r="C6" s="136" t="s">
        <v>2</v>
      </c>
      <c r="D6" s="136" t="s">
        <v>3</v>
      </c>
      <c r="E6" s="137" t="s">
        <v>4</v>
      </c>
      <c r="F6" s="138"/>
      <c r="G6" s="138"/>
      <c r="H6" s="138"/>
      <c r="I6" s="138"/>
      <c r="J6" s="138"/>
      <c r="K6" s="138"/>
      <c r="L6" s="139"/>
      <c r="M6" s="140" t="s">
        <v>5</v>
      </c>
      <c r="N6" s="141"/>
      <c r="O6" s="141"/>
      <c r="P6" s="141"/>
      <c r="Q6" s="141"/>
      <c r="R6" s="141"/>
      <c r="S6" s="141"/>
      <c r="T6" s="142"/>
      <c r="U6" s="136" t="s">
        <v>6</v>
      </c>
    </row>
    <row r="7" spans="1:21" ht="15.75">
      <c r="A7" s="136"/>
      <c r="B7" s="136"/>
      <c r="C7" s="136"/>
      <c r="D7" s="136"/>
      <c r="E7" s="137" t="s">
        <v>7</v>
      </c>
      <c r="F7" s="138"/>
      <c r="G7" s="138"/>
      <c r="H7" s="138"/>
      <c r="I7" s="138"/>
      <c r="J7" s="138"/>
      <c r="K7" s="138"/>
      <c r="L7" s="139"/>
      <c r="M7" s="143"/>
      <c r="N7" s="144"/>
      <c r="O7" s="144"/>
      <c r="P7" s="144"/>
      <c r="Q7" s="144"/>
      <c r="R7" s="144"/>
      <c r="S7" s="144"/>
      <c r="T7" s="145"/>
      <c r="U7" s="136"/>
    </row>
    <row r="8" spans="1:21" ht="60.75" customHeight="1">
      <c r="A8" s="136"/>
      <c r="B8" s="136"/>
      <c r="C8" s="136"/>
      <c r="D8" s="136"/>
      <c r="E8" s="2" t="s">
        <v>8</v>
      </c>
      <c r="F8" s="2">
        <v>2014</v>
      </c>
      <c r="G8" s="25">
        <v>2015</v>
      </c>
      <c r="H8" s="25">
        <v>2016</v>
      </c>
      <c r="I8" s="25">
        <v>2017</v>
      </c>
      <c r="J8" s="2">
        <v>2018</v>
      </c>
      <c r="K8" s="2">
        <v>2019</v>
      </c>
      <c r="L8" s="2">
        <v>2020</v>
      </c>
      <c r="M8" s="2" t="s">
        <v>9</v>
      </c>
      <c r="N8" s="2">
        <v>2014</v>
      </c>
      <c r="O8" s="2">
        <v>2015</v>
      </c>
      <c r="P8" s="2">
        <v>2016</v>
      </c>
      <c r="Q8" s="2">
        <v>2017</v>
      </c>
      <c r="R8" s="2">
        <v>2018</v>
      </c>
      <c r="S8" s="2">
        <v>2019</v>
      </c>
      <c r="T8" s="2">
        <v>2020</v>
      </c>
      <c r="U8" s="136"/>
    </row>
    <row r="9" spans="1:21" ht="15.75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26">
        <v>7</v>
      </c>
      <c r="H9" s="26">
        <v>8</v>
      </c>
      <c r="I9" s="26">
        <v>9</v>
      </c>
      <c r="J9" s="3">
        <v>10</v>
      </c>
      <c r="K9" s="3">
        <v>11</v>
      </c>
      <c r="L9" s="3">
        <v>12</v>
      </c>
      <c r="M9" s="3">
        <f>L9+1</f>
        <v>13</v>
      </c>
      <c r="N9" s="3">
        <f aca="true" t="shared" si="0" ref="N9:U9">M9+1</f>
        <v>14</v>
      </c>
      <c r="O9" s="3">
        <f t="shared" si="0"/>
        <v>15</v>
      </c>
      <c r="P9" s="3">
        <f t="shared" si="0"/>
        <v>16</v>
      </c>
      <c r="Q9" s="3">
        <f t="shared" si="0"/>
        <v>17</v>
      </c>
      <c r="R9" s="3">
        <f t="shared" si="0"/>
        <v>18</v>
      </c>
      <c r="S9" s="3">
        <f t="shared" si="0"/>
        <v>19</v>
      </c>
      <c r="T9" s="3">
        <f t="shared" si="0"/>
        <v>20</v>
      </c>
      <c r="U9" s="3">
        <f t="shared" si="0"/>
        <v>21</v>
      </c>
    </row>
    <row r="10" spans="1:21" ht="15.75" customHeight="1">
      <c r="A10" s="146" t="s">
        <v>54</v>
      </c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8"/>
    </row>
    <row r="11" spans="1:21" ht="15.75" customHeight="1">
      <c r="A11" s="146" t="s">
        <v>61</v>
      </c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8"/>
    </row>
    <row r="12" spans="1:21" ht="21.75" customHeight="1">
      <c r="A12" s="2" t="s">
        <v>11</v>
      </c>
      <c r="B12" s="158" t="s">
        <v>106</v>
      </c>
      <c r="C12" s="158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/>
    </row>
    <row r="13" spans="1:21" ht="74.25" customHeight="1">
      <c r="A13" s="131" t="s">
        <v>12</v>
      </c>
      <c r="B13" s="131" t="s">
        <v>107</v>
      </c>
      <c r="C13" s="131" t="s">
        <v>13</v>
      </c>
      <c r="D13" s="131" t="s">
        <v>14</v>
      </c>
      <c r="E13" s="116">
        <f>F13+G13+H13+I13+J13+K13+L13</f>
        <v>72628839.22</v>
      </c>
      <c r="F13" s="116">
        <v>10151679</v>
      </c>
      <c r="G13" s="116">
        <v>11334245.19</v>
      </c>
      <c r="H13" s="116">
        <v>10521758</v>
      </c>
      <c r="I13" s="116">
        <f>10743162-63000</f>
        <v>10680162</v>
      </c>
      <c r="J13" s="116">
        <f>10169895.01-189400</f>
        <v>9980495.01</v>
      </c>
      <c r="K13" s="116">
        <f>10169895.01-189645</f>
        <v>9980250.01</v>
      </c>
      <c r="L13" s="116">
        <f>K13</f>
        <v>9980250.01</v>
      </c>
      <c r="M13" s="128" t="s">
        <v>15</v>
      </c>
      <c r="N13" s="128">
        <v>1</v>
      </c>
      <c r="O13" s="128">
        <v>1</v>
      </c>
      <c r="P13" s="128">
        <v>1</v>
      </c>
      <c r="Q13" s="128">
        <v>1</v>
      </c>
      <c r="R13" s="128">
        <v>1</v>
      </c>
      <c r="S13" s="128">
        <v>1</v>
      </c>
      <c r="T13" s="128">
        <v>1</v>
      </c>
      <c r="U13" s="128" t="s">
        <v>16</v>
      </c>
    </row>
    <row r="14" spans="1:21" ht="15" customHeight="1">
      <c r="A14" s="132"/>
      <c r="B14" s="132"/>
      <c r="C14" s="132"/>
      <c r="D14" s="132" t="s">
        <v>17</v>
      </c>
      <c r="E14" s="117"/>
      <c r="F14" s="117"/>
      <c r="G14" s="117"/>
      <c r="H14" s="117"/>
      <c r="I14" s="117"/>
      <c r="J14" s="117"/>
      <c r="K14" s="117"/>
      <c r="L14" s="117"/>
      <c r="M14" s="129"/>
      <c r="N14" s="129"/>
      <c r="O14" s="129"/>
      <c r="P14" s="129"/>
      <c r="Q14" s="129"/>
      <c r="R14" s="129"/>
      <c r="S14" s="129"/>
      <c r="T14" s="129"/>
      <c r="U14" s="129"/>
    </row>
    <row r="15" spans="1:21" ht="60.75" customHeight="1">
      <c r="A15" s="132"/>
      <c r="B15" s="132"/>
      <c r="C15" s="132"/>
      <c r="D15" s="132" t="s">
        <v>18</v>
      </c>
      <c r="E15" s="117"/>
      <c r="F15" s="117"/>
      <c r="G15" s="117">
        <v>11334245.19</v>
      </c>
      <c r="H15" s="117">
        <v>10388358</v>
      </c>
      <c r="I15" s="117">
        <v>11602942.72</v>
      </c>
      <c r="J15" s="117"/>
      <c r="K15" s="117"/>
      <c r="L15" s="117">
        <v>11602942.72</v>
      </c>
      <c r="M15" s="130"/>
      <c r="N15" s="130"/>
      <c r="O15" s="130"/>
      <c r="P15" s="130"/>
      <c r="Q15" s="130"/>
      <c r="R15" s="130"/>
      <c r="S15" s="130"/>
      <c r="T15" s="130"/>
      <c r="U15" s="130"/>
    </row>
    <row r="16" spans="1:21" ht="60.75" customHeight="1">
      <c r="A16" s="132"/>
      <c r="B16" s="132"/>
      <c r="C16" s="132"/>
      <c r="D16" s="132"/>
      <c r="E16" s="117"/>
      <c r="F16" s="117"/>
      <c r="G16" s="117"/>
      <c r="H16" s="117"/>
      <c r="I16" s="117"/>
      <c r="J16" s="117"/>
      <c r="K16" s="117"/>
      <c r="L16" s="117"/>
      <c r="M16" s="128" t="s">
        <v>22</v>
      </c>
      <c r="N16" s="128">
        <v>1.8</v>
      </c>
      <c r="O16" s="128">
        <v>1.5</v>
      </c>
      <c r="P16" s="128">
        <v>1</v>
      </c>
      <c r="Q16" s="128">
        <v>0.5</v>
      </c>
      <c r="R16" s="128">
        <v>0.3</v>
      </c>
      <c r="S16" s="128">
        <v>0.2</v>
      </c>
      <c r="T16" s="128">
        <v>0.1</v>
      </c>
      <c r="U16" s="128" t="s">
        <v>16</v>
      </c>
    </row>
    <row r="17" spans="1:21" ht="60.75" customHeight="1">
      <c r="A17" s="132"/>
      <c r="B17" s="132"/>
      <c r="C17" s="132"/>
      <c r="D17" s="132"/>
      <c r="E17" s="117"/>
      <c r="F17" s="117"/>
      <c r="G17" s="117"/>
      <c r="H17" s="117"/>
      <c r="I17" s="117"/>
      <c r="J17" s="117"/>
      <c r="K17" s="117"/>
      <c r="L17" s="117"/>
      <c r="M17" s="129"/>
      <c r="N17" s="129"/>
      <c r="O17" s="129"/>
      <c r="P17" s="129"/>
      <c r="Q17" s="129"/>
      <c r="R17" s="129"/>
      <c r="S17" s="129"/>
      <c r="T17" s="129"/>
      <c r="U17" s="129"/>
    </row>
    <row r="18" spans="1:21" ht="60.75" customHeight="1">
      <c r="A18" s="133"/>
      <c r="B18" s="133"/>
      <c r="C18" s="133"/>
      <c r="D18" s="133"/>
      <c r="E18" s="118"/>
      <c r="F18" s="118"/>
      <c r="G18" s="118"/>
      <c r="H18" s="118"/>
      <c r="I18" s="118"/>
      <c r="J18" s="118"/>
      <c r="K18" s="118"/>
      <c r="L18" s="118"/>
      <c r="M18" s="130"/>
      <c r="N18" s="130"/>
      <c r="O18" s="130"/>
      <c r="P18" s="130"/>
      <c r="Q18" s="130"/>
      <c r="R18" s="130"/>
      <c r="S18" s="130"/>
      <c r="T18" s="130"/>
      <c r="U18" s="130"/>
    </row>
    <row r="19" spans="1:21" ht="15.75">
      <c r="A19" s="149" t="s">
        <v>19</v>
      </c>
      <c r="B19" s="150"/>
      <c r="C19" s="151"/>
      <c r="D19" s="5" t="s">
        <v>14</v>
      </c>
      <c r="E19" s="66">
        <f>E21</f>
        <v>72628839.22</v>
      </c>
      <c r="F19" s="66">
        <f>F21</f>
        <v>10151679</v>
      </c>
      <c r="G19" s="67">
        <f aca="true" t="shared" si="1" ref="G19:L19">G21</f>
        <v>11334245.19</v>
      </c>
      <c r="H19" s="67">
        <f t="shared" si="1"/>
        <v>10521758</v>
      </c>
      <c r="I19" s="67">
        <f t="shared" si="1"/>
        <v>10680162</v>
      </c>
      <c r="J19" s="66">
        <f t="shared" si="1"/>
        <v>9980495.01</v>
      </c>
      <c r="K19" s="66">
        <f t="shared" si="1"/>
        <v>9980250.01</v>
      </c>
      <c r="L19" s="66">
        <f t="shared" si="1"/>
        <v>9980250.01</v>
      </c>
      <c r="M19" s="119" t="s">
        <v>25</v>
      </c>
      <c r="N19" s="120"/>
      <c r="O19" s="120"/>
      <c r="P19" s="120"/>
      <c r="Q19" s="120"/>
      <c r="R19" s="120"/>
      <c r="S19" s="120"/>
      <c r="T19" s="120"/>
      <c r="U19" s="121"/>
    </row>
    <row r="20" spans="1:21" s="65" customFormat="1" ht="15.75">
      <c r="A20" s="152"/>
      <c r="B20" s="153"/>
      <c r="C20" s="154"/>
      <c r="D20" s="64" t="s">
        <v>17</v>
      </c>
      <c r="E20" s="68"/>
      <c r="F20" s="68"/>
      <c r="G20" s="69"/>
      <c r="H20" s="69"/>
      <c r="I20" s="69"/>
      <c r="J20" s="68"/>
      <c r="K20" s="68"/>
      <c r="L20" s="68"/>
      <c r="M20" s="122"/>
      <c r="N20" s="123"/>
      <c r="O20" s="123"/>
      <c r="P20" s="123"/>
      <c r="Q20" s="123"/>
      <c r="R20" s="123"/>
      <c r="S20" s="123"/>
      <c r="T20" s="123"/>
      <c r="U20" s="124"/>
    </row>
    <row r="21" spans="1:21" ht="15.75">
      <c r="A21" s="155"/>
      <c r="B21" s="156"/>
      <c r="C21" s="157"/>
      <c r="D21" s="9" t="s">
        <v>18</v>
      </c>
      <c r="E21" s="70">
        <f>E13</f>
        <v>72628839.22</v>
      </c>
      <c r="F21" s="70">
        <f>F13</f>
        <v>10151679</v>
      </c>
      <c r="G21" s="70">
        <f aca="true" t="shared" si="2" ref="G21:L21">G13</f>
        <v>11334245.19</v>
      </c>
      <c r="H21" s="70">
        <f t="shared" si="2"/>
        <v>10521758</v>
      </c>
      <c r="I21" s="70">
        <f>I13</f>
        <v>10680162</v>
      </c>
      <c r="J21" s="70">
        <f t="shared" si="2"/>
        <v>9980495.01</v>
      </c>
      <c r="K21" s="70">
        <f t="shared" si="2"/>
        <v>9980250.01</v>
      </c>
      <c r="L21" s="70">
        <f t="shared" si="2"/>
        <v>9980250.01</v>
      </c>
      <c r="M21" s="122"/>
      <c r="N21" s="123"/>
      <c r="O21" s="123"/>
      <c r="P21" s="123"/>
      <c r="Q21" s="123"/>
      <c r="R21" s="123"/>
      <c r="S21" s="123"/>
      <c r="T21" s="123"/>
      <c r="U21" s="124"/>
    </row>
    <row r="22" spans="1:21" ht="15.75">
      <c r="A22" s="149" t="s">
        <v>24</v>
      </c>
      <c r="B22" s="150"/>
      <c r="C22" s="151"/>
      <c r="D22" s="5" t="s">
        <v>14</v>
      </c>
      <c r="E22" s="66">
        <f>E24</f>
        <v>72628839.22</v>
      </c>
      <c r="F22" s="66">
        <f aca="true" t="shared" si="3" ref="F22:L22">F24</f>
        <v>10151679</v>
      </c>
      <c r="G22" s="66">
        <f t="shared" si="3"/>
        <v>11334245.19</v>
      </c>
      <c r="H22" s="66">
        <f t="shared" si="3"/>
        <v>10521758</v>
      </c>
      <c r="I22" s="66">
        <f t="shared" si="3"/>
        <v>10680162</v>
      </c>
      <c r="J22" s="66">
        <f t="shared" si="3"/>
        <v>9980495.01</v>
      </c>
      <c r="K22" s="66">
        <f t="shared" si="3"/>
        <v>9980250.01</v>
      </c>
      <c r="L22" s="66">
        <f t="shared" si="3"/>
        <v>9980250.01</v>
      </c>
      <c r="M22" s="122"/>
      <c r="N22" s="123"/>
      <c r="O22" s="123"/>
      <c r="P22" s="123"/>
      <c r="Q22" s="123"/>
      <c r="R22" s="123"/>
      <c r="S22" s="123"/>
      <c r="T22" s="123"/>
      <c r="U22" s="124"/>
    </row>
    <row r="23" spans="1:21" s="65" customFormat="1" ht="15.75">
      <c r="A23" s="152"/>
      <c r="B23" s="153"/>
      <c r="C23" s="154"/>
      <c r="D23" s="64" t="s">
        <v>17</v>
      </c>
      <c r="E23" s="68"/>
      <c r="F23" s="68"/>
      <c r="G23" s="68"/>
      <c r="H23" s="68"/>
      <c r="I23" s="68"/>
      <c r="J23" s="68"/>
      <c r="K23" s="68"/>
      <c r="L23" s="68"/>
      <c r="M23" s="122"/>
      <c r="N23" s="123"/>
      <c r="O23" s="123"/>
      <c r="P23" s="123"/>
      <c r="Q23" s="123"/>
      <c r="R23" s="123"/>
      <c r="S23" s="123"/>
      <c r="T23" s="123"/>
      <c r="U23" s="124"/>
    </row>
    <row r="24" spans="1:21" ht="15.75">
      <c r="A24" s="155"/>
      <c r="B24" s="156"/>
      <c r="C24" s="157"/>
      <c r="D24" s="9" t="s">
        <v>18</v>
      </c>
      <c r="E24" s="70">
        <f>E21</f>
        <v>72628839.22</v>
      </c>
      <c r="F24" s="70">
        <f>F21</f>
        <v>10151679</v>
      </c>
      <c r="G24" s="70">
        <f aca="true" t="shared" si="4" ref="G24:L24">G21</f>
        <v>11334245.19</v>
      </c>
      <c r="H24" s="70">
        <f t="shared" si="4"/>
        <v>10521758</v>
      </c>
      <c r="I24" s="70">
        <f t="shared" si="4"/>
        <v>10680162</v>
      </c>
      <c r="J24" s="70">
        <f t="shared" si="4"/>
        <v>9980495.01</v>
      </c>
      <c r="K24" s="70">
        <f t="shared" si="4"/>
        <v>9980250.01</v>
      </c>
      <c r="L24" s="70">
        <f t="shared" si="4"/>
        <v>9980250.01</v>
      </c>
      <c r="M24" s="125"/>
      <c r="N24" s="126"/>
      <c r="O24" s="126"/>
      <c r="P24" s="126"/>
      <c r="Q24" s="126"/>
      <c r="R24" s="126"/>
      <c r="S24" s="126"/>
      <c r="T24" s="126"/>
      <c r="U24" s="127"/>
    </row>
    <row r="26" ht="15.75">
      <c r="G26" s="28"/>
    </row>
    <row r="27" spans="5:7" ht="15.75">
      <c r="E27" s="12"/>
      <c r="G27" s="28"/>
    </row>
    <row r="29" ht="15.75">
      <c r="G29" s="27"/>
    </row>
    <row r="30" ht="15.75">
      <c r="G30" s="27"/>
    </row>
  </sheetData>
  <sheetProtection/>
  <mergeCells count="45">
    <mergeCell ref="P13:P15"/>
    <mergeCell ref="Q13:Q15"/>
    <mergeCell ref="R13:R15"/>
    <mergeCell ref="S16:S18"/>
    <mergeCell ref="T16:T18"/>
    <mergeCell ref="U16:U18"/>
    <mergeCell ref="A10:U10"/>
    <mergeCell ref="A11:U11"/>
    <mergeCell ref="M13:M15"/>
    <mergeCell ref="A13:A18"/>
    <mergeCell ref="A22:C24"/>
    <mergeCell ref="A19:C21"/>
    <mergeCell ref="M16:M18"/>
    <mergeCell ref="B12:U12"/>
    <mergeCell ref="N13:N15"/>
    <mergeCell ref="O13:O15"/>
    <mergeCell ref="A3:U3"/>
    <mergeCell ref="A6:A8"/>
    <mergeCell ref="B6:B8"/>
    <mergeCell ref="C6:C8"/>
    <mergeCell ref="D6:D8"/>
    <mergeCell ref="E6:L6"/>
    <mergeCell ref="M6:T7"/>
    <mergeCell ref="U6:U8"/>
    <mergeCell ref="E7:L7"/>
    <mergeCell ref="N16:N18"/>
    <mergeCell ref="O16:O18"/>
    <mergeCell ref="P16:P18"/>
    <mergeCell ref="Q16:Q18"/>
    <mergeCell ref="R16:R18"/>
    <mergeCell ref="B13:B18"/>
    <mergeCell ref="C13:C18"/>
    <mergeCell ref="D13:D18"/>
    <mergeCell ref="E13:E18"/>
    <mergeCell ref="F13:F18"/>
    <mergeCell ref="L13:L18"/>
    <mergeCell ref="M19:U24"/>
    <mergeCell ref="G13:G18"/>
    <mergeCell ref="H13:H18"/>
    <mergeCell ref="I13:I18"/>
    <mergeCell ref="J13:J18"/>
    <mergeCell ref="K13:K18"/>
    <mergeCell ref="S13:S15"/>
    <mergeCell ref="T13:T15"/>
    <mergeCell ref="U13:U15"/>
  </mergeCells>
  <printOptions/>
  <pageMargins left="0.15748031496062992" right="0.15748031496062992" top="0.31496062992125984" bottom="0.35433070866141736" header="0.5118110236220472" footer="0.5118110236220472"/>
  <pageSetup fitToHeight="0" fitToWidth="1" horizontalDpi="600" verticalDpi="600" orientation="landscape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J19"/>
  <sheetViews>
    <sheetView zoomScalePageLayoutView="0" workbookViewId="0" topLeftCell="A1">
      <selection activeCell="A3" sqref="A3:I3"/>
    </sheetView>
  </sheetViews>
  <sheetFormatPr defaultColWidth="9.140625" defaultRowHeight="12.75"/>
  <cols>
    <col min="1" max="1" width="38.421875" style="0" customWidth="1"/>
    <col min="2" max="2" width="15.57421875" style="0" bestFit="1" customWidth="1"/>
    <col min="3" max="5" width="12.28125" style="0" bestFit="1" customWidth="1"/>
    <col min="6" max="6" width="14.421875" style="0" customWidth="1"/>
    <col min="7" max="8" width="12.28125" style="0" bestFit="1" customWidth="1"/>
    <col min="9" max="9" width="14.421875" style="0" customWidth="1"/>
  </cols>
  <sheetData>
    <row r="2" spans="6:9" ht="15.75">
      <c r="F2" s="1"/>
      <c r="H2" s="160" t="s">
        <v>102</v>
      </c>
      <c r="I2" s="160"/>
    </row>
    <row r="3" spans="1:10" ht="54.75" customHeight="1">
      <c r="A3" s="134" t="s">
        <v>114</v>
      </c>
      <c r="B3" s="134"/>
      <c r="C3" s="134"/>
      <c r="D3" s="134"/>
      <c r="E3" s="134"/>
      <c r="F3" s="134"/>
      <c r="G3" s="134"/>
      <c r="H3" s="134"/>
      <c r="I3" s="134"/>
      <c r="J3" s="13"/>
    </row>
    <row r="4" ht="15.75">
      <c r="F4" s="1"/>
    </row>
    <row r="6" spans="1:9" ht="15.75" customHeight="1">
      <c r="A6" s="136" t="s">
        <v>26</v>
      </c>
      <c r="B6" s="136" t="s">
        <v>27</v>
      </c>
      <c r="C6" s="136" t="s">
        <v>28</v>
      </c>
      <c r="D6" s="136"/>
      <c r="E6" s="136"/>
      <c r="F6" s="136"/>
      <c r="G6" s="136"/>
      <c r="H6" s="136"/>
      <c r="I6" s="136"/>
    </row>
    <row r="7" spans="1:9" ht="15.75">
      <c r="A7" s="136"/>
      <c r="B7" s="136"/>
      <c r="C7" s="2">
        <v>2014</v>
      </c>
      <c r="D7" s="2">
        <v>2015</v>
      </c>
      <c r="E7" s="2">
        <v>2016</v>
      </c>
      <c r="F7" s="2">
        <v>2017</v>
      </c>
      <c r="G7" s="2">
        <v>2018</v>
      </c>
      <c r="H7" s="2">
        <v>2019</v>
      </c>
      <c r="I7" s="2">
        <v>2020</v>
      </c>
    </row>
    <row r="8" spans="1:9" ht="15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5">
        <v>8</v>
      </c>
      <c r="I8" s="15">
        <v>9</v>
      </c>
    </row>
    <row r="9" spans="1:9" ht="15.75">
      <c r="A9" s="16" t="s">
        <v>29</v>
      </c>
      <c r="B9" s="17">
        <f>B13</f>
        <v>72628839.22</v>
      </c>
      <c r="C9" s="17">
        <f aca="true" t="shared" si="0" ref="C9:I9">C13</f>
        <v>10151679</v>
      </c>
      <c r="D9" s="17">
        <f t="shared" si="0"/>
        <v>11334245.19</v>
      </c>
      <c r="E9" s="17">
        <f t="shared" si="0"/>
        <v>10521758</v>
      </c>
      <c r="F9" s="17">
        <f t="shared" si="0"/>
        <v>10680162</v>
      </c>
      <c r="G9" s="17">
        <f t="shared" si="0"/>
        <v>9980495.01</v>
      </c>
      <c r="H9" s="17">
        <f t="shared" si="0"/>
        <v>9980250.01</v>
      </c>
      <c r="I9" s="17">
        <f t="shared" si="0"/>
        <v>9980250.01</v>
      </c>
    </row>
    <row r="10" spans="1:9" ht="15.75">
      <c r="A10" s="4" t="s">
        <v>30</v>
      </c>
      <c r="B10" s="18"/>
      <c r="C10" s="18"/>
      <c r="D10" s="18"/>
      <c r="E10" s="18"/>
      <c r="F10" s="18"/>
      <c r="G10" s="18"/>
      <c r="H10" s="19"/>
      <c r="I10" s="19"/>
    </row>
    <row r="11" spans="1:9" ht="27" customHeight="1">
      <c r="A11" s="4" t="s">
        <v>31</v>
      </c>
      <c r="B11" s="18">
        <f>B13</f>
        <v>72628839.22</v>
      </c>
      <c r="C11" s="18">
        <f aca="true" t="shared" si="1" ref="C11:I11">C13</f>
        <v>10151679</v>
      </c>
      <c r="D11" s="18">
        <f t="shared" si="1"/>
        <v>11334245.19</v>
      </c>
      <c r="E11" s="18">
        <f t="shared" si="1"/>
        <v>10521758</v>
      </c>
      <c r="F11" s="18">
        <f t="shared" si="1"/>
        <v>10680162</v>
      </c>
      <c r="G11" s="18">
        <f t="shared" si="1"/>
        <v>9980495.01</v>
      </c>
      <c r="H11" s="18">
        <f t="shared" si="1"/>
        <v>9980250.01</v>
      </c>
      <c r="I11" s="18">
        <f t="shared" si="1"/>
        <v>9980250.01</v>
      </c>
    </row>
    <row r="12" spans="1:9" ht="31.5">
      <c r="A12" s="4" t="s">
        <v>32</v>
      </c>
      <c r="B12" s="18"/>
      <c r="C12" s="18"/>
      <c r="D12" s="18"/>
      <c r="E12" s="18"/>
      <c r="F12" s="18"/>
      <c r="G12" s="18"/>
      <c r="H12" s="19"/>
      <c r="I12" s="19"/>
    </row>
    <row r="13" spans="1:9" s="20" customFormat="1" ht="47.25">
      <c r="A13" s="4" t="s">
        <v>33</v>
      </c>
      <c r="B13" s="18">
        <f>B15</f>
        <v>72628839.22</v>
      </c>
      <c r="C13" s="18">
        <f aca="true" t="shared" si="2" ref="C13:I13">C15</f>
        <v>10151679</v>
      </c>
      <c r="D13" s="18">
        <f t="shared" si="2"/>
        <v>11334245.19</v>
      </c>
      <c r="E13" s="18">
        <f t="shared" si="2"/>
        <v>10521758</v>
      </c>
      <c r="F13" s="18">
        <f t="shared" si="2"/>
        <v>10680162</v>
      </c>
      <c r="G13" s="18">
        <f t="shared" si="2"/>
        <v>9980495.01</v>
      </c>
      <c r="H13" s="18">
        <f t="shared" si="2"/>
        <v>9980250.01</v>
      </c>
      <c r="I13" s="18">
        <f t="shared" si="2"/>
        <v>9980250.01</v>
      </c>
    </row>
    <row r="14" spans="1:9" ht="15.75">
      <c r="A14" s="4" t="s">
        <v>30</v>
      </c>
      <c r="B14" s="18"/>
      <c r="C14" s="18"/>
      <c r="D14" s="18"/>
      <c r="E14" s="18"/>
      <c r="F14" s="18"/>
      <c r="G14" s="18"/>
      <c r="H14" s="19"/>
      <c r="I14" s="19"/>
    </row>
    <row r="15" spans="1:9" ht="27" customHeight="1">
      <c r="A15" s="4" t="s">
        <v>31</v>
      </c>
      <c r="B15" s="21">
        <f>SUM(C15:I15)</f>
        <v>72628839.22</v>
      </c>
      <c r="C15" s="21">
        <f>'4(1)'!F24</f>
        <v>10151679</v>
      </c>
      <c r="D15" s="21">
        <f>'4(1)'!G24</f>
        <v>11334245.19</v>
      </c>
      <c r="E15" s="21">
        <f>'4(1)'!H24</f>
        <v>10521758</v>
      </c>
      <c r="F15" s="21">
        <f>'4(1)'!I24</f>
        <v>10680162</v>
      </c>
      <c r="G15" s="21">
        <f>'4(1)'!J24</f>
        <v>9980495.01</v>
      </c>
      <c r="H15" s="21">
        <f>'4(1)'!K24</f>
        <v>9980250.01</v>
      </c>
      <c r="I15" s="21">
        <f>'4(1)'!L24</f>
        <v>9980250.01</v>
      </c>
    </row>
    <row r="16" spans="1:9" ht="31.5">
      <c r="A16" s="4" t="s">
        <v>34</v>
      </c>
      <c r="B16" s="18">
        <v>0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</row>
    <row r="19" ht="12.75">
      <c r="B19" s="22"/>
    </row>
  </sheetData>
  <sheetProtection/>
  <mergeCells count="5">
    <mergeCell ref="H2:I2"/>
    <mergeCell ref="A3:I3"/>
    <mergeCell ref="A6:A7"/>
    <mergeCell ref="B6:B7"/>
    <mergeCell ref="C6:I6"/>
  </mergeCells>
  <printOptions/>
  <pageMargins left="0.37" right="0.45" top="0.61" bottom="1" header="0.5" footer="0.5"/>
  <pageSetup fitToHeight="0" fitToWidth="1" horizontalDpi="600" verticalDpi="6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V29"/>
  <sheetViews>
    <sheetView zoomScalePageLayoutView="0" workbookViewId="0" topLeftCell="A10">
      <selection activeCell="N15" sqref="N15"/>
    </sheetView>
  </sheetViews>
  <sheetFormatPr defaultColWidth="9.140625" defaultRowHeight="12.75"/>
  <cols>
    <col min="1" max="1" width="6.421875" style="52" customWidth="1"/>
    <col min="2" max="2" width="33.8515625" style="29" customWidth="1"/>
    <col min="3" max="3" width="9.140625" style="29" customWidth="1"/>
    <col min="4" max="4" width="10.28125" style="29" customWidth="1"/>
    <col min="5" max="5" width="5.8515625" style="30" bestFit="1" customWidth="1"/>
    <col min="6" max="6" width="6.00390625" style="30" bestFit="1" customWidth="1"/>
    <col min="7" max="7" width="5.8515625" style="29" bestFit="1" customWidth="1"/>
    <col min="8" max="8" width="8.421875" style="29" customWidth="1"/>
    <col min="9" max="9" width="8.8515625" style="30" customWidth="1"/>
    <col min="10" max="10" width="6.00390625" style="29" bestFit="1" customWidth="1"/>
    <col min="11" max="11" width="5.8515625" style="30" bestFit="1" customWidth="1"/>
    <col min="12" max="12" width="6.00390625" style="29" bestFit="1" customWidth="1"/>
    <col min="13" max="13" width="5.8515625" style="29" bestFit="1" customWidth="1"/>
    <col min="14" max="14" width="10.140625" style="29" customWidth="1"/>
    <col min="15" max="15" width="5.8515625" style="29" bestFit="1" customWidth="1"/>
    <col min="16" max="16" width="7.8515625" style="29" bestFit="1" customWidth="1"/>
    <col min="17" max="17" width="5.8515625" style="29" bestFit="1" customWidth="1"/>
    <col min="18" max="18" width="7.8515625" style="29" bestFit="1" customWidth="1"/>
    <col min="19" max="19" width="5.8515625" style="29" bestFit="1" customWidth="1"/>
    <col min="20" max="20" width="7.8515625" style="29" bestFit="1" customWidth="1"/>
    <col min="21" max="21" width="5.8515625" style="29" bestFit="1" customWidth="1"/>
    <col min="22" max="22" width="16.7109375" style="29" customWidth="1"/>
    <col min="23" max="16384" width="9.140625" style="29" customWidth="1"/>
  </cols>
  <sheetData>
    <row r="1" spans="14:21" ht="12.75">
      <c r="N1" s="53"/>
      <c r="O1" s="53"/>
      <c r="P1" s="53"/>
      <c r="Q1" s="53"/>
      <c r="R1" s="53"/>
      <c r="S1" s="53"/>
      <c r="T1" s="53"/>
      <c r="U1" s="53"/>
    </row>
    <row r="2" spans="1:21" ht="15">
      <c r="A2" s="29"/>
      <c r="N2" s="93" t="s">
        <v>103</v>
      </c>
      <c r="O2" s="93"/>
      <c r="P2" s="93"/>
      <c r="Q2" s="93"/>
      <c r="R2" s="93"/>
      <c r="S2" s="93"/>
      <c r="T2" s="93"/>
      <c r="U2" s="93"/>
    </row>
    <row r="3" ht="19.5" customHeight="1">
      <c r="A3" s="29"/>
    </row>
    <row r="4" spans="1:22" ht="40.5" customHeight="1">
      <c r="A4" s="94" t="s">
        <v>115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</row>
    <row r="5" spans="1:20" ht="15.75">
      <c r="A5" s="54"/>
      <c r="B5" s="54"/>
      <c r="C5" s="54"/>
      <c r="D5" s="54"/>
      <c r="E5" s="55"/>
      <c r="F5" s="55"/>
      <c r="G5" s="54"/>
      <c r="H5" s="54"/>
      <c r="I5" s="55"/>
      <c r="J5" s="54"/>
      <c r="K5" s="55"/>
      <c r="L5" s="54"/>
      <c r="M5" s="54"/>
      <c r="N5" s="54"/>
      <c r="O5" s="54"/>
      <c r="P5" s="54"/>
      <c r="Q5" s="54"/>
      <c r="R5" s="54"/>
      <c r="S5" s="54"/>
      <c r="T5" s="54"/>
    </row>
    <row r="6" spans="1:22" ht="21" customHeight="1">
      <c r="A6" s="95" t="s">
        <v>0</v>
      </c>
      <c r="B6" s="95" t="s">
        <v>43</v>
      </c>
      <c r="C6" s="95" t="s">
        <v>44</v>
      </c>
      <c r="D6" s="96" t="s">
        <v>45</v>
      </c>
      <c r="E6" s="95" t="s">
        <v>46</v>
      </c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102" t="s">
        <v>47</v>
      </c>
    </row>
    <row r="7" spans="1:22" ht="31.5" customHeight="1">
      <c r="A7" s="95"/>
      <c r="B7" s="95"/>
      <c r="C7" s="95"/>
      <c r="D7" s="97"/>
      <c r="E7" s="95" t="s">
        <v>48</v>
      </c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103"/>
    </row>
    <row r="8" spans="1:22" ht="15.75">
      <c r="A8" s="95"/>
      <c r="B8" s="95"/>
      <c r="C8" s="95"/>
      <c r="D8" s="97"/>
      <c r="E8" s="32">
        <v>2012</v>
      </c>
      <c r="F8" s="95">
        <v>2013</v>
      </c>
      <c r="G8" s="95"/>
      <c r="H8" s="109">
        <v>2014</v>
      </c>
      <c r="I8" s="110"/>
      <c r="J8" s="109">
        <v>2015</v>
      </c>
      <c r="K8" s="110"/>
      <c r="L8" s="109">
        <v>2016</v>
      </c>
      <c r="M8" s="110"/>
      <c r="N8" s="109">
        <v>2017</v>
      </c>
      <c r="O8" s="110"/>
      <c r="P8" s="109">
        <v>2018</v>
      </c>
      <c r="Q8" s="110"/>
      <c r="R8" s="109">
        <v>2019</v>
      </c>
      <c r="S8" s="110"/>
      <c r="T8" s="111">
        <v>2020</v>
      </c>
      <c r="U8" s="112"/>
      <c r="V8" s="103"/>
    </row>
    <row r="9" spans="1:22" ht="31.5">
      <c r="A9" s="95"/>
      <c r="B9" s="95"/>
      <c r="C9" s="95"/>
      <c r="D9" s="98"/>
      <c r="E9" s="32" t="s">
        <v>49</v>
      </c>
      <c r="F9" s="32" t="s">
        <v>50</v>
      </c>
      <c r="G9" s="33" t="s">
        <v>49</v>
      </c>
      <c r="H9" s="33" t="s">
        <v>50</v>
      </c>
      <c r="I9" s="32" t="s">
        <v>49</v>
      </c>
      <c r="J9" s="33" t="s">
        <v>50</v>
      </c>
      <c r="K9" s="32" t="s">
        <v>49</v>
      </c>
      <c r="L9" s="33" t="s">
        <v>50</v>
      </c>
      <c r="M9" s="33" t="s">
        <v>49</v>
      </c>
      <c r="N9" s="33" t="s">
        <v>50</v>
      </c>
      <c r="O9" s="33" t="s">
        <v>49</v>
      </c>
      <c r="P9" s="33" t="s">
        <v>50</v>
      </c>
      <c r="Q9" s="33" t="s">
        <v>49</v>
      </c>
      <c r="R9" s="33" t="s">
        <v>50</v>
      </c>
      <c r="S9" s="33" t="s">
        <v>49</v>
      </c>
      <c r="T9" s="33" t="s">
        <v>50</v>
      </c>
      <c r="U9" s="33" t="s">
        <v>49</v>
      </c>
      <c r="V9" s="104"/>
    </row>
    <row r="10" spans="1:22" ht="23.25" customHeight="1">
      <c r="A10" s="34">
        <v>1</v>
      </c>
      <c r="B10" s="34">
        <v>2</v>
      </c>
      <c r="C10" s="34">
        <v>3</v>
      </c>
      <c r="D10" s="34">
        <v>4</v>
      </c>
      <c r="E10" s="35">
        <v>5</v>
      </c>
      <c r="F10" s="35">
        <v>6</v>
      </c>
      <c r="G10" s="34">
        <v>7</v>
      </c>
      <c r="H10" s="34">
        <v>8</v>
      </c>
      <c r="I10" s="35">
        <v>9</v>
      </c>
      <c r="J10" s="34">
        <v>10</v>
      </c>
      <c r="K10" s="35">
        <v>11</v>
      </c>
      <c r="L10" s="34">
        <v>12</v>
      </c>
      <c r="M10" s="34">
        <v>13</v>
      </c>
      <c r="N10" s="34">
        <v>14</v>
      </c>
      <c r="O10" s="34">
        <v>15</v>
      </c>
      <c r="P10" s="34">
        <v>16</v>
      </c>
      <c r="Q10" s="34">
        <v>17</v>
      </c>
      <c r="R10" s="34">
        <v>18</v>
      </c>
      <c r="S10" s="34">
        <v>19</v>
      </c>
      <c r="T10" s="34">
        <v>20</v>
      </c>
      <c r="U10" s="34">
        <v>21</v>
      </c>
      <c r="V10" s="34">
        <v>22</v>
      </c>
    </row>
    <row r="11" spans="1:22" ht="23.25" customHeight="1">
      <c r="A11" s="161" t="s">
        <v>88</v>
      </c>
      <c r="B11" s="162"/>
      <c r="C11" s="162"/>
      <c r="D11" s="162"/>
      <c r="E11" s="162"/>
      <c r="F11" s="162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R11" s="162"/>
      <c r="S11" s="162"/>
      <c r="T11" s="162"/>
      <c r="U11" s="163"/>
      <c r="V11" s="36" t="s">
        <v>25</v>
      </c>
    </row>
    <row r="12" spans="1:22" ht="23.25" customHeight="1">
      <c r="A12" s="37" t="s">
        <v>52</v>
      </c>
      <c r="B12" s="113" t="s">
        <v>53</v>
      </c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5"/>
      <c r="V12" s="36" t="s">
        <v>25</v>
      </c>
    </row>
    <row r="13" spans="1:22" ht="23.25" customHeight="1">
      <c r="A13" s="56" t="s">
        <v>12</v>
      </c>
      <c r="B13" s="113" t="s">
        <v>89</v>
      </c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5"/>
      <c r="V13" s="36" t="s">
        <v>25</v>
      </c>
    </row>
    <row r="14" spans="1:22" ht="76.5">
      <c r="A14" s="37" t="s">
        <v>55</v>
      </c>
      <c r="B14" s="38" t="s">
        <v>90</v>
      </c>
      <c r="C14" s="37" t="s">
        <v>57</v>
      </c>
      <c r="D14" s="57" t="s">
        <v>58</v>
      </c>
      <c r="E14" s="40">
        <v>6.8</v>
      </c>
      <c r="F14" s="40">
        <v>4.09</v>
      </c>
      <c r="G14" s="45">
        <v>3.9</v>
      </c>
      <c r="H14" s="45">
        <v>13.7</v>
      </c>
      <c r="I14" s="45">
        <v>14.9</v>
      </c>
      <c r="J14" s="45">
        <f>ROUND(96800000/844459137.98*100,1)</f>
        <v>11.5</v>
      </c>
      <c r="K14" s="41">
        <v>13.72</v>
      </c>
      <c r="L14" s="45">
        <f>ROUND(96800000/758206039.2*100,1)</f>
        <v>12.8</v>
      </c>
      <c r="M14" s="45">
        <v>14.9</v>
      </c>
      <c r="N14" s="45">
        <v>15</v>
      </c>
      <c r="O14" s="45"/>
      <c r="P14" s="45">
        <v>15</v>
      </c>
      <c r="Q14" s="45"/>
      <c r="R14" s="45">
        <v>15</v>
      </c>
      <c r="S14" s="45"/>
      <c r="T14" s="45">
        <v>15</v>
      </c>
      <c r="U14" s="58"/>
      <c r="V14" s="44" t="s">
        <v>59</v>
      </c>
    </row>
    <row r="15" spans="1:22" ht="63.75">
      <c r="A15" s="37" t="s">
        <v>91</v>
      </c>
      <c r="B15" s="38" t="s">
        <v>92</v>
      </c>
      <c r="C15" s="37" t="s">
        <v>57</v>
      </c>
      <c r="D15" s="57" t="s">
        <v>58</v>
      </c>
      <c r="E15" s="40">
        <v>0.16</v>
      </c>
      <c r="F15" s="59">
        <f>ROUND(34000000/1890975903.49*100,2)</f>
        <v>1.8</v>
      </c>
      <c r="G15" s="41">
        <v>0.09</v>
      </c>
      <c r="H15" s="41">
        <v>0.2</v>
      </c>
      <c r="I15" s="41">
        <v>0.13</v>
      </c>
      <c r="J15" s="41">
        <v>0.7</v>
      </c>
      <c r="K15" s="41">
        <v>0.73</v>
      </c>
      <c r="L15" s="41">
        <v>0.83</v>
      </c>
      <c r="M15" s="41">
        <v>0.8</v>
      </c>
      <c r="N15" s="41">
        <v>1</v>
      </c>
      <c r="O15" s="41"/>
      <c r="P15" s="41">
        <v>1</v>
      </c>
      <c r="Q15" s="41"/>
      <c r="R15" s="41">
        <v>1</v>
      </c>
      <c r="S15" s="41"/>
      <c r="T15" s="41">
        <v>1</v>
      </c>
      <c r="U15" s="71"/>
      <c r="V15" s="44" t="s">
        <v>59</v>
      </c>
    </row>
    <row r="16" spans="1:22" ht="38.25">
      <c r="A16" s="37" t="s">
        <v>93</v>
      </c>
      <c r="B16" s="38" t="s">
        <v>94</v>
      </c>
      <c r="C16" s="37" t="s">
        <v>68</v>
      </c>
      <c r="D16" s="48" t="s">
        <v>69</v>
      </c>
      <c r="E16" s="40">
        <v>1</v>
      </c>
      <c r="F16" s="40">
        <v>1</v>
      </c>
      <c r="G16" s="37">
        <v>1</v>
      </c>
      <c r="H16" s="37">
        <v>1</v>
      </c>
      <c r="I16" s="40">
        <v>1</v>
      </c>
      <c r="J16" s="37">
        <v>1</v>
      </c>
      <c r="K16" s="41">
        <v>1</v>
      </c>
      <c r="L16" s="37">
        <v>1</v>
      </c>
      <c r="M16" s="37">
        <v>1</v>
      </c>
      <c r="N16" s="37">
        <v>1</v>
      </c>
      <c r="O16" s="37"/>
      <c r="P16" s="37">
        <v>1</v>
      </c>
      <c r="Q16" s="37"/>
      <c r="R16" s="37">
        <v>1</v>
      </c>
      <c r="S16" s="37"/>
      <c r="T16" s="37">
        <v>1</v>
      </c>
      <c r="U16" s="58"/>
      <c r="V16" s="44" t="s">
        <v>59</v>
      </c>
    </row>
    <row r="17" spans="1:22" ht="15.75">
      <c r="A17" s="37" t="s">
        <v>70</v>
      </c>
      <c r="B17" s="113" t="s">
        <v>71</v>
      </c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5"/>
      <c r="V17" s="36" t="s">
        <v>25</v>
      </c>
    </row>
    <row r="18" spans="1:22" ht="12.75" customHeight="1">
      <c r="A18" s="40" t="s">
        <v>21</v>
      </c>
      <c r="B18" s="90" t="s">
        <v>95</v>
      </c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2"/>
      <c r="V18" s="36" t="s">
        <v>25</v>
      </c>
    </row>
    <row r="19" spans="1:22" ht="86.25" customHeight="1">
      <c r="A19" s="40" t="s">
        <v>72</v>
      </c>
      <c r="B19" s="60" t="s">
        <v>141</v>
      </c>
      <c r="C19" s="40" t="s">
        <v>78</v>
      </c>
      <c r="D19" s="48" t="s">
        <v>69</v>
      </c>
      <c r="E19" s="61">
        <v>0</v>
      </c>
      <c r="F19" s="61">
        <v>0</v>
      </c>
      <c r="G19" s="61">
        <v>0</v>
      </c>
      <c r="H19" s="61">
        <v>96800</v>
      </c>
      <c r="I19" s="61">
        <v>96800</v>
      </c>
      <c r="J19" s="61">
        <v>0</v>
      </c>
      <c r="K19" s="61">
        <v>0</v>
      </c>
      <c r="L19" s="61">
        <v>0</v>
      </c>
      <c r="M19" s="61">
        <v>0</v>
      </c>
      <c r="N19" s="61">
        <v>96800</v>
      </c>
      <c r="O19" s="61"/>
      <c r="P19" s="61">
        <v>105500</v>
      </c>
      <c r="Q19" s="61"/>
      <c r="R19" s="61">
        <v>118550</v>
      </c>
      <c r="S19" s="61"/>
      <c r="T19" s="61">
        <v>118550</v>
      </c>
      <c r="U19" s="58"/>
      <c r="V19" s="44" t="s">
        <v>59</v>
      </c>
    </row>
    <row r="20" spans="1:22" ht="25.5">
      <c r="A20" s="40" t="s">
        <v>76</v>
      </c>
      <c r="B20" s="60" t="s">
        <v>96</v>
      </c>
      <c r="C20" s="37" t="s">
        <v>57</v>
      </c>
      <c r="D20" s="39" t="s">
        <v>58</v>
      </c>
      <c r="E20" s="40">
        <f>ROUND(54/2073*100,2)</f>
        <v>2.6</v>
      </c>
      <c r="F20" s="40">
        <v>1.51</v>
      </c>
      <c r="G20" s="41">
        <v>1.6</v>
      </c>
      <c r="H20" s="41">
        <v>4.25</v>
      </c>
      <c r="I20" s="41">
        <v>4.47</v>
      </c>
      <c r="J20" s="41">
        <f>ROUND(96800000/2272556851.72*100,1)</f>
        <v>4.3</v>
      </c>
      <c r="K20" s="41">
        <v>4.43</v>
      </c>
      <c r="L20" s="41">
        <f>ROUND(96800000/2090578119.4*100,1)</f>
        <v>4.6</v>
      </c>
      <c r="M20" s="41">
        <v>5.43</v>
      </c>
      <c r="N20" s="41">
        <v>5.5</v>
      </c>
      <c r="O20" s="41"/>
      <c r="P20" s="41">
        <v>5.5</v>
      </c>
      <c r="Q20" s="41"/>
      <c r="R20" s="41">
        <v>5.5</v>
      </c>
      <c r="S20" s="41"/>
      <c r="T20" s="41">
        <v>5.5</v>
      </c>
      <c r="U20" s="58"/>
      <c r="V20" s="44" t="s">
        <v>59</v>
      </c>
    </row>
    <row r="21" spans="1:22" ht="63.75">
      <c r="A21" s="40" t="s">
        <v>79</v>
      </c>
      <c r="B21" s="60" t="s">
        <v>97</v>
      </c>
      <c r="C21" s="37" t="s">
        <v>57</v>
      </c>
      <c r="D21" s="48" t="s">
        <v>69</v>
      </c>
      <c r="E21" s="45">
        <v>0</v>
      </c>
      <c r="F21" s="45">
        <v>0</v>
      </c>
      <c r="G21" s="45">
        <v>0</v>
      </c>
      <c r="H21" s="45">
        <v>0</v>
      </c>
      <c r="I21" s="45">
        <v>0</v>
      </c>
      <c r="J21" s="45">
        <v>0</v>
      </c>
      <c r="K21" s="45">
        <v>0</v>
      </c>
      <c r="L21" s="45">
        <v>0</v>
      </c>
      <c r="M21" s="45">
        <v>0</v>
      </c>
      <c r="N21" s="45">
        <v>0</v>
      </c>
      <c r="O21" s="45"/>
      <c r="P21" s="45">
        <v>0</v>
      </c>
      <c r="Q21" s="45"/>
      <c r="R21" s="45">
        <v>0</v>
      </c>
      <c r="S21" s="45"/>
      <c r="T21" s="45">
        <v>0</v>
      </c>
      <c r="U21" s="58"/>
      <c r="V21" s="44" t="s">
        <v>59</v>
      </c>
    </row>
    <row r="22" spans="1:22" ht="15.75">
      <c r="A22" s="40" t="s">
        <v>83</v>
      </c>
      <c r="B22" s="90" t="s">
        <v>98</v>
      </c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2"/>
      <c r="U22" s="58"/>
      <c r="V22" s="36" t="s">
        <v>25</v>
      </c>
    </row>
    <row r="23" spans="1:22" ht="38.25">
      <c r="A23" s="40" t="s">
        <v>84</v>
      </c>
      <c r="B23" s="60" t="s">
        <v>99</v>
      </c>
      <c r="C23" s="37" t="s">
        <v>68</v>
      </c>
      <c r="D23" s="48" t="s">
        <v>69</v>
      </c>
      <c r="E23" s="40">
        <v>1</v>
      </c>
      <c r="F23" s="40">
        <v>1</v>
      </c>
      <c r="G23" s="37">
        <v>1</v>
      </c>
      <c r="H23" s="37">
        <v>1</v>
      </c>
      <c r="I23" s="40">
        <v>1</v>
      </c>
      <c r="J23" s="37">
        <v>1</v>
      </c>
      <c r="K23" s="40">
        <v>1</v>
      </c>
      <c r="L23" s="37">
        <v>1</v>
      </c>
      <c r="M23" s="37">
        <v>1</v>
      </c>
      <c r="N23" s="37">
        <v>1</v>
      </c>
      <c r="O23" s="37"/>
      <c r="P23" s="37">
        <v>1</v>
      </c>
      <c r="Q23" s="37"/>
      <c r="R23" s="37">
        <v>1</v>
      </c>
      <c r="S23" s="37"/>
      <c r="T23" s="37">
        <v>1</v>
      </c>
      <c r="U23" s="58"/>
      <c r="V23" s="44" t="s">
        <v>59</v>
      </c>
    </row>
    <row r="25" spans="10:11" ht="12.75">
      <c r="J25" s="62"/>
      <c r="K25" s="63"/>
    </row>
    <row r="26" spans="10:11" ht="12.75">
      <c r="J26" s="62"/>
      <c r="K26" s="63"/>
    </row>
    <row r="27" spans="10:11" ht="12.75">
      <c r="J27" s="62"/>
      <c r="K27" s="63"/>
    </row>
    <row r="28" spans="10:11" ht="12.75">
      <c r="J28" s="62"/>
      <c r="K28" s="63"/>
    </row>
    <row r="29" spans="10:11" ht="12.75">
      <c r="J29" s="62"/>
      <c r="K29" s="63"/>
    </row>
  </sheetData>
  <sheetProtection/>
  <mergeCells count="23">
    <mergeCell ref="T8:U8"/>
    <mergeCell ref="V6:V9"/>
    <mergeCell ref="E7:U7"/>
    <mergeCell ref="B22:T22"/>
    <mergeCell ref="R8:S8"/>
    <mergeCell ref="A11:U11"/>
    <mergeCell ref="B12:U12"/>
    <mergeCell ref="B13:U13"/>
    <mergeCell ref="B17:U17"/>
    <mergeCell ref="B18:U18"/>
    <mergeCell ref="L8:M8"/>
    <mergeCell ref="N8:O8"/>
    <mergeCell ref="P8:Q8"/>
    <mergeCell ref="N2:U2"/>
    <mergeCell ref="A4:V4"/>
    <mergeCell ref="A6:A9"/>
    <mergeCell ref="B6:B9"/>
    <mergeCell ref="C6:C9"/>
    <mergeCell ref="D6:D9"/>
    <mergeCell ref="E6:U6"/>
    <mergeCell ref="F8:G8"/>
    <mergeCell ref="H8:I8"/>
    <mergeCell ref="J8:K8"/>
  </mergeCells>
  <printOptions/>
  <pageMargins left="0.46" right="0.16" top="0.15748031496062992" bottom="0.19" header="0.2362204724409449" footer="0.18"/>
  <pageSetup fitToHeight="1" fitToWidth="1" horizontalDpi="600" verticalDpi="600" orientation="landscape" paperSize="9" scale="73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U29"/>
  <sheetViews>
    <sheetView zoomScalePageLayoutView="0" workbookViewId="0" topLeftCell="A4">
      <selection activeCell="J21" sqref="J21"/>
    </sheetView>
  </sheetViews>
  <sheetFormatPr defaultColWidth="9.140625" defaultRowHeight="12.75"/>
  <cols>
    <col min="1" max="1" width="9.140625" style="1" customWidth="1"/>
    <col min="2" max="2" width="30.57421875" style="1" customWidth="1"/>
    <col min="3" max="3" width="10.8515625" style="1" customWidth="1"/>
    <col min="4" max="4" width="9.57421875" style="1" customWidth="1"/>
    <col min="5" max="5" width="15.421875" style="1" bestFit="1" customWidth="1"/>
    <col min="6" max="6" width="11.8515625" style="1" customWidth="1"/>
    <col min="7" max="7" width="13.140625" style="1" bestFit="1" customWidth="1"/>
    <col min="8" max="8" width="12.28125" style="1" customWidth="1"/>
    <col min="9" max="9" width="13.140625" style="1" customWidth="1"/>
    <col min="10" max="10" width="12.00390625" style="1" customWidth="1"/>
    <col min="11" max="11" width="12.7109375" style="1" customWidth="1"/>
    <col min="12" max="12" width="14.140625" style="1" customWidth="1"/>
    <col min="13" max="13" width="25.8515625" style="1" customWidth="1"/>
    <col min="14" max="20" width="5.57421875" style="1" bestFit="1" customWidth="1"/>
    <col min="21" max="21" width="18.140625" style="1" customWidth="1"/>
    <col min="22" max="16384" width="9.140625" style="1" customWidth="1"/>
  </cols>
  <sheetData>
    <row r="2" ht="15.75">
      <c r="U2" s="23" t="s">
        <v>104</v>
      </c>
    </row>
    <row r="3" spans="1:21" ht="15.75">
      <c r="A3" s="134" t="s">
        <v>116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</row>
    <row r="6" spans="1:21" ht="35.25" customHeight="1">
      <c r="A6" s="136" t="s">
        <v>0</v>
      </c>
      <c r="B6" s="136" t="s">
        <v>1</v>
      </c>
      <c r="C6" s="136" t="s">
        <v>2</v>
      </c>
      <c r="D6" s="136" t="s">
        <v>3</v>
      </c>
      <c r="E6" s="137" t="s">
        <v>35</v>
      </c>
      <c r="F6" s="138"/>
      <c r="G6" s="138"/>
      <c r="H6" s="138"/>
      <c r="I6" s="138"/>
      <c r="J6" s="138"/>
      <c r="K6" s="138"/>
      <c r="L6" s="139"/>
      <c r="M6" s="140" t="s">
        <v>5</v>
      </c>
      <c r="N6" s="141"/>
      <c r="O6" s="141"/>
      <c r="P6" s="141"/>
      <c r="Q6" s="141"/>
      <c r="R6" s="141"/>
      <c r="S6" s="141"/>
      <c r="T6" s="142"/>
      <c r="U6" s="136" t="s">
        <v>6</v>
      </c>
    </row>
    <row r="7" spans="1:21" ht="15.75">
      <c r="A7" s="136"/>
      <c r="B7" s="136"/>
      <c r="C7" s="136"/>
      <c r="D7" s="136"/>
      <c r="E7" s="137" t="s">
        <v>7</v>
      </c>
      <c r="F7" s="138"/>
      <c r="G7" s="138"/>
      <c r="H7" s="138"/>
      <c r="I7" s="138"/>
      <c r="J7" s="138"/>
      <c r="K7" s="138"/>
      <c r="L7" s="139"/>
      <c r="M7" s="143"/>
      <c r="N7" s="144"/>
      <c r="O7" s="144"/>
      <c r="P7" s="144"/>
      <c r="Q7" s="144"/>
      <c r="R7" s="144"/>
      <c r="S7" s="144"/>
      <c r="T7" s="145"/>
      <c r="U7" s="136"/>
    </row>
    <row r="8" spans="1:21" ht="60.75" customHeight="1">
      <c r="A8" s="136"/>
      <c r="B8" s="136"/>
      <c r="C8" s="136"/>
      <c r="D8" s="136"/>
      <c r="E8" s="2" t="s">
        <v>8</v>
      </c>
      <c r="F8" s="2">
        <v>2014</v>
      </c>
      <c r="G8" s="2">
        <v>2015</v>
      </c>
      <c r="H8" s="2">
        <v>2016</v>
      </c>
      <c r="I8" s="2">
        <v>2017</v>
      </c>
      <c r="J8" s="2">
        <v>2018</v>
      </c>
      <c r="K8" s="2">
        <v>2019</v>
      </c>
      <c r="L8" s="2">
        <v>2020</v>
      </c>
      <c r="M8" s="2" t="s">
        <v>9</v>
      </c>
      <c r="N8" s="2">
        <v>2014</v>
      </c>
      <c r="O8" s="2">
        <v>2015</v>
      </c>
      <c r="P8" s="2">
        <v>2016</v>
      </c>
      <c r="Q8" s="2">
        <v>2017</v>
      </c>
      <c r="R8" s="2">
        <v>2018</v>
      </c>
      <c r="S8" s="2">
        <v>2019</v>
      </c>
      <c r="T8" s="2">
        <v>2020</v>
      </c>
      <c r="U8" s="136"/>
    </row>
    <row r="9" spans="1:21" ht="15.75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  <c r="I9" s="3">
        <v>9</v>
      </c>
      <c r="J9" s="3">
        <v>10</v>
      </c>
      <c r="K9" s="3">
        <v>11</v>
      </c>
      <c r="L9" s="3">
        <v>12</v>
      </c>
      <c r="M9" s="3">
        <f>L9+1</f>
        <v>13</v>
      </c>
      <c r="N9" s="3">
        <f aca="true" t="shared" si="0" ref="N9:U9">M9+1</f>
        <v>14</v>
      </c>
      <c r="O9" s="3">
        <f t="shared" si="0"/>
        <v>15</v>
      </c>
      <c r="P9" s="3">
        <f t="shared" si="0"/>
        <v>16</v>
      </c>
      <c r="Q9" s="3">
        <f t="shared" si="0"/>
        <v>17</v>
      </c>
      <c r="R9" s="3">
        <f t="shared" si="0"/>
        <v>18</v>
      </c>
      <c r="S9" s="3">
        <f t="shared" si="0"/>
        <v>19</v>
      </c>
      <c r="T9" s="3">
        <f t="shared" si="0"/>
        <v>20</v>
      </c>
      <c r="U9" s="3">
        <f t="shared" si="0"/>
        <v>21</v>
      </c>
    </row>
    <row r="10" spans="1:21" ht="15.75">
      <c r="A10" s="4"/>
      <c r="B10" s="158" t="s">
        <v>10</v>
      </c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</row>
    <row r="11" spans="1:21" ht="15.75">
      <c r="A11" s="2" t="s">
        <v>11</v>
      </c>
      <c r="B11" s="158" t="s">
        <v>36</v>
      </c>
      <c r="C11" s="158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</row>
    <row r="12" spans="1:21" ht="51.75" customHeight="1">
      <c r="A12" s="170" t="s">
        <v>12</v>
      </c>
      <c r="B12" s="172" t="s">
        <v>37</v>
      </c>
      <c r="C12" s="140" t="s">
        <v>13</v>
      </c>
      <c r="D12" s="5" t="s">
        <v>14</v>
      </c>
      <c r="E12" s="6">
        <f>SUM(F12:L12)</f>
        <v>0</v>
      </c>
      <c r="F12" s="6">
        <f aca="true" t="shared" si="1" ref="F12:L12">F14</f>
        <v>0</v>
      </c>
      <c r="G12" s="6">
        <f t="shared" si="1"/>
        <v>0</v>
      </c>
      <c r="H12" s="6">
        <f t="shared" si="1"/>
        <v>0</v>
      </c>
      <c r="I12" s="6">
        <f t="shared" si="1"/>
        <v>0</v>
      </c>
      <c r="J12" s="6">
        <f t="shared" si="1"/>
        <v>0</v>
      </c>
      <c r="K12" s="6">
        <f t="shared" si="1"/>
        <v>0</v>
      </c>
      <c r="L12" s="6">
        <f t="shared" si="1"/>
        <v>0</v>
      </c>
      <c r="M12" s="128" t="s">
        <v>38</v>
      </c>
      <c r="N12" s="164">
        <v>1</v>
      </c>
      <c r="O12" s="164">
        <v>1</v>
      </c>
      <c r="P12" s="164">
        <v>1</v>
      </c>
      <c r="Q12" s="164">
        <v>1</v>
      </c>
      <c r="R12" s="164">
        <v>1</v>
      </c>
      <c r="S12" s="164">
        <v>1</v>
      </c>
      <c r="T12" s="164">
        <v>1</v>
      </c>
      <c r="U12" s="164" t="s">
        <v>16</v>
      </c>
    </row>
    <row r="13" spans="1:21" ht="17.25" customHeight="1">
      <c r="A13" s="171"/>
      <c r="B13" s="173"/>
      <c r="C13" s="174"/>
      <c r="D13" s="7" t="s">
        <v>17</v>
      </c>
      <c r="E13" s="8"/>
      <c r="F13" s="8"/>
      <c r="G13" s="8"/>
      <c r="H13" s="8"/>
      <c r="I13" s="8"/>
      <c r="J13" s="8"/>
      <c r="K13" s="8"/>
      <c r="L13" s="8"/>
      <c r="M13" s="129"/>
      <c r="N13" s="165"/>
      <c r="O13" s="165"/>
      <c r="P13" s="165"/>
      <c r="Q13" s="165"/>
      <c r="R13" s="165"/>
      <c r="S13" s="165"/>
      <c r="T13" s="165"/>
      <c r="U13" s="165"/>
    </row>
    <row r="14" spans="1:21" ht="15.75">
      <c r="A14" s="171"/>
      <c r="B14" s="173"/>
      <c r="C14" s="143"/>
      <c r="D14" s="9" t="s">
        <v>18</v>
      </c>
      <c r="E14" s="10">
        <f>SUM(F14:L14)</f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29"/>
      <c r="N14" s="165"/>
      <c r="O14" s="165"/>
      <c r="P14" s="165"/>
      <c r="Q14" s="165"/>
      <c r="R14" s="165"/>
      <c r="S14" s="165"/>
      <c r="T14" s="165"/>
      <c r="U14" s="165"/>
    </row>
    <row r="15" spans="1:21" ht="15.75" customHeight="1">
      <c r="A15" s="149" t="s">
        <v>19</v>
      </c>
      <c r="B15" s="150"/>
      <c r="C15" s="151"/>
      <c r="D15" s="5" t="s">
        <v>14</v>
      </c>
      <c r="E15" s="6">
        <f>SUM(F15:L15)</f>
        <v>0</v>
      </c>
      <c r="F15" s="6">
        <f aca="true" t="shared" si="2" ref="F15:L15">F17</f>
        <v>0</v>
      </c>
      <c r="G15" s="6">
        <f t="shared" si="2"/>
        <v>0</v>
      </c>
      <c r="H15" s="6">
        <f t="shared" si="2"/>
        <v>0</v>
      </c>
      <c r="I15" s="6">
        <f t="shared" si="2"/>
        <v>0</v>
      </c>
      <c r="J15" s="6">
        <f>J17</f>
        <v>0</v>
      </c>
      <c r="K15" s="6">
        <f t="shared" si="2"/>
        <v>0</v>
      </c>
      <c r="L15" s="6">
        <f t="shared" si="2"/>
        <v>0</v>
      </c>
      <c r="M15" s="129"/>
      <c r="N15" s="165"/>
      <c r="O15" s="165"/>
      <c r="P15" s="165"/>
      <c r="Q15" s="165"/>
      <c r="R15" s="165"/>
      <c r="S15" s="165"/>
      <c r="T15" s="165"/>
      <c r="U15" s="165"/>
    </row>
    <row r="16" spans="1:21" ht="15.75">
      <c r="A16" s="152"/>
      <c r="B16" s="153"/>
      <c r="C16" s="154"/>
      <c r="D16" s="7" t="s">
        <v>17</v>
      </c>
      <c r="E16" s="8"/>
      <c r="F16" s="8"/>
      <c r="G16" s="8"/>
      <c r="H16" s="8"/>
      <c r="I16" s="8"/>
      <c r="J16" s="8"/>
      <c r="K16" s="8"/>
      <c r="L16" s="8"/>
      <c r="M16" s="129"/>
      <c r="N16" s="165"/>
      <c r="O16" s="165"/>
      <c r="P16" s="165"/>
      <c r="Q16" s="165"/>
      <c r="R16" s="165"/>
      <c r="S16" s="165"/>
      <c r="T16" s="165"/>
      <c r="U16" s="165"/>
    </row>
    <row r="17" spans="1:21" ht="15.75">
      <c r="A17" s="155"/>
      <c r="B17" s="156"/>
      <c r="C17" s="157"/>
      <c r="D17" s="9" t="s">
        <v>18</v>
      </c>
      <c r="E17" s="10">
        <f>SUM(F17:L17)</f>
        <v>0</v>
      </c>
      <c r="F17" s="10">
        <f aca="true" t="shared" si="3" ref="F17:L17">F14</f>
        <v>0</v>
      </c>
      <c r="G17" s="10">
        <f t="shared" si="3"/>
        <v>0</v>
      </c>
      <c r="H17" s="10">
        <f t="shared" si="3"/>
        <v>0</v>
      </c>
      <c r="I17" s="10">
        <f t="shared" si="3"/>
        <v>0</v>
      </c>
      <c r="J17" s="10">
        <f t="shared" si="3"/>
        <v>0</v>
      </c>
      <c r="K17" s="10">
        <f t="shared" si="3"/>
        <v>0</v>
      </c>
      <c r="L17" s="10">
        <f t="shared" si="3"/>
        <v>0</v>
      </c>
      <c r="M17" s="130"/>
      <c r="N17" s="166"/>
      <c r="O17" s="166"/>
      <c r="P17" s="166"/>
      <c r="Q17" s="166"/>
      <c r="R17" s="166"/>
      <c r="S17" s="166"/>
      <c r="T17" s="166"/>
      <c r="U17" s="166"/>
    </row>
    <row r="18" spans="1:21" ht="15.75" customHeight="1">
      <c r="A18" s="2" t="s">
        <v>20</v>
      </c>
      <c r="B18" s="167" t="s">
        <v>39</v>
      </c>
      <c r="C18" s="168"/>
      <c r="D18" s="168"/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9"/>
    </row>
    <row r="19" spans="1:21" ht="24" customHeight="1">
      <c r="A19" s="170" t="s">
        <v>21</v>
      </c>
      <c r="B19" s="172" t="s">
        <v>40</v>
      </c>
      <c r="C19" s="140" t="s">
        <v>13</v>
      </c>
      <c r="D19" s="5" t="s">
        <v>14</v>
      </c>
      <c r="E19" s="6">
        <f>SUM(F19:L19)</f>
        <v>77438539.78</v>
      </c>
      <c r="F19" s="6">
        <f aca="true" t="shared" si="4" ref="F19:L19">F21</f>
        <v>2181603.07</v>
      </c>
      <c r="G19" s="6">
        <f t="shared" si="4"/>
        <v>11154136.29</v>
      </c>
      <c r="H19" s="6">
        <f t="shared" si="4"/>
        <v>11037999.97</v>
      </c>
      <c r="I19" s="6">
        <f t="shared" si="4"/>
        <v>11801646.99</v>
      </c>
      <c r="J19" s="6">
        <f t="shared" si="4"/>
        <v>14480290.04</v>
      </c>
      <c r="K19" s="6">
        <f t="shared" si="4"/>
        <v>13149613.42</v>
      </c>
      <c r="L19" s="6">
        <f t="shared" si="4"/>
        <v>13633250</v>
      </c>
      <c r="M19" s="128" t="s">
        <v>41</v>
      </c>
      <c r="N19" s="164">
        <v>1</v>
      </c>
      <c r="O19" s="164">
        <v>1</v>
      </c>
      <c r="P19" s="164">
        <v>1</v>
      </c>
      <c r="Q19" s="164">
        <v>1</v>
      </c>
      <c r="R19" s="164">
        <v>1</v>
      </c>
      <c r="S19" s="164">
        <v>1</v>
      </c>
      <c r="T19" s="164">
        <v>1</v>
      </c>
      <c r="U19" s="164" t="s">
        <v>16</v>
      </c>
    </row>
    <row r="20" spans="1:21" ht="21.75" customHeight="1">
      <c r="A20" s="171"/>
      <c r="B20" s="173"/>
      <c r="C20" s="174"/>
      <c r="D20" s="7" t="s">
        <v>17</v>
      </c>
      <c r="E20" s="8"/>
      <c r="F20" s="8"/>
      <c r="G20" s="8"/>
      <c r="H20" s="8"/>
      <c r="I20" s="8"/>
      <c r="J20" s="8"/>
      <c r="K20" s="8"/>
      <c r="L20" s="8"/>
      <c r="M20" s="129"/>
      <c r="N20" s="165"/>
      <c r="O20" s="165"/>
      <c r="P20" s="165"/>
      <c r="Q20" s="165"/>
      <c r="R20" s="165"/>
      <c r="S20" s="165"/>
      <c r="T20" s="165"/>
      <c r="U20" s="165"/>
    </row>
    <row r="21" spans="1:21" ht="18.75" customHeight="1">
      <c r="A21" s="171"/>
      <c r="B21" s="173"/>
      <c r="C21" s="143"/>
      <c r="D21" s="9" t="s">
        <v>18</v>
      </c>
      <c r="E21" s="10">
        <f>SUM(F21:L21)</f>
        <v>77438539.78</v>
      </c>
      <c r="F21" s="10">
        <v>2181603.07</v>
      </c>
      <c r="G21" s="11">
        <v>11154136.29</v>
      </c>
      <c r="H21" s="11">
        <v>11037999.97</v>
      </c>
      <c r="I21" s="10">
        <v>11801646.99</v>
      </c>
      <c r="J21" s="10">
        <v>14480290.04</v>
      </c>
      <c r="K21" s="10">
        <v>13149613.42</v>
      </c>
      <c r="L21" s="10">
        <v>13633250</v>
      </c>
      <c r="M21" s="129"/>
      <c r="N21" s="165"/>
      <c r="O21" s="165"/>
      <c r="P21" s="165"/>
      <c r="Q21" s="165"/>
      <c r="R21" s="165"/>
      <c r="S21" s="165"/>
      <c r="T21" s="165"/>
      <c r="U21" s="165"/>
    </row>
    <row r="22" spans="1:21" ht="34.5" customHeight="1">
      <c r="A22" s="149" t="s">
        <v>23</v>
      </c>
      <c r="B22" s="150"/>
      <c r="C22" s="151"/>
      <c r="D22" s="5" t="s">
        <v>14</v>
      </c>
      <c r="E22" s="6">
        <f>SUM(F22:L22)</f>
        <v>77438539.78</v>
      </c>
      <c r="F22" s="6">
        <f aca="true" t="shared" si="5" ref="F22:L22">F24</f>
        <v>2181603.07</v>
      </c>
      <c r="G22" s="6">
        <f t="shared" si="5"/>
        <v>11154136.29</v>
      </c>
      <c r="H22" s="6">
        <f t="shared" si="5"/>
        <v>11037999.97</v>
      </c>
      <c r="I22" s="6">
        <f t="shared" si="5"/>
        <v>11801646.99</v>
      </c>
      <c r="J22" s="6">
        <f t="shared" si="5"/>
        <v>14480290.04</v>
      </c>
      <c r="K22" s="6">
        <f t="shared" si="5"/>
        <v>13149613.42</v>
      </c>
      <c r="L22" s="6">
        <f t="shared" si="5"/>
        <v>13633250</v>
      </c>
      <c r="M22" s="129"/>
      <c r="N22" s="165"/>
      <c r="O22" s="165"/>
      <c r="P22" s="165"/>
      <c r="Q22" s="165"/>
      <c r="R22" s="165"/>
      <c r="S22" s="165"/>
      <c r="T22" s="165"/>
      <c r="U22" s="165"/>
    </row>
    <row r="23" spans="1:21" ht="15" customHeight="1">
      <c r="A23" s="152"/>
      <c r="B23" s="153"/>
      <c r="C23" s="154"/>
      <c r="D23" s="7" t="s">
        <v>17</v>
      </c>
      <c r="E23" s="8"/>
      <c r="F23" s="8"/>
      <c r="G23" s="8"/>
      <c r="H23" s="8"/>
      <c r="I23" s="8"/>
      <c r="J23" s="8"/>
      <c r="K23" s="8"/>
      <c r="L23" s="8"/>
      <c r="M23" s="129"/>
      <c r="N23" s="165"/>
      <c r="O23" s="165"/>
      <c r="P23" s="165"/>
      <c r="Q23" s="165"/>
      <c r="R23" s="165"/>
      <c r="S23" s="165"/>
      <c r="T23" s="165"/>
      <c r="U23" s="165"/>
    </row>
    <row r="24" spans="1:21" ht="38.25" customHeight="1">
      <c r="A24" s="155"/>
      <c r="B24" s="156"/>
      <c r="C24" s="157"/>
      <c r="D24" s="9" t="s">
        <v>18</v>
      </c>
      <c r="E24" s="10">
        <f>SUM(F24:L24)</f>
        <v>77438539.78</v>
      </c>
      <c r="F24" s="10">
        <f aca="true" t="shared" si="6" ref="F24:L24">F21</f>
        <v>2181603.07</v>
      </c>
      <c r="G24" s="10">
        <f t="shared" si="6"/>
        <v>11154136.29</v>
      </c>
      <c r="H24" s="10">
        <f t="shared" si="6"/>
        <v>11037999.97</v>
      </c>
      <c r="I24" s="10">
        <f t="shared" si="6"/>
        <v>11801646.99</v>
      </c>
      <c r="J24" s="10">
        <f t="shared" si="6"/>
        <v>14480290.04</v>
      </c>
      <c r="K24" s="10">
        <f t="shared" si="6"/>
        <v>13149613.42</v>
      </c>
      <c r="L24" s="10">
        <f t="shared" si="6"/>
        <v>13633250</v>
      </c>
      <c r="M24" s="130"/>
      <c r="N24" s="166"/>
      <c r="O24" s="166"/>
      <c r="P24" s="166"/>
      <c r="Q24" s="166"/>
      <c r="R24" s="166"/>
      <c r="S24" s="166"/>
      <c r="T24" s="166"/>
      <c r="U24" s="166"/>
    </row>
    <row r="25" spans="1:21" ht="15.75">
      <c r="A25" s="149" t="s">
        <v>24</v>
      </c>
      <c r="B25" s="150"/>
      <c r="C25" s="151"/>
      <c r="D25" s="5" t="s">
        <v>14</v>
      </c>
      <c r="E25" s="6">
        <f>SUM(F25:L25)</f>
        <v>77438539.78</v>
      </c>
      <c r="F25" s="6">
        <f aca="true" t="shared" si="7" ref="F25:L25">F27</f>
        <v>2181603.07</v>
      </c>
      <c r="G25" s="6">
        <f t="shared" si="7"/>
        <v>11154136.29</v>
      </c>
      <c r="H25" s="6">
        <f t="shared" si="7"/>
        <v>11037999.97</v>
      </c>
      <c r="I25" s="6">
        <f t="shared" si="7"/>
        <v>11801646.99</v>
      </c>
      <c r="J25" s="6">
        <f t="shared" si="7"/>
        <v>14480290.04</v>
      </c>
      <c r="K25" s="6">
        <f t="shared" si="7"/>
        <v>13149613.42</v>
      </c>
      <c r="L25" s="6">
        <f t="shared" si="7"/>
        <v>13633250</v>
      </c>
      <c r="M25" s="119" t="s">
        <v>25</v>
      </c>
      <c r="N25" s="120"/>
      <c r="O25" s="120"/>
      <c r="P25" s="120"/>
      <c r="Q25" s="120"/>
      <c r="R25" s="120"/>
      <c r="S25" s="120"/>
      <c r="T25" s="120"/>
      <c r="U25" s="121"/>
    </row>
    <row r="26" spans="1:21" ht="15.75">
      <c r="A26" s="152"/>
      <c r="B26" s="153"/>
      <c r="C26" s="154"/>
      <c r="D26" s="7" t="s">
        <v>17</v>
      </c>
      <c r="E26" s="8"/>
      <c r="F26" s="8"/>
      <c r="G26" s="8"/>
      <c r="H26" s="8"/>
      <c r="I26" s="8"/>
      <c r="J26" s="8"/>
      <c r="K26" s="8"/>
      <c r="L26" s="8"/>
      <c r="M26" s="122"/>
      <c r="N26" s="123"/>
      <c r="O26" s="123"/>
      <c r="P26" s="123"/>
      <c r="Q26" s="123"/>
      <c r="R26" s="123"/>
      <c r="S26" s="123"/>
      <c r="T26" s="123"/>
      <c r="U26" s="124"/>
    </row>
    <row r="27" spans="1:21" ht="15.75">
      <c r="A27" s="155"/>
      <c r="B27" s="156"/>
      <c r="C27" s="157"/>
      <c r="D27" s="9" t="s">
        <v>18</v>
      </c>
      <c r="E27" s="10">
        <f>SUM(F27:L27)</f>
        <v>77438539.78</v>
      </c>
      <c r="F27" s="10">
        <f aca="true" t="shared" si="8" ref="F27:L27">F15+F22</f>
        <v>2181603.07</v>
      </c>
      <c r="G27" s="10">
        <f t="shared" si="8"/>
        <v>11154136.29</v>
      </c>
      <c r="H27" s="10">
        <f t="shared" si="8"/>
        <v>11037999.97</v>
      </c>
      <c r="I27" s="10">
        <f t="shared" si="8"/>
        <v>11801646.99</v>
      </c>
      <c r="J27" s="10">
        <f t="shared" si="8"/>
        <v>14480290.04</v>
      </c>
      <c r="K27" s="10">
        <f t="shared" si="8"/>
        <v>13149613.42</v>
      </c>
      <c r="L27" s="10">
        <f t="shared" si="8"/>
        <v>13633250</v>
      </c>
      <c r="M27" s="125"/>
      <c r="N27" s="126"/>
      <c r="O27" s="126"/>
      <c r="P27" s="126"/>
      <c r="Q27" s="126"/>
      <c r="R27" s="126"/>
      <c r="S27" s="126"/>
      <c r="T27" s="126"/>
      <c r="U27" s="127"/>
    </row>
    <row r="29" ht="15.75">
      <c r="E29" s="12"/>
    </row>
  </sheetData>
  <sheetProtection/>
  <mergeCells count="40">
    <mergeCell ref="C19:C21"/>
    <mergeCell ref="M19:M24"/>
    <mergeCell ref="N19:N24"/>
    <mergeCell ref="O19:O24"/>
    <mergeCell ref="A22:C24"/>
    <mergeCell ref="A25:C27"/>
    <mergeCell ref="M25:U27"/>
    <mergeCell ref="P19:P24"/>
    <mergeCell ref="Q19:Q24"/>
    <mergeCell ref="R19:R24"/>
    <mergeCell ref="S19:S24"/>
    <mergeCell ref="T19:T24"/>
    <mergeCell ref="U19:U24"/>
    <mergeCell ref="A19:A21"/>
    <mergeCell ref="B19:B21"/>
    <mergeCell ref="Q12:Q17"/>
    <mergeCell ref="R12:R17"/>
    <mergeCell ref="S12:S17"/>
    <mergeCell ref="T12:T17"/>
    <mergeCell ref="U12:U17"/>
    <mergeCell ref="A15:C17"/>
    <mergeCell ref="B18:U18"/>
    <mergeCell ref="B10:U10"/>
    <mergeCell ref="B11:U11"/>
    <mergeCell ref="A12:A14"/>
    <mergeCell ref="B12:B14"/>
    <mergeCell ref="C12:C14"/>
    <mergeCell ref="M12:M17"/>
    <mergeCell ref="N12:N17"/>
    <mergeCell ref="O12:O17"/>
    <mergeCell ref="P12:P17"/>
    <mergeCell ref="A3:U3"/>
    <mergeCell ref="A6:A8"/>
    <mergeCell ref="B6:B8"/>
    <mergeCell ref="C6:C8"/>
    <mergeCell ref="D6:D8"/>
    <mergeCell ref="E6:L6"/>
    <mergeCell ref="M6:T7"/>
    <mergeCell ref="U6:U8"/>
    <mergeCell ref="E7:L7"/>
  </mergeCells>
  <printOptions/>
  <pageMargins left="0.17" right="0.17" top="0.3" bottom="0.36" header="0.53" footer="0.5"/>
  <pageSetup fitToHeight="0" fitToWidth="1" horizontalDpi="600" verticalDpi="600" orientation="landscape" paperSize="9" scale="5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J19"/>
  <sheetViews>
    <sheetView zoomScalePageLayoutView="0" workbookViewId="0" topLeftCell="A1">
      <selection activeCell="C6" sqref="C6:I6"/>
    </sheetView>
  </sheetViews>
  <sheetFormatPr defaultColWidth="9.140625" defaultRowHeight="12.75"/>
  <cols>
    <col min="1" max="1" width="38.421875" style="0" customWidth="1"/>
    <col min="2" max="2" width="15.57421875" style="0" bestFit="1" customWidth="1"/>
    <col min="3" max="9" width="16.28125" style="0" customWidth="1"/>
  </cols>
  <sheetData>
    <row r="2" spans="6:9" ht="15.75">
      <c r="F2" s="1"/>
      <c r="H2" s="160" t="s">
        <v>105</v>
      </c>
      <c r="I2" s="160"/>
    </row>
    <row r="3" spans="1:10" ht="54.75" customHeight="1">
      <c r="A3" s="134" t="s">
        <v>117</v>
      </c>
      <c r="B3" s="134"/>
      <c r="C3" s="134"/>
      <c r="D3" s="134"/>
      <c r="E3" s="134"/>
      <c r="F3" s="134"/>
      <c r="G3" s="134"/>
      <c r="H3" s="134"/>
      <c r="I3" s="134"/>
      <c r="J3" s="13"/>
    </row>
    <row r="4" ht="15.75">
      <c r="F4" s="1"/>
    </row>
    <row r="6" spans="1:9" ht="15.75" customHeight="1">
      <c r="A6" s="136" t="s">
        <v>26</v>
      </c>
      <c r="B6" s="136" t="s">
        <v>27</v>
      </c>
      <c r="C6" s="136" t="s">
        <v>28</v>
      </c>
      <c r="D6" s="136"/>
      <c r="E6" s="136"/>
      <c r="F6" s="136"/>
      <c r="G6" s="136"/>
      <c r="H6" s="136"/>
      <c r="I6" s="136"/>
    </row>
    <row r="7" spans="1:9" ht="15.75">
      <c r="A7" s="136"/>
      <c r="B7" s="136"/>
      <c r="C7" s="2">
        <v>2014</v>
      </c>
      <c r="D7" s="2">
        <v>2015</v>
      </c>
      <c r="E7" s="2">
        <v>2016</v>
      </c>
      <c r="F7" s="2">
        <v>2017</v>
      </c>
      <c r="G7" s="2">
        <v>2018</v>
      </c>
      <c r="H7" s="2">
        <v>2019</v>
      </c>
      <c r="I7" s="2">
        <v>2020</v>
      </c>
    </row>
    <row r="8" spans="1:9" ht="15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5">
        <v>8</v>
      </c>
      <c r="I8" s="15">
        <v>9</v>
      </c>
    </row>
    <row r="9" spans="1:9" ht="15.75">
      <c r="A9" s="16" t="s">
        <v>42</v>
      </c>
      <c r="B9" s="17">
        <f aca="true" t="shared" si="0" ref="B9:I9">B13</f>
        <v>77438539.78</v>
      </c>
      <c r="C9" s="17">
        <f t="shared" si="0"/>
        <v>2181603.07</v>
      </c>
      <c r="D9" s="17">
        <f t="shared" si="0"/>
        <v>11154136.29</v>
      </c>
      <c r="E9" s="17">
        <f t="shared" si="0"/>
        <v>11037999.97</v>
      </c>
      <c r="F9" s="17">
        <f t="shared" si="0"/>
        <v>11801646.99</v>
      </c>
      <c r="G9" s="17">
        <f t="shared" si="0"/>
        <v>14480290.04</v>
      </c>
      <c r="H9" s="17">
        <f t="shared" si="0"/>
        <v>13149613.42</v>
      </c>
      <c r="I9" s="17">
        <f t="shared" si="0"/>
        <v>13633250</v>
      </c>
    </row>
    <row r="10" spans="1:9" ht="15.75">
      <c r="A10" s="4" t="s">
        <v>30</v>
      </c>
      <c r="B10" s="18"/>
      <c r="C10" s="18"/>
      <c r="D10" s="18"/>
      <c r="E10" s="18"/>
      <c r="F10" s="18"/>
      <c r="G10" s="18"/>
      <c r="H10" s="19"/>
      <c r="I10" s="19"/>
    </row>
    <row r="11" spans="1:9" ht="27" customHeight="1">
      <c r="A11" s="4" t="s">
        <v>31</v>
      </c>
      <c r="B11" s="18">
        <f aca="true" t="shared" si="1" ref="B11:I11">B13</f>
        <v>77438539.78</v>
      </c>
      <c r="C11" s="18">
        <f t="shared" si="1"/>
        <v>2181603.07</v>
      </c>
      <c r="D11" s="18">
        <f t="shared" si="1"/>
        <v>11154136.29</v>
      </c>
      <c r="E11" s="18">
        <f t="shared" si="1"/>
        <v>11037999.97</v>
      </c>
      <c r="F11" s="18">
        <f t="shared" si="1"/>
        <v>11801646.99</v>
      </c>
      <c r="G11" s="18">
        <f t="shared" si="1"/>
        <v>14480290.04</v>
      </c>
      <c r="H11" s="18">
        <f t="shared" si="1"/>
        <v>13149613.42</v>
      </c>
      <c r="I11" s="18">
        <f t="shared" si="1"/>
        <v>13633250</v>
      </c>
    </row>
    <row r="12" spans="1:9" ht="31.5">
      <c r="A12" s="4" t="s">
        <v>32</v>
      </c>
      <c r="B12" s="18"/>
      <c r="C12" s="18"/>
      <c r="D12" s="18"/>
      <c r="E12" s="18"/>
      <c r="F12" s="18"/>
      <c r="G12" s="18"/>
      <c r="H12" s="19"/>
      <c r="I12" s="19"/>
    </row>
    <row r="13" spans="1:9" s="20" customFormat="1" ht="47.25">
      <c r="A13" s="4" t="s">
        <v>33</v>
      </c>
      <c r="B13" s="18">
        <f aca="true" t="shared" si="2" ref="B13:I13">B15</f>
        <v>77438539.78</v>
      </c>
      <c r="C13" s="18">
        <f t="shared" si="2"/>
        <v>2181603.07</v>
      </c>
      <c r="D13" s="18">
        <f t="shared" si="2"/>
        <v>11154136.29</v>
      </c>
      <c r="E13" s="18">
        <f t="shared" si="2"/>
        <v>11037999.97</v>
      </c>
      <c r="F13" s="18">
        <f t="shared" si="2"/>
        <v>11801646.99</v>
      </c>
      <c r="G13" s="18">
        <f t="shared" si="2"/>
        <v>14480290.04</v>
      </c>
      <c r="H13" s="18">
        <f t="shared" si="2"/>
        <v>13149613.42</v>
      </c>
      <c r="I13" s="18">
        <f t="shared" si="2"/>
        <v>13633250</v>
      </c>
    </row>
    <row r="14" spans="1:9" ht="15.75">
      <c r="A14" s="4" t="s">
        <v>30</v>
      </c>
      <c r="B14" s="18"/>
      <c r="C14" s="18"/>
      <c r="D14" s="18"/>
      <c r="E14" s="18"/>
      <c r="F14" s="18"/>
      <c r="G14" s="18"/>
      <c r="H14" s="19"/>
      <c r="I14" s="19"/>
    </row>
    <row r="15" spans="1:9" ht="27" customHeight="1">
      <c r="A15" s="4" t="s">
        <v>31</v>
      </c>
      <c r="B15" s="21">
        <f>SUM(C15:I15)</f>
        <v>77438539.78</v>
      </c>
      <c r="C15" s="21">
        <f>'3(2)'!F27</f>
        <v>2181603.07</v>
      </c>
      <c r="D15" s="21">
        <f>'3(2)'!G27</f>
        <v>11154136.29</v>
      </c>
      <c r="E15" s="21">
        <f>'3(2)'!H27</f>
        <v>11037999.97</v>
      </c>
      <c r="F15" s="21">
        <f>'3(2)'!I27</f>
        <v>11801646.99</v>
      </c>
      <c r="G15" s="21">
        <f>'3(2)'!J27</f>
        <v>14480290.04</v>
      </c>
      <c r="H15" s="21">
        <f>'3(2)'!K27</f>
        <v>13149613.42</v>
      </c>
      <c r="I15" s="21">
        <f>'3(2)'!L27</f>
        <v>13633250</v>
      </c>
    </row>
    <row r="16" spans="1:9" ht="31.5">
      <c r="A16" s="4" t="s">
        <v>34</v>
      </c>
      <c r="B16" s="18">
        <v>0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</row>
    <row r="18" spans="2:9" ht="12.75">
      <c r="B18" s="22"/>
      <c r="C18" s="22"/>
      <c r="D18" s="22"/>
      <c r="E18" s="22"/>
      <c r="F18" s="22"/>
      <c r="G18" s="22"/>
      <c r="H18" s="22"/>
      <c r="I18" s="22"/>
    </row>
    <row r="19" spans="2:9" ht="12.75">
      <c r="B19" s="22"/>
      <c r="C19" s="22"/>
      <c r="D19" s="22"/>
      <c r="E19" s="22"/>
      <c r="F19" s="22"/>
      <c r="G19" s="22"/>
      <c r="H19" s="22"/>
      <c r="I19" s="22"/>
    </row>
  </sheetData>
  <sheetProtection/>
  <mergeCells count="5">
    <mergeCell ref="H2:I2"/>
    <mergeCell ref="A3:I3"/>
    <mergeCell ref="A6:A7"/>
    <mergeCell ref="B6:B7"/>
    <mergeCell ref="C6:I6"/>
  </mergeCells>
  <printOptions/>
  <pageMargins left="0.37" right="0.45" top="0.61" bottom="1" header="0.5" footer="0.5"/>
  <pageSetup fitToHeight="0" fitToWidth="1" horizontalDpi="600" verticalDpi="600" orientation="landscape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P18"/>
  <sheetViews>
    <sheetView zoomScalePageLayoutView="0" workbookViewId="0" topLeftCell="B1">
      <selection activeCell="B18" sqref="B18"/>
    </sheetView>
  </sheetViews>
  <sheetFormatPr defaultColWidth="9.140625" defaultRowHeight="12.75"/>
  <cols>
    <col min="1" max="1" width="7.28125" style="29" bestFit="1" customWidth="1"/>
    <col min="2" max="2" width="52.57421875" style="29" customWidth="1"/>
    <col min="3" max="3" width="8.7109375" style="29" bestFit="1" customWidth="1"/>
    <col min="4" max="4" width="10.140625" style="29" customWidth="1"/>
    <col min="5" max="5" width="11.00390625" style="30" customWidth="1"/>
    <col min="6" max="6" width="8.28125" style="29" customWidth="1"/>
    <col min="7" max="7" width="9.140625" style="29" customWidth="1"/>
    <col min="8" max="8" width="8.421875" style="29" bestFit="1" customWidth="1"/>
    <col min="9" max="9" width="8.7109375" style="29" customWidth="1"/>
    <col min="10" max="10" width="8.8515625" style="29" customWidth="1"/>
    <col min="11" max="11" width="7.00390625" style="29" customWidth="1"/>
    <col min="12" max="12" width="11.28125" style="29" customWidth="1"/>
    <col min="13" max="13" width="5.8515625" style="29" bestFit="1" customWidth="1"/>
    <col min="14" max="14" width="12.140625" style="29" customWidth="1"/>
    <col min="15" max="15" width="5.8515625" style="29" bestFit="1" customWidth="1"/>
    <col min="16" max="16" width="19.00390625" style="29" customWidth="1"/>
    <col min="17" max="16384" width="9.140625" style="29" customWidth="1"/>
  </cols>
  <sheetData>
    <row r="1" spans="10:15" ht="15">
      <c r="J1" s="93" t="s">
        <v>111</v>
      </c>
      <c r="K1" s="93"/>
      <c r="L1" s="93"/>
      <c r="M1" s="93"/>
      <c r="N1" s="93"/>
      <c r="O1" s="93"/>
    </row>
    <row r="2" ht="19.5" customHeight="1"/>
    <row r="3" spans="1:16" ht="40.5" customHeight="1">
      <c r="A3" s="94" t="s">
        <v>118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</row>
    <row r="5" spans="1:16" ht="15.75" customHeight="1">
      <c r="A5" s="95" t="s">
        <v>0</v>
      </c>
      <c r="B5" s="95" t="s">
        <v>43</v>
      </c>
      <c r="C5" s="95" t="s">
        <v>44</v>
      </c>
      <c r="D5" s="96" t="s">
        <v>45</v>
      </c>
      <c r="E5" s="95" t="s">
        <v>46</v>
      </c>
      <c r="F5" s="95"/>
      <c r="G5" s="95"/>
      <c r="H5" s="95"/>
      <c r="I5" s="95"/>
      <c r="J5" s="95"/>
      <c r="K5" s="95"/>
      <c r="L5" s="95"/>
      <c r="M5" s="95"/>
      <c r="N5" s="95"/>
      <c r="O5" s="95"/>
      <c r="P5" s="102" t="s">
        <v>47</v>
      </c>
    </row>
    <row r="6" spans="1:16" ht="15.75" customHeight="1">
      <c r="A6" s="95"/>
      <c r="B6" s="95"/>
      <c r="C6" s="95"/>
      <c r="D6" s="97"/>
      <c r="E6" s="95" t="s">
        <v>48</v>
      </c>
      <c r="F6" s="95"/>
      <c r="G6" s="95"/>
      <c r="H6" s="95"/>
      <c r="I6" s="95"/>
      <c r="J6" s="95"/>
      <c r="K6" s="95"/>
      <c r="L6" s="95"/>
      <c r="M6" s="95"/>
      <c r="N6" s="95"/>
      <c r="O6" s="95"/>
      <c r="P6" s="103"/>
    </row>
    <row r="7" spans="1:16" ht="15.75">
      <c r="A7" s="95"/>
      <c r="B7" s="95"/>
      <c r="C7" s="95"/>
      <c r="D7" s="97"/>
      <c r="E7" s="73">
        <v>2014</v>
      </c>
      <c r="F7" s="72">
        <v>2015</v>
      </c>
      <c r="G7" s="73">
        <v>2016</v>
      </c>
      <c r="H7" s="109">
        <v>2017</v>
      </c>
      <c r="I7" s="110"/>
      <c r="J7" s="109">
        <v>2018</v>
      </c>
      <c r="K7" s="110"/>
      <c r="L7" s="109">
        <v>2019</v>
      </c>
      <c r="M7" s="110"/>
      <c r="N7" s="111">
        <v>2020</v>
      </c>
      <c r="O7" s="112"/>
      <c r="P7" s="103"/>
    </row>
    <row r="8" spans="1:16" ht="15.75">
      <c r="A8" s="95"/>
      <c r="B8" s="95"/>
      <c r="C8" s="95"/>
      <c r="D8" s="98"/>
      <c r="E8" s="32" t="s">
        <v>49</v>
      </c>
      <c r="F8" s="33" t="s">
        <v>49</v>
      </c>
      <c r="G8" s="33" t="s">
        <v>49</v>
      </c>
      <c r="H8" s="33" t="s">
        <v>50</v>
      </c>
      <c r="I8" s="33" t="s">
        <v>49</v>
      </c>
      <c r="J8" s="33" t="s">
        <v>50</v>
      </c>
      <c r="K8" s="33" t="s">
        <v>49</v>
      </c>
      <c r="L8" s="33" t="s">
        <v>50</v>
      </c>
      <c r="M8" s="33" t="s">
        <v>49</v>
      </c>
      <c r="N8" s="33" t="s">
        <v>50</v>
      </c>
      <c r="O8" s="33" t="s">
        <v>49</v>
      </c>
      <c r="P8" s="104"/>
    </row>
    <row r="9" spans="1:16" ht="15.75">
      <c r="A9" s="34">
        <v>1</v>
      </c>
      <c r="B9" s="34">
        <v>2</v>
      </c>
      <c r="C9" s="34">
        <v>3</v>
      </c>
      <c r="D9" s="34">
        <v>4</v>
      </c>
      <c r="E9" s="35">
        <v>5</v>
      </c>
      <c r="F9" s="34">
        <v>6</v>
      </c>
      <c r="G9" s="34">
        <v>7</v>
      </c>
      <c r="H9" s="34">
        <v>8</v>
      </c>
      <c r="I9" s="34">
        <v>9</v>
      </c>
      <c r="J9" s="34">
        <v>10</v>
      </c>
      <c r="K9" s="34">
        <v>11</v>
      </c>
      <c r="L9" s="34">
        <v>12</v>
      </c>
      <c r="M9" s="34">
        <v>13</v>
      </c>
      <c r="N9" s="34">
        <v>14</v>
      </c>
      <c r="O9" s="34">
        <v>15</v>
      </c>
      <c r="P9" s="34">
        <v>17</v>
      </c>
    </row>
    <row r="10" spans="1:16" ht="15.75">
      <c r="A10" s="89" t="s">
        <v>119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36" t="s">
        <v>25</v>
      </c>
    </row>
    <row r="11" spans="1:16" ht="15.75">
      <c r="A11" s="37" t="s">
        <v>52</v>
      </c>
      <c r="B11" s="89" t="s">
        <v>53</v>
      </c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36" t="s">
        <v>25</v>
      </c>
    </row>
    <row r="12" spans="1:16" ht="15.75">
      <c r="A12" s="37" t="s">
        <v>12</v>
      </c>
      <c r="B12" s="113" t="s">
        <v>120</v>
      </c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5"/>
      <c r="P12" s="36" t="s">
        <v>25</v>
      </c>
    </row>
    <row r="13" spans="1:16" ht="39" customHeight="1">
      <c r="A13" s="37" t="s">
        <v>55</v>
      </c>
      <c r="B13" s="38" t="s">
        <v>122</v>
      </c>
      <c r="C13" s="37" t="s">
        <v>57</v>
      </c>
      <c r="D13" s="57" t="s">
        <v>64</v>
      </c>
      <c r="E13" s="41">
        <v>0</v>
      </c>
      <c r="F13" s="41">
        <v>0</v>
      </c>
      <c r="G13" s="41">
        <v>0</v>
      </c>
      <c r="H13" s="41">
        <v>0</v>
      </c>
      <c r="I13" s="41">
        <v>0</v>
      </c>
      <c r="J13" s="42">
        <f>ROUND(11/51*100,2)</f>
        <v>21.57</v>
      </c>
      <c r="K13" s="42"/>
      <c r="L13" s="42">
        <f>ROUND((11+40)/51*100,2)</f>
        <v>100</v>
      </c>
      <c r="M13" s="42"/>
      <c r="N13" s="42">
        <v>100</v>
      </c>
      <c r="O13" s="42"/>
      <c r="P13" s="42" t="s">
        <v>121</v>
      </c>
    </row>
    <row r="14" spans="1:16" ht="65.25" customHeight="1">
      <c r="A14" s="37" t="s">
        <v>91</v>
      </c>
      <c r="B14" s="38" t="s">
        <v>123</v>
      </c>
      <c r="C14" s="37" t="s">
        <v>124</v>
      </c>
      <c r="D14" s="57" t="s">
        <v>64</v>
      </c>
      <c r="E14" s="41">
        <v>0</v>
      </c>
      <c r="F14" s="41">
        <v>0</v>
      </c>
      <c r="G14" s="41">
        <v>0</v>
      </c>
      <c r="H14" s="41">
        <v>0</v>
      </c>
      <c r="I14" s="41">
        <v>0</v>
      </c>
      <c r="J14" s="42">
        <v>16.3</v>
      </c>
      <c r="K14" s="42"/>
      <c r="L14" s="42">
        <v>84</v>
      </c>
      <c r="M14" s="42"/>
      <c r="N14" s="42">
        <v>84</v>
      </c>
      <c r="O14" s="42"/>
      <c r="P14" s="42" t="s">
        <v>121</v>
      </c>
    </row>
    <row r="15" spans="1:16" ht="15.75">
      <c r="A15" s="37" t="s">
        <v>70</v>
      </c>
      <c r="B15" s="89" t="s">
        <v>71</v>
      </c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36" t="s">
        <v>25</v>
      </c>
    </row>
    <row r="16" spans="1:16" ht="15.75" customHeight="1">
      <c r="A16" s="37" t="s">
        <v>21</v>
      </c>
      <c r="B16" s="90" t="s">
        <v>125</v>
      </c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2"/>
      <c r="P16" s="36" t="s">
        <v>25</v>
      </c>
    </row>
    <row r="17" spans="1:16" ht="76.5" customHeight="1">
      <c r="A17" s="37" t="s">
        <v>72</v>
      </c>
      <c r="B17" s="38" t="s">
        <v>126</v>
      </c>
      <c r="C17" s="37" t="s">
        <v>57</v>
      </c>
      <c r="D17" s="57" t="s">
        <v>64</v>
      </c>
      <c r="E17" s="41">
        <v>0</v>
      </c>
      <c r="F17" s="41">
        <v>0</v>
      </c>
      <c r="G17" s="41">
        <v>0</v>
      </c>
      <c r="H17" s="41">
        <v>0</v>
      </c>
      <c r="I17" s="41">
        <v>0</v>
      </c>
      <c r="J17" s="42">
        <v>95</v>
      </c>
      <c r="K17" s="42"/>
      <c r="L17" s="42">
        <v>100</v>
      </c>
      <c r="M17" s="42"/>
      <c r="N17" s="42">
        <v>100</v>
      </c>
      <c r="O17" s="42"/>
      <c r="P17" s="42" t="s">
        <v>121</v>
      </c>
    </row>
    <row r="18" spans="1:16" ht="53.25" customHeight="1">
      <c r="A18" s="37" t="s">
        <v>76</v>
      </c>
      <c r="B18" s="38" t="s">
        <v>127</v>
      </c>
      <c r="C18" s="37" t="s">
        <v>57</v>
      </c>
      <c r="D18" s="57" t="s">
        <v>64</v>
      </c>
      <c r="E18" s="41">
        <v>0</v>
      </c>
      <c r="F18" s="41">
        <v>0</v>
      </c>
      <c r="G18" s="41">
        <v>0</v>
      </c>
      <c r="H18" s="41">
        <v>0</v>
      </c>
      <c r="I18" s="41">
        <v>0</v>
      </c>
      <c r="J18" s="42">
        <v>95</v>
      </c>
      <c r="K18" s="42"/>
      <c r="L18" s="42">
        <v>100</v>
      </c>
      <c r="M18" s="42"/>
      <c r="N18" s="42">
        <v>100</v>
      </c>
      <c r="O18" s="42"/>
      <c r="P18" s="42" t="s">
        <v>121</v>
      </c>
    </row>
  </sheetData>
  <sheetProtection/>
  <mergeCells count="18">
    <mergeCell ref="J1:O1"/>
    <mergeCell ref="A3:P3"/>
    <mergeCell ref="A5:A8"/>
    <mergeCell ref="B5:B8"/>
    <mergeCell ref="C5:C8"/>
    <mergeCell ref="D5:D8"/>
    <mergeCell ref="E5:O5"/>
    <mergeCell ref="P5:P8"/>
    <mergeCell ref="E6:O6"/>
    <mergeCell ref="B16:O16"/>
    <mergeCell ref="N7:O7"/>
    <mergeCell ref="A10:O10"/>
    <mergeCell ref="B11:O11"/>
    <mergeCell ref="B12:O12"/>
    <mergeCell ref="B15:O15"/>
    <mergeCell ref="H7:I7"/>
    <mergeCell ref="J7:K7"/>
    <mergeCell ref="L7:M7"/>
  </mergeCells>
  <printOptions/>
  <pageMargins left="0.4330708661417323" right="0.35433070866141736" top="0.2362204724409449" bottom="0.15748031496062992" header="0.2362204724409449" footer="0.15748031496062992"/>
  <pageSetup fitToHeight="1" fitToWidth="1" horizontalDpi="600" verticalDpi="600" orientation="landscape" paperSize="9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N26"/>
  <sheetViews>
    <sheetView zoomScalePageLayoutView="0" workbookViewId="0" topLeftCell="A7">
      <selection activeCell="G12" sqref="G12:G17"/>
    </sheetView>
  </sheetViews>
  <sheetFormatPr defaultColWidth="9.140625" defaultRowHeight="12.75"/>
  <cols>
    <col min="1" max="1" width="9.140625" style="1" customWidth="1"/>
    <col min="2" max="2" width="30.57421875" style="1" customWidth="1"/>
    <col min="3" max="3" width="10.8515625" style="1" customWidth="1"/>
    <col min="4" max="4" width="9.57421875" style="1" customWidth="1"/>
    <col min="5" max="5" width="14.421875" style="1" customWidth="1"/>
    <col min="6" max="6" width="13.140625" style="24" customWidth="1"/>
    <col min="7" max="7" width="15.421875" style="1" customWidth="1"/>
    <col min="8" max="8" width="12.7109375" style="1" customWidth="1"/>
    <col min="9" max="9" width="14.140625" style="1" customWidth="1"/>
    <col min="10" max="10" width="27.8515625" style="1" customWidth="1"/>
    <col min="11" max="11" width="11.28125" style="1" customWidth="1"/>
    <col min="12" max="12" width="9.140625" style="1" customWidth="1"/>
    <col min="13" max="13" width="11.00390625" style="1" customWidth="1"/>
    <col min="14" max="14" width="20.421875" style="1" customWidth="1"/>
    <col min="15" max="16384" width="9.140625" style="1" customWidth="1"/>
  </cols>
  <sheetData>
    <row r="2" ht="15.75">
      <c r="N2" s="23" t="s">
        <v>133</v>
      </c>
    </row>
    <row r="3" spans="1:14" ht="15.75">
      <c r="A3" s="134" t="s">
        <v>132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</row>
    <row r="6" spans="1:14" ht="35.25" customHeight="1">
      <c r="A6" s="136" t="s">
        <v>0</v>
      </c>
      <c r="B6" s="136" t="s">
        <v>1</v>
      </c>
      <c r="C6" s="136" t="s">
        <v>2</v>
      </c>
      <c r="D6" s="136" t="s">
        <v>3</v>
      </c>
      <c r="E6" s="137" t="s">
        <v>4</v>
      </c>
      <c r="F6" s="138"/>
      <c r="G6" s="138"/>
      <c r="H6" s="138"/>
      <c r="I6" s="139"/>
      <c r="J6" s="140" t="s">
        <v>5</v>
      </c>
      <c r="K6" s="141"/>
      <c r="L6" s="141"/>
      <c r="M6" s="142"/>
      <c r="N6" s="136" t="s">
        <v>6</v>
      </c>
    </row>
    <row r="7" spans="1:14" ht="15.75">
      <c r="A7" s="136"/>
      <c r="B7" s="136"/>
      <c r="C7" s="136"/>
      <c r="D7" s="136"/>
      <c r="E7" s="137" t="s">
        <v>7</v>
      </c>
      <c r="F7" s="138"/>
      <c r="G7" s="138"/>
      <c r="H7" s="138"/>
      <c r="I7" s="139"/>
      <c r="J7" s="143"/>
      <c r="K7" s="144"/>
      <c r="L7" s="144"/>
      <c r="M7" s="145"/>
      <c r="N7" s="136"/>
    </row>
    <row r="8" spans="1:14" ht="60.75" customHeight="1">
      <c r="A8" s="136"/>
      <c r="B8" s="136"/>
      <c r="C8" s="136"/>
      <c r="D8" s="136"/>
      <c r="E8" s="2" t="s">
        <v>8</v>
      </c>
      <c r="F8" s="25">
        <v>2017</v>
      </c>
      <c r="G8" s="2">
        <v>2018</v>
      </c>
      <c r="H8" s="2">
        <v>2019</v>
      </c>
      <c r="I8" s="2">
        <v>2020</v>
      </c>
      <c r="J8" s="2" t="s">
        <v>9</v>
      </c>
      <c r="K8" s="2">
        <v>2018</v>
      </c>
      <c r="L8" s="2">
        <v>2019</v>
      </c>
      <c r="M8" s="2">
        <v>2020</v>
      </c>
      <c r="N8" s="136"/>
    </row>
    <row r="9" spans="1:14" ht="15.75">
      <c r="A9" s="3">
        <v>1</v>
      </c>
      <c r="B9" s="3">
        <v>2</v>
      </c>
      <c r="C9" s="3">
        <v>3</v>
      </c>
      <c r="D9" s="3">
        <v>4</v>
      </c>
      <c r="E9" s="3">
        <v>5</v>
      </c>
      <c r="F9" s="26">
        <v>6</v>
      </c>
      <c r="G9" s="3">
        <v>7</v>
      </c>
      <c r="H9" s="3">
        <v>8</v>
      </c>
      <c r="I9" s="3">
        <v>9</v>
      </c>
      <c r="J9" s="3">
        <f>I9+1</f>
        <v>10</v>
      </c>
      <c r="K9" s="3">
        <f>J9+1</f>
        <v>11</v>
      </c>
      <c r="L9" s="3">
        <f>K9+1</f>
        <v>12</v>
      </c>
      <c r="M9" s="3">
        <f>L9+1</f>
        <v>13</v>
      </c>
      <c r="N9" s="3">
        <f>M9+1</f>
        <v>14</v>
      </c>
    </row>
    <row r="10" spans="1:14" ht="15.75" customHeight="1">
      <c r="A10" s="146" t="s">
        <v>120</v>
      </c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8"/>
    </row>
    <row r="11" spans="1:14" ht="21.75" customHeight="1">
      <c r="A11" s="2" t="s">
        <v>11</v>
      </c>
      <c r="B11" s="158" t="s">
        <v>125</v>
      </c>
      <c r="C11" s="158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</row>
    <row r="12" spans="1:14" ht="74.25" customHeight="1">
      <c r="A12" s="131" t="s">
        <v>12</v>
      </c>
      <c r="B12" s="131" t="s">
        <v>129</v>
      </c>
      <c r="C12" s="131" t="s">
        <v>128</v>
      </c>
      <c r="D12" s="131" t="s">
        <v>14</v>
      </c>
      <c r="E12" s="116">
        <f>SUM(F12:I17)</f>
        <v>63503719.730000004</v>
      </c>
      <c r="F12" s="116">
        <v>425056.14</v>
      </c>
      <c r="G12" s="116">
        <v>16925762.19</v>
      </c>
      <c r="H12" s="116">
        <v>23076450.7</v>
      </c>
      <c r="I12" s="116">
        <v>23076450.7</v>
      </c>
      <c r="J12" s="128" t="s">
        <v>130</v>
      </c>
      <c r="K12" s="128">
        <v>95</v>
      </c>
      <c r="L12" s="128">
        <v>100</v>
      </c>
      <c r="M12" s="128">
        <v>100</v>
      </c>
      <c r="N12" s="128" t="s">
        <v>121</v>
      </c>
    </row>
    <row r="13" spans="1:14" ht="15" customHeight="1">
      <c r="A13" s="132"/>
      <c r="B13" s="132"/>
      <c r="C13" s="132"/>
      <c r="D13" s="132" t="s">
        <v>17</v>
      </c>
      <c r="E13" s="117"/>
      <c r="F13" s="117"/>
      <c r="G13" s="117"/>
      <c r="H13" s="117"/>
      <c r="I13" s="117"/>
      <c r="J13" s="129"/>
      <c r="K13" s="129"/>
      <c r="L13" s="129"/>
      <c r="M13" s="129"/>
      <c r="N13" s="129"/>
    </row>
    <row r="14" spans="1:14" ht="60.75" customHeight="1">
      <c r="A14" s="132"/>
      <c r="B14" s="132"/>
      <c r="C14" s="132"/>
      <c r="D14" s="132" t="s">
        <v>18</v>
      </c>
      <c r="E14" s="117"/>
      <c r="F14" s="117"/>
      <c r="G14" s="117"/>
      <c r="H14" s="117"/>
      <c r="I14" s="117"/>
      <c r="J14" s="130"/>
      <c r="K14" s="130"/>
      <c r="L14" s="130"/>
      <c r="M14" s="130"/>
      <c r="N14" s="130"/>
    </row>
    <row r="15" spans="1:14" ht="60.75" customHeight="1">
      <c r="A15" s="132"/>
      <c r="B15" s="132"/>
      <c r="C15" s="132"/>
      <c r="D15" s="132"/>
      <c r="E15" s="117"/>
      <c r="F15" s="117"/>
      <c r="G15" s="117"/>
      <c r="H15" s="117"/>
      <c r="I15" s="117"/>
      <c r="J15" s="128" t="s">
        <v>131</v>
      </c>
      <c r="K15" s="128">
        <v>5</v>
      </c>
      <c r="L15" s="128">
        <v>0</v>
      </c>
      <c r="M15" s="128">
        <v>0</v>
      </c>
      <c r="N15" s="128" t="s">
        <v>121</v>
      </c>
    </row>
    <row r="16" spans="1:14" ht="60.75" customHeight="1">
      <c r="A16" s="132"/>
      <c r="B16" s="132"/>
      <c r="C16" s="132"/>
      <c r="D16" s="132"/>
      <c r="E16" s="117"/>
      <c r="F16" s="117"/>
      <c r="G16" s="117"/>
      <c r="H16" s="117"/>
      <c r="I16" s="117"/>
      <c r="J16" s="129"/>
      <c r="K16" s="129"/>
      <c r="L16" s="129"/>
      <c r="M16" s="129"/>
      <c r="N16" s="129"/>
    </row>
    <row r="17" spans="1:14" ht="60.75" customHeight="1">
      <c r="A17" s="133"/>
      <c r="B17" s="133"/>
      <c r="C17" s="133"/>
      <c r="D17" s="133"/>
      <c r="E17" s="118"/>
      <c r="F17" s="118"/>
      <c r="G17" s="118"/>
      <c r="H17" s="118"/>
      <c r="I17" s="118"/>
      <c r="J17" s="130"/>
      <c r="K17" s="130"/>
      <c r="L17" s="130"/>
      <c r="M17" s="130"/>
      <c r="N17" s="130"/>
    </row>
    <row r="18" spans="1:14" ht="15.75">
      <c r="A18" s="149" t="s">
        <v>19</v>
      </c>
      <c r="B18" s="150"/>
      <c r="C18" s="151"/>
      <c r="D18" s="5" t="s">
        <v>14</v>
      </c>
      <c r="E18" s="66">
        <f>E20</f>
        <v>63503719.730000004</v>
      </c>
      <c r="F18" s="67">
        <f>F20</f>
        <v>425056.14</v>
      </c>
      <c r="G18" s="66">
        <f>G20</f>
        <v>16925762.19</v>
      </c>
      <c r="H18" s="66">
        <f>H20</f>
        <v>23076450.7</v>
      </c>
      <c r="I18" s="66">
        <f>I20</f>
        <v>23076450.7</v>
      </c>
      <c r="J18" s="119" t="s">
        <v>25</v>
      </c>
      <c r="K18" s="120"/>
      <c r="L18" s="120"/>
      <c r="M18" s="120"/>
      <c r="N18" s="121"/>
    </row>
    <row r="19" spans="1:14" s="65" customFormat="1" ht="15.75">
      <c r="A19" s="152"/>
      <c r="B19" s="153"/>
      <c r="C19" s="154"/>
      <c r="D19" s="64" t="s">
        <v>17</v>
      </c>
      <c r="E19" s="68"/>
      <c r="F19" s="69"/>
      <c r="G19" s="68"/>
      <c r="H19" s="68"/>
      <c r="I19" s="68"/>
      <c r="J19" s="122"/>
      <c r="K19" s="123"/>
      <c r="L19" s="123"/>
      <c r="M19" s="123"/>
      <c r="N19" s="124"/>
    </row>
    <row r="20" spans="1:14" ht="15.75">
      <c r="A20" s="155"/>
      <c r="B20" s="156"/>
      <c r="C20" s="157"/>
      <c r="D20" s="9" t="s">
        <v>18</v>
      </c>
      <c r="E20" s="70">
        <f>E12</f>
        <v>63503719.730000004</v>
      </c>
      <c r="F20" s="70">
        <f>F12</f>
        <v>425056.14</v>
      </c>
      <c r="G20" s="70">
        <f>G12</f>
        <v>16925762.19</v>
      </c>
      <c r="H20" s="70">
        <f>H12</f>
        <v>23076450.7</v>
      </c>
      <c r="I20" s="70">
        <f>I12</f>
        <v>23076450.7</v>
      </c>
      <c r="J20" s="122"/>
      <c r="K20" s="123"/>
      <c r="L20" s="123"/>
      <c r="M20" s="123"/>
      <c r="N20" s="124"/>
    </row>
    <row r="21" spans="1:14" ht="15.75">
      <c r="A21" s="149" t="s">
        <v>24</v>
      </c>
      <c r="B21" s="150"/>
      <c r="C21" s="151"/>
      <c r="D21" s="5" t="s">
        <v>14</v>
      </c>
      <c r="E21" s="66">
        <f>E23</f>
        <v>63503719.730000004</v>
      </c>
      <c r="F21" s="66">
        <f>F23</f>
        <v>425056.14</v>
      </c>
      <c r="G21" s="66">
        <f>G23</f>
        <v>16925762.19</v>
      </c>
      <c r="H21" s="66">
        <f>H23</f>
        <v>23076450.7</v>
      </c>
      <c r="I21" s="66">
        <f>I23</f>
        <v>23076450.7</v>
      </c>
      <c r="J21" s="122"/>
      <c r="K21" s="123"/>
      <c r="L21" s="123"/>
      <c r="M21" s="123"/>
      <c r="N21" s="124"/>
    </row>
    <row r="22" spans="1:14" s="65" customFormat="1" ht="15.75">
      <c r="A22" s="152"/>
      <c r="B22" s="153"/>
      <c r="C22" s="154"/>
      <c r="D22" s="64" t="s">
        <v>17</v>
      </c>
      <c r="E22" s="68"/>
      <c r="F22" s="68"/>
      <c r="G22" s="68"/>
      <c r="H22" s="68"/>
      <c r="I22" s="68"/>
      <c r="J22" s="122"/>
      <c r="K22" s="123"/>
      <c r="L22" s="123"/>
      <c r="M22" s="123"/>
      <c r="N22" s="124"/>
    </row>
    <row r="23" spans="1:14" ht="15.75">
      <c r="A23" s="155"/>
      <c r="B23" s="156"/>
      <c r="C23" s="157"/>
      <c r="D23" s="9" t="s">
        <v>18</v>
      </c>
      <c r="E23" s="70">
        <f>E20</f>
        <v>63503719.730000004</v>
      </c>
      <c r="F23" s="70">
        <f>F20</f>
        <v>425056.14</v>
      </c>
      <c r="G23" s="70">
        <f>G20</f>
        <v>16925762.19</v>
      </c>
      <c r="H23" s="70">
        <f>H20</f>
        <v>23076450.7</v>
      </c>
      <c r="I23" s="70">
        <f>I20</f>
        <v>23076450.7</v>
      </c>
      <c r="J23" s="125"/>
      <c r="K23" s="126"/>
      <c r="L23" s="126"/>
      <c r="M23" s="126"/>
      <c r="N23" s="127"/>
    </row>
    <row r="26" ht="15.75">
      <c r="E26" s="12"/>
    </row>
  </sheetData>
  <sheetProtection/>
  <mergeCells count="33">
    <mergeCell ref="H12:H17"/>
    <mergeCell ref="I12:I17"/>
    <mergeCell ref="E12:E17"/>
    <mergeCell ref="J12:J14"/>
    <mergeCell ref="A18:C20"/>
    <mergeCell ref="J18:N23"/>
    <mergeCell ref="A21:C23"/>
    <mergeCell ref="M12:M14"/>
    <mergeCell ref="N12:N14"/>
    <mergeCell ref="F12:F17"/>
    <mergeCell ref="J15:J17"/>
    <mergeCell ref="K15:K17"/>
    <mergeCell ref="L15:L17"/>
    <mergeCell ref="M15:M17"/>
    <mergeCell ref="A10:N10"/>
    <mergeCell ref="B11:N11"/>
    <mergeCell ref="A12:A17"/>
    <mergeCell ref="B12:B17"/>
    <mergeCell ref="C12:C17"/>
    <mergeCell ref="D12:D17"/>
    <mergeCell ref="G12:G17"/>
    <mergeCell ref="N15:N17"/>
    <mergeCell ref="K12:K14"/>
    <mergeCell ref="L12:L14"/>
    <mergeCell ref="A3:N3"/>
    <mergeCell ref="A6:A8"/>
    <mergeCell ref="B6:B8"/>
    <mergeCell ref="C6:C8"/>
    <mergeCell ref="D6:D8"/>
    <mergeCell ref="E6:I6"/>
    <mergeCell ref="J6:M7"/>
    <mergeCell ref="N6:N8"/>
    <mergeCell ref="E7:I7"/>
  </mergeCells>
  <printOptions/>
  <pageMargins left="0.15748031496062992" right="0.15748031496062992" top="0.31496062992125984" bottom="0.35433070866141736" header="0.5118110236220472" footer="0.5118110236220472"/>
  <pageSetup fitToHeight="0" fitToWidth="1"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G19"/>
  <sheetViews>
    <sheetView zoomScalePageLayoutView="0" workbookViewId="0" topLeftCell="A1">
      <selection activeCell="F9" sqref="F9"/>
    </sheetView>
  </sheetViews>
  <sheetFormatPr defaultColWidth="9.140625" defaultRowHeight="12.75"/>
  <cols>
    <col min="1" max="1" width="38.421875" style="0" customWidth="1"/>
    <col min="2" max="2" width="15.57421875" style="0" bestFit="1" customWidth="1"/>
    <col min="3" max="3" width="14.421875" style="0" customWidth="1"/>
    <col min="4" max="5" width="12.28125" style="0" bestFit="1" customWidth="1"/>
    <col min="6" max="6" width="14.421875" style="0" customWidth="1"/>
  </cols>
  <sheetData>
    <row r="2" spans="3:6" ht="15.75">
      <c r="C2" s="1"/>
      <c r="E2" s="160" t="s">
        <v>134</v>
      </c>
      <c r="F2" s="160"/>
    </row>
    <row r="3" spans="1:7" ht="54.75" customHeight="1">
      <c r="A3" s="134" t="s">
        <v>135</v>
      </c>
      <c r="B3" s="134"/>
      <c r="C3" s="134"/>
      <c r="D3" s="134"/>
      <c r="E3" s="134"/>
      <c r="F3" s="134"/>
      <c r="G3" s="13"/>
    </row>
    <row r="4" ht="15.75">
      <c r="C4" s="1"/>
    </row>
    <row r="6" spans="1:6" ht="15.75" customHeight="1">
      <c r="A6" s="136" t="s">
        <v>26</v>
      </c>
      <c r="B6" s="136" t="s">
        <v>27</v>
      </c>
      <c r="C6" s="136" t="s">
        <v>28</v>
      </c>
      <c r="D6" s="136"/>
      <c r="E6" s="136"/>
      <c r="F6" s="136"/>
    </row>
    <row r="7" spans="1:6" ht="15.75">
      <c r="A7" s="136"/>
      <c r="B7" s="136"/>
      <c r="C7" s="2">
        <v>2017</v>
      </c>
      <c r="D7" s="2">
        <v>2018</v>
      </c>
      <c r="E7" s="2">
        <v>2019</v>
      </c>
      <c r="F7" s="2">
        <v>2020</v>
      </c>
    </row>
    <row r="8" spans="1:6" ht="15">
      <c r="A8" s="14">
        <v>1</v>
      </c>
      <c r="B8" s="14">
        <v>2</v>
      </c>
      <c r="C8" s="14">
        <v>3</v>
      </c>
      <c r="D8" s="14">
        <v>4</v>
      </c>
      <c r="E8" s="15">
        <v>5</v>
      </c>
      <c r="F8" s="15">
        <v>6</v>
      </c>
    </row>
    <row r="9" spans="1:6" ht="15.75">
      <c r="A9" s="16" t="s">
        <v>136</v>
      </c>
      <c r="B9" s="17">
        <f>B13</f>
        <v>63503719.730000004</v>
      </c>
      <c r="C9" s="17">
        <f>C13</f>
        <v>425056.14</v>
      </c>
      <c r="D9" s="17">
        <f>D13</f>
        <v>16925762.19</v>
      </c>
      <c r="E9" s="17">
        <f>E13</f>
        <v>23076450.7</v>
      </c>
      <c r="F9" s="17">
        <f>F13</f>
        <v>23076450.7</v>
      </c>
    </row>
    <row r="10" spans="1:6" ht="15.75">
      <c r="A10" s="4" t="s">
        <v>30</v>
      </c>
      <c r="B10" s="18"/>
      <c r="C10" s="18"/>
      <c r="D10" s="18"/>
      <c r="E10" s="19"/>
      <c r="F10" s="19"/>
    </row>
    <row r="11" spans="1:6" ht="27" customHeight="1">
      <c r="A11" s="4" t="s">
        <v>31</v>
      </c>
      <c r="B11" s="18">
        <f>B13</f>
        <v>63503719.730000004</v>
      </c>
      <c r="C11" s="18">
        <f>C13</f>
        <v>425056.14</v>
      </c>
      <c r="D11" s="18">
        <f>D13</f>
        <v>16925762.19</v>
      </c>
      <c r="E11" s="18">
        <f>E13</f>
        <v>23076450.7</v>
      </c>
      <c r="F11" s="18">
        <f>F13</f>
        <v>23076450.7</v>
      </c>
    </row>
    <row r="12" spans="1:6" ht="31.5">
      <c r="A12" s="4" t="s">
        <v>32</v>
      </c>
      <c r="B12" s="18"/>
      <c r="C12" s="18"/>
      <c r="D12" s="18"/>
      <c r="E12" s="19"/>
      <c r="F12" s="19"/>
    </row>
    <row r="13" spans="1:6" s="20" customFormat="1" ht="47.25">
      <c r="A13" s="4" t="s">
        <v>33</v>
      </c>
      <c r="B13" s="18">
        <f>B15</f>
        <v>63503719.730000004</v>
      </c>
      <c r="C13" s="18">
        <f>C15</f>
        <v>425056.14</v>
      </c>
      <c r="D13" s="18">
        <f>D15</f>
        <v>16925762.19</v>
      </c>
      <c r="E13" s="18">
        <f>E15</f>
        <v>23076450.7</v>
      </c>
      <c r="F13" s="18">
        <f>F15</f>
        <v>23076450.7</v>
      </c>
    </row>
    <row r="14" spans="1:6" ht="15.75">
      <c r="A14" s="4" t="s">
        <v>30</v>
      </c>
      <c r="B14" s="18"/>
      <c r="C14" s="18"/>
      <c r="D14" s="18"/>
      <c r="E14" s="19"/>
      <c r="F14" s="19"/>
    </row>
    <row r="15" spans="1:6" ht="27" customHeight="1">
      <c r="A15" s="4" t="s">
        <v>31</v>
      </c>
      <c r="B15" s="21">
        <f>SUM(C15:F15)</f>
        <v>63503719.730000004</v>
      </c>
      <c r="C15" s="21">
        <f>'2(3)'!F23</f>
        <v>425056.14</v>
      </c>
      <c r="D15" s="21">
        <f>'2(3)'!G23</f>
        <v>16925762.19</v>
      </c>
      <c r="E15" s="21">
        <f>'2(3)'!H23</f>
        <v>23076450.7</v>
      </c>
      <c r="F15" s="21">
        <f>'2(3)'!I23</f>
        <v>23076450.7</v>
      </c>
    </row>
    <row r="16" spans="1:6" ht="31.5">
      <c r="A16" s="4" t="s">
        <v>34</v>
      </c>
      <c r="B16" s="18">
        <v>0</v>
      </c>
      <c r="C16" s="18">
        <v>0</v>
      </c>
      <c r="D16" s="18">
        <v>0</v>
      </c>
      <c r="E16" s="18">
        <v>0</v>
      </c>
      <c r="F16" s="18">
        <v>0</v>
      </c>
    </row>
    <row r="19" ht="12.75">
      <c r="B19" s="22"/>
    </row>
  </sheetData>
  <sheetProtection/>
  <mergeCells count="5">
    <mergeCell ref="E2:F2"/>
    <mergeCell ref="A3:F3"/>
    <mergeCell ref="A6:A7"/>
    <mergeCell ref="B6:B7"/>
    <mergeCell ref="C6:F6"/>
  </mergeCells>
  <printOptions/>
  <pageMargins left="0.37" right="0.45" top="0.61" bottom="1" header="0.5" footer="0.5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CvindinaGV</dc:creator>
  <cp:keywords/>
  <dc:description/>
  <cp:lastModifiedBy>Мухина Наталия Егоровна</cp:lastModifiedBy>
  <cp:lastPrinted>2017-10-30T14:04:27Z</cp:lastPrinted>
  <dcterms:created xsi:type="dcterms:W3CDTF">2015-06-02T13:58:56Z</dcterms:created>
  <dcterms:modified xsi:type="dcterms:W3CDTF">2017-12-12T13:43:03Z</dcterms:modified>
  <cp:category/>
  <cp:version/>
  <cp:contentType/>
  <cp:contentStatus/>
</cp:coreProperties>
</file>