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25" windowWidth="18810" windowHeight="11190" firstSheet="1" activeTab="8"/>
  </bookViews>
  <sheets>
    <sheet name="Приложение_1" sheetId="3" r:id="rId1"/>
    <sheet name="Приложение_4" sheetId="4" r:id="rId2"/>
    <sheet name="Приложение_5" sheetId="5" r:id="rId3"/>
    <sheet name="Приложение_6" sheetId="1" r:id="rId4"/>
    <sheet name="Приложение_6.1" sheetId="2" r:id="rId5"/>
    <sheet name="Приложение_7 " sheetId="12" r:id="rId6"/>
    <sheet name="Приложение_7.1" sheetId="13" r:id="rId7"/>
    <sheet name="Приложение_8" sheetId="15" r:id="rId8"/>
    <sheet name="Приложение_8.1" sheetId="14" r:id="rId9"/>
    <sheet name="Приложение_9" sheetId="11" r:id="rId10"/>
    <sheet name="Приложение_10" sheetId="6" r:id="rId11"/>
  </sheets>
  <externalReferences>
    <externalReference r:id="rId12"/>
    <externalReference r:id="rId13"/>
    <externalReference r:id="rId14"/>
  </externalReferences>
  <definedNames>
    <definedName name="_xlnm._FilterDatabase" localSheetId="3" hidden="1">Приложение_6!$A$10:$M$853</definedName>
    <definedName name="_xlnm._FilterDatabase" localSheetId="4" hidden="1">Приложение_6.1!$A$11:$T$756</definedName>
    <definedName name="_xlnm._FilterDatabase" localSheetId="5" hidden="1">'Приложение_7 '!$A$11:$I$996</definedName>
    <definedName name="_xlnm._FilterDatabase" localSheetId="6" hidden="1">Приложение_7.1!$A$11:$T$889</definedName>
    <definedName name="_xlnm._FilterDatabase" localSheetId="7" hidden="1">Приложение_8!$A$9:$M$943</definedName>
    <definedName name="_xlnm._FilterDatabase" localSheetId="8" hidden="1">Приложение_8.1!$A$10:$S$818</definedName>
    <definedName name="_xlnm.Print_Titles" localSheetId="3">Приложение_6!$9:$9</definedName>
    <definedName name="_xlnm.Print_Titles" localSheetId="4">Приложение_6.1!$10:$10</definedName>
    <definedName name="_xlnm.Print_Area" localSheetId="0">Приложение_1!$A$1:$C$49</definedName>
    <definedName name="_xlnm.Print_Area" localSheetId="10">Приложение_10!$A$1:$D$51</definedName>
    <definedName name="_xlnm.Print_Area" localSheetId="1">Приложение_4!$A$1:$C$126</definedName>
    <definedName name="_xlnm.Print_Area" localSheetId="2">Приложение_5!$A$1:$K$42</definedName>
    <definedName name="_xlnm.Print_Area" localSheetId="3">Приложение_6!$A$1:$G$853</definedName>
    <definedName name="_xlnm.Print_Area" localSheetId="4">Приложение_6.1!$A$1:$I$756</definedName>
    <definedName name="_xlnm.Print_Area" localSheetId="5">'Приложение_7 '!$A$1:$H$996</definedName>
    <definedName name="_xlnm.Print_Area" localSheetId="6">Приложение_7.1!$A$1:$J$889</definedName>
    <definedName name="_xlnm.Print_Area" localSheetId="7">Приложение_8!$A$1:$G$943</definedName>
    <definedName name="_xlnm.Print_Area" localSheetId="8">Приложение_8.1!$A$1:$I$818</definedName>
    <definedName name="_xlnm.Print_Area" localSheetId="9">Приложение_9!$A$1:$E$53</definedName>
  </definedNames>
  <calcPr calcId="145621"/>
</workbook>
</file>

<file path=xl/calcChain.xml><?xml version="1.0" encoding="utf-8"?>
<calcChain xmlns="http://schemas.openxmlformats.org/spreadsheetml/2006/main">
  <c r="H360" i="2" l="1"/>
  <c r="F360" i="2"/>
  <c r="G394" i="13"/>
  <c r="G490" i="12"/>
  <c r="D16" i="6"/>
  <c r="K15" i="5"/>
  <c r="C124" i="4"/>
  <c r="C123" i="4" s="1"/>
  <c r="C122" i="4"/>
  <c r="C121" i="4" s="1"/>
  <c r="C119" i="4"/>
  <c r="C118" i="4"/>
  <c r="C117" i="4" s="1"/>
  <c r="C115" i="4"/>
  <c r="C113" i="4"/>
  <c r="C112" i="4"/>
  <c r="C111" i="4" s="1"/>
  <c r="C109" i="4"/>
  <c r="C106" i="4" s="1"/>
  <c r="C107" i="4"/>
  <c r="C103" i="4"/>
  <c r="C102" i="4" s="1"/>
  <c r="C99" i="4"/>
  <c r="C97" i="4"/>
  <c r="C93" i="4"/>
  <c r="C91" i="4"/>
  <c r="C90" i="4"/>
  <c r="C87" i="4"/>
  <c r="C84" i="4"/>
  <c r="C83" i="4" s="1"/>
  <c r="C82" i="4" s="1"/>
  <c r="C81" i="4"/>
  <c r="C80" i="4" s="1"/>
  <c r="C78" i="4"/>
  <c r="C75" i="4"/>
  <c r="C74" i="4" s="1"/>
  <c r="C68" i="4"/>
  <c r="C67" i="4" s="1"/>
  <c r="C66" i="4"/>
  <c r="C65" i="4" s="1"/>
  <c r="C64" i="4" s="1"/>
  <c r="C63" i="4"/>
  <c r="C62" i="4" s="1"/>
  <c r="C61" i="4" s="1"/>
  <c r="C59" i="4"/>
  <c r="C57" i="4"/>
  <c r="C55" i="4"/>
  <c r="C54" i="4" s="1"/>
  <c r="C50" i="4"/>
  <c r="C48" i="4"/>
  <c r="C45" i="4"/>
  <c r="C43" i="4"/>
  <c r="C40" i="4"/>
  <c r="C37" i="4"/>
  <c r="C34" i="4"/>
  <c r="C32" i="4"/>
  <c r="C31" i="4" s="1"/>
  <c r="C29" i="4"/>
  <c r="C28" i="4"/>
  <c r="C27" i="4" s="1"/>
  <c r="C26" i="4" s="1"/>
  <c r="C21" i="4"/>
  <c r="C20" i="4" s="1"/>
  <c r="C15" i="4"/>
  <c r="C14" i="4" s="1"/>
  <c r="F263" i="1"/>
  <c r="F262" i="1" s="1"/>
  <c r="G349" i="12"/>
  <c r="G546" i="12"/>
  <c r="G487" i="12"/>
  <c r="G451" i="12"/>
  <c r="G450" i="12" s="1"/>
  <c r="G449" i="12" s="1"/>
  <c r="G405" i="12"/>
  <c r="F392" i="1" s="1"/>
  <c r="F391" i="1" s="1"/>
  <c r="F390" i="1" s="1"/>
  <c r="G378" i="12"/>
  <c r="G377" i="12" s="1"/>
  <c r="G376" i="12" s="1"/>
  <c r="G169" i="15"/>
  <c r="G160" i="15"/>
  <c r="F607" i="1"/>
  <c r="F606" i="1" s="1"/>
  <c r="F605" i="1"/>
  <c r="G605" i="1" s="1"/>
  <c r="G489" i="12"/>
  <c r="F476" i="1" s="1"/>
  <c r="F491" i="15" s="1"/>
  <c r="F490" i="15" s="1"/>
  <c r="G488" i="12"/>
  <c r="G473" i="12"/>
  <c r="G422" i="12"/>
  <c r="G421" i="12"/>
  <c r="G411" i="12"/>
  <c r="G402" i="12"/>
  <c r="G322" i="12"/>
  <c r="G328" i="12"/>
  <c r="F221" i="1" s="1"/>
  <c r="F792" i="15" s="1"/>
  <c r="F791" i="15" s="1"/>
  <c r="G327" i="12"/>
  <c r="H693" i="12"/>
  <c r="G692" i="12"/>
  <c r="H692" i="12" s="1"/>
  <c r="H689" i="12" s="1"/>
  <c r="G694" i="12"/>
  <c r="I394" i="13"/>
  <c r="G698" i="12"/>
  <c r="G691" i="12"/>
  <c r="G933" i="12"/>
  <c r="G547" i="12"/>
  <c r="F267" i="1" s="1"/>
  <c r="F265" i="1"/>
  <c r="F937" i="15" s="1"/>
  <c r="F936" i="15" s="1"/>
  <c r="C42" i="4" l="1"/>
  <c r="G486" i="12"/>
  <c r="C39" i="4"/>
  <c r="C47" i="4"/>
  <c r="C77" i="4"/>
  <c r="C86" i="4"/>
  <c r="G325" i="12"/>
  <c r="F341" i="1"/>
  <c r="F340" i="1" s="1"/>
  <c r="F339" i="1" s="1"/>
  <c r="F438" i="1"/>
  <c r="F437" i="1" s="1"/>
  <c r="F436" i="1" s="1"/>
  <c r="F928" i="15"/>
  <c r="F927" i="15" s="1"/>
  <c r="F926" i="15" s="1"/>
  <c r="C114" i="4"/>
  <c r="C105" i="4" s="1"/>
  <c r="C104" i="4" s="1"/>
  <c r="C53" i="4"/>
  <c r="C73" i="4"/>
  <c r="G404" i="12"/>
  <c r="G403" i="12" s="1"/>
  <c r="F765" i="15"/>
  <c r="F764" i="15" s="1"/>
  <c r="F763" i="15" s="1"/>
  <c r="F762" i="15" s="1"/>
  <c r="F204" i="15"/>
  <c r="F203" i="15" s="1"/>
  <c r="F202" i="15" s="1"/>
  <c r="F201" i="15"/>
  <c r="F604" i="1"/>
  <c r="G604" i="1" s="1"/>
  <c r="G601" i="1" s="1"/>
  <c r="G545" i="12"/>
  <c r="G544" i="12" s="1"/>
  <c r="C52" i="4" l="1"/>
  <c r="C12" i="4"/>
  <c r="F438" i="15"/>
  <c r="F437" i="15" s="1"/>
  <c r="F436" i="15" s="1"/>
  <c r="F435" i="15" s="1"/>
  <c r="F570" i="15"/>
  <c r="F569" i="15" s="1"/>
  <c r="F568" i="15" s="1"/>
  <c r="F567" i="15" s="1"/>
  <c r="C11" i="4"/>
  <c r="C126" i="4" s="1"/>
  <c r="F200" i="15"/>
  <c r="G201" i="15"/>
  <c r="G475" i="12"/>
  <c r="G458" i="12"/>
  <c r="G455" i="12"/>
  <c r="G222" i="12"/>
  <c r="N76" i="14"/>
  <c r="H779" i="14"/>
  <c r="R779" i="14" s="1"/>
  <c r="H423" i="14"/>
  <c r="H389" i="14"/>
  <c r="H388" i="14" s="1"/>
  <c r="H387" i="14" s="1"/>
  <c r="H386" i="14" s="1"/>
  <c r="H133" i="14"/>
  <c r="I133" i="14" s="1"/>
  <c r="I132" i="14" s="1"/>
  <c r="I131" i="14" s="1"/>
  <c r="I130" i="14" s="1"/>
  <c r="F779" i="14"/>
  <c r="P779" i="14" s="1"/>
  <c r="F423" i="14"/>
  <c r="P423" i="14" s="1"/>
  <c r="F389" i="14"/>
  <c r="P389" i="14" s="1"/>
  <c r="F133" i="14"/>
  <c r="P133" i="14" s="1"/>
  <c r="Q20" i="14"/>
  <c r="S20" i="14"/>
  <c r="Q21" i="14"/>
  <c r="S21" i="14"/>
  <c r="Q22" i="14"/>
  <c r="S22" i="14"/>
  <c r="Q23" i="14"/>
  <c r="S23" i="14"/>
  <c r="Q24" i="14"/>
  <c r="S24" i="14"/>
  <c r="Q25" i="14"/>
  <c r="S25" i="14"/>
  <c r="Q26" i="14"/>
  <c r="S26" i="14"/>
  <c r="Q28" i="14"/>
  <c r="S28" i="14"/>
  <c r="Q29" i="14"/>
  <c r="S29" i="14"/>
  <c r="Q30" i="14"/>
  <c r="S30" i="14"/>
  <c r="Q55" i="14"/>
  <c r="S55" i="14"/>
  <c r="Q56" i="14"/>
  <c r="S56" i="14"/>
  <c r="Q57" i="14"/>
  <c r="S57" i="14"/>
  <c r="Q65" i="14"/>
  <c r="S65" i="14"/>
  <c r="Q66" i="14"/>
  <c r="S66" i="14"/>
  <c r="Q67" i="14"/>
  <c r="S67" i="14"/>
  <c r="Q72" i="14"/>
  <c r="S72" i="14"/>
  <c r="Q73" i="14"/>
  <c r="S73" i="14"/>
  <c r="Q74" i="14"/>
  <c r="S74" i="14"/>
  <c r="Q75" i="14"/>
  <c r="S75" i="14"/>
  <c r="Q77" i="14"/>
  <c r="S77" i="14"/>
  <c r="Q78" i="14"/>
  <c r="S78" i="14"/>
  <c r="Q79" i="14"/>
  <c r="S79" i="14"/>
  <c r="Q87" i="14"/>
  <c r="S87" i="14"/>
  <c r="Q88" i="14"/>
  <c r="S88" i="14"/>
  <c r="Q89" i="14"/>
  <c r="S89" i="14"/>
  <c r="Q93" i="14"/>
  <c r="S93" i="14"/>
  <c r="Q94" i="14"/>
  <c r="S94" i="14"/>
  <c r="Q95" i="14"/>
  <c r="S95" i="14"/>
  <c r="Q96" i="14"/>
  <c r="S96" i="14"/>
  <c r="Q98" i="14"/>
  <c r="S98" i="14"/>
  <c r="Q99" i="14"/>
  <c r="S99" i="14"/>
  <c r="Q100" i="14"/>
  <c r="S100" i="14"/>
  <c r="Q101" i="14"/>
  <c r="S101" i="14"/>
  <c r="Q102" i="14"/>
  <c r="S102" i="14"/>
  <c r="Q103" i="14"/>
  <c r="S103" i="14"/>
  <c r="Q104" i="14"/>
  <c r="S104" i="14"/>
  <c r="Q105" i="14"/>
  <c r="S105" i="14"/>
  <c r="Q106" i="14"/>
  <c r="S106" i="14"/>
  <c r="Q107" i="14"/>
  <c r="S107" i="14"/>
  <c r="Q108" i="14"/>
  <c r="S108" i="14"/>
  <c r="R133" i="14"/>
  <c r="Q138" i="14"/>
  <c r="S138" i="14"/>
  <c r="Q139" i="14"/>
  <c r="S139" i="14"/>
  <c r="Q140" i="14"/>
  <c r="S140" i="14"/>
  <c r="Q141" i="14"/>
  <c r="S141" i="14"/>
  <c r="Q142" i="14"/>
  <c r="S142" i="14"/>
  <c r="Q143" i="14"/>
  <c r="S143" i="14"/>
  <c r="Q144" i="14"/>
  <c r="S144" i="14"/>
  <c r="Q145" i="14"/>
  <c r="S145" i="14"/>
  <c r="Q146" i="14"/>
  <c r="S146" i="14"/>
  <c r="Q147" i="14"/>
  <c r="S147" i="14"/>
  <c r="Q148" i="14"/>
  <c r="S148" i="14"/>
  <c r="Q149" i="14"/>
  <c r="S149" i="14"/>
  <c r="Q150" i="14"/>
  <c r="S150" i="14"/>
  <c r="Q151" i="14"/>
  <c r="S151" i="14"/>
  <c r="Q152" i="14"/>
  <c r="S152" i="14"/>
  <c r="Q153" i="14"/>
  <c r="S153" i="14"/>
  <c r="Q154" i="14"/>
  <c r="S154" i="14"/>
  <c r="Q155" i="14"/>
  <c r="S155" i="14"/>
  <c r="Q156" i="14"/>
  <c r="S156" i="14"/>
  <c r="Q157" i="14"/>
  <c r="S157" i="14"/>
  <c r="Q158" i="14"/>
  <c r="S158" i="14"/>
  <c r="Q159" i="14"/>
  <c r="S159" i="14"/>
  <c r="Q160" i="14"/>
  <c r="S160" i="14"/>
  <c r="Q161" i="14"/>
  <c r="S161" i="14"/>
  <c r="Q162" i="14"/>
  <c r="S162" i="14"/>
  <c r="Q163" i="14"/>
  <c r="S163" i="14"/>
  <c r="Q164" i="14"/>
  <c r="S164" i="14"/>
  <c r="Q165" i="14"/>
  <c r="S165" i="14"/>
  <c r="Q166" i="14"/>
  <c r="S166" i="14"/>
  <c r="Q167" i="14"/>
  <c r="S167" i="14"/>
  <c r="Q168" i="14"/>
  <c r="S168" i="14"/>
  <c r="Q169" i="14"/>
  <c r="S169" i="14"/>
  <c r="Q170" i="14"/>
  <c r="S170" i="14"/>
  <c r="Q171" i="14"/>
  <c r="S171" i="14"/>
  <c r="Q172" i="14"/>
  <c r="S172" i="14"/>
  <c r="Q178" i="14"/>
  <c r="S178" i="14"/>
  <c r="Q179" i="14"/>
  <c r="S179" i="14"/>
  <c r="Q180" i="14"/>
  <c r="S180" i="14"/>
  <c r="Q185" i="14"/>
  <c r="S185" i="14"/>
  <c r="Q186" i="14"/>
  <c r="S186" i="14"/>
  <c r="Q187" i="14"/>
  <c r="S187" i="14"/>
  <c r="Q188" i="14"/>
  <c r="S188" i="14"/>
  <c r="Q190" i="14"/>
  <c r="S190" i="14"/>
  <c r="Q191" i="14"/>
  <c r="S191" i="14"/>
  <c r="Q192" i="14"/>
  <c r="S192" i="14"/>
  <c r="Q193" i="14"/>
  <c r="S193" i="14"/>
  <c r="Q198" i="14"/>
  <c r="S198" i="14"/>
  <c r="Q199" i="14"/>
  <c r="S199" i="14"/>
  <c r="Q200" i="14"/>
  <c r="S200" i="14"/>
  <c r="Q202" i="14"/>
  <c r="S202" i="14"/>
  <c r="Q203" i="14"/>
  <c r="S203" i="14"/>
  <c r="Q204" i="14"/>
  <c r="S204" i="14"/>
  <c r="Q205" i="14"/>
  <c r="S205" i="14"/>
  <c r="Q210" i="14"/>
  <c r="S210" i="14"/>
  <c r="Q211" i="14"/>
  <c r="S211" i="14"/>
  <c r="Q212" i="14"/>
  <c r="S212" i="14"/>
  <c r="Q213" i="14"/>
  <c r="S213" i="14"/>
  <c r="Q214" i="14"/>
  <c r="S214" i="14"/>
  <c r="Q215" i="14"/>
  <c r="S215" i="14"/>
  <c r="Q216" i="14"/>
  <c r="S216" i="14"/>
  <c r="Q217" i="14"/>
  <c r="S217" i="14"/>
  <c r="Q218" i="14"/>
  <c r="S218" i="14"/>
  <c r="Q219" i="14"/>
  <c r="S219" i="14"/>
  <c r="Q220" i="14"/>
  <c r="S220" i="14"/>
  <c r="Q221" i="14"/>
  <c r="S221" i="14"/>
  <c r="Q222" i="14"/>
  <c r="S222" i="14"/>
  <c r="Q223" i="14"/>
  <c r="S223" i="14"/>
  <c r="Q224" i="14"/>
  <c r="S224" i="14"/>
  <c r="Q225" i="14"/>
  <c r="S225" i="14"/>
  <c r="Q226" i="14"/>
  <c r="S226" i="14"/>
  <c r="Q227" i="14"/>
  <c r="S227" i="14"/>
  <c r="Q228" i="14"/>
  <c r="S228" i="14"/>
  <c r="Q229" i="14"/>
  <c r="S229" i="14"/>
  <c r="Q230" i="14"/>
  <c r="S230" i="14"/>
  <c r="Q231" i="14"/>
  <c r="S231" i="14"/>
  <c r="Q232" i="14"/>
  <c r="S232" i="14"/>
  <c r="Q233" i="14"/>
  <c r="S233" i="14"/>
  <c r="Q234" i="14"/>
  <c r="S234" i="14"/>
  <c r="Q235" i="14"/>
  <c r="S235" i="14"/>
  <c r="Q236" i="14"/>
  <c r="S236" i="14"/>
  <c r="Q237" i="14"/>
  <c r="S237" i="14"/>
  <c r="Q238" i="14"/>
  <c r="S238" i="14"/>
  <c r="Q239" i="14"/>
  <c r="S239" i="14"/>
  <c r="Q240" i="14"/>
  <c r="S240" i="14"/>
  <c r="Q241" i="14"/>
  <c r="S241" i="14"/>
  <c r="Q242" i="14"/>
  <c r="S242" i="14"/>
  <c r="Q243" i="14"/>
  <c r="S243" i="14"/>
  <c r="Q244" i="14"/>
  <c r="S244" i="14"/>
  <c r="Q245" i="14"/>
  <c r="S245" i="14"/>
  <c r="Q246" i="14"/>
  <c r="S246" i="14"/>
  <c r="Q247" i="14"/>
  <c r="S247" i="14"/>
  <c r="Q248" i="14"/>
  <c r="S248" i="14"/>
  <c r="Q249" i="14"/>
  <c r="S249" i="14"/>
  <c r="Q250" i="14"/>
  <c r="S250" i="14"/>
  <c r="Q251" i="14"/>
  <c r="S251" i="14"/>
  <c r="Q252" i="14"/>
  <c r="S252" i="14"/>
  <c r="Q253" i="14"/>
  <c r="S253" i="14"/>
  <c r="Q254" i="14"/>
  <c r="S254" i="14"/>
  <c r="Q255" i="14"/>
  <c r="S255" i="14"/>
  <c r="Q256" i="14"/>
  <c r="S256" i="14"/>
  <c r="Q257" i="14"/>
  <c r="S257" i="14"/>
  <c r="Q258" i="14"/>
  <c r="S258" i="14"/>
  <c r="Q259" i="14"/>
  <c r="S259" i="14"/>
  <c r="Q260" i="14"/>
  <c r="S260" i="14"/>
  <c r="Q261" i="14"/>
  <c r="S261" i="14"/>
  <c r="Q262" i="14"/>
  <c r="S262" i="14"/>
  <c r="Q263" i="14"/>
  <c r="S263" i="14"/>
  <c r="Q264" i="14"/>
  <c r="S264" i="14"/>
  <c r="Q265" i="14"/>
  <c r="S265" i="14"/>
  <c r="Q266" i="14"/>
  <c r="S266" i="14"/>
  <c r="Q267" i="14"/>
  <c r="S267" i="14"/>
  <c r="Q268" i="14"/>
  <c r="S268" i="14"/>
  <c r="Q269" i="14"/>
  <c r="S269" i="14"/>
  <c r="Q270" i="14"/>
  <c r="S270" i="14"/>
  <c r="Q271" i="14"/>
  <c r="S271" i="14"/>
  <c r="Q272" i="14"/>
  <c r="S272" i="14"/>
  <c r="Q273" i="14"/>
  <c r="S273" i="14"/>
  <c r="Q274" i="14"/>
  <c r="S274" i="14"/>
  <c r="Q275" i="14"/>
  <c r="S275" i="14"/>
  <c r="Q276" i="14"/>
  <c r="S276" i="14"/>
  <c r="Q279" i="14"/>
  <c r="S279" i="14"/>
  <c r="Q280" i="14"/>
  <c r="S280" i="14"/>
  <c r="Q281" i="14"/>
  <c r="S281" i="14"/>
  <c r="Q282" i="14"/>
  <c r="S282" i="14"/>
  <c r="Q283" i="14"/>
  <c r="S283" i="14"/>
  <c r="Q284" i="14"/>
  <c r="S284" i="14"/>
  <c r="Q286" i="14"/>
  <c r="S286" i="14"/>
  <c r="Q287" i="14"/>
  <c r="S287" i="14"/>
  <c r="Q288" i="14"/>
  <c r="S288" i="14"/>
  <c r="Q293" i="14"/>
  <c r="S293" i="14"/>
  <c r="Q294" i="14"/>
  <c r="S294" i="14"/>
  <c r="Q295" i="14"/>
  <c r="S295" i="14"/>
  <c r="Q299" i="14"/>
  <c r="S299" i="14"/>
  <c r="Q300" i="14"/>
  <c r="S300" i="14"/>
  <c r="Q301" i="14"/>
  <c r="S301" i="14"/>
  <c r="Q302" i="14"/>
  <c r="S302" i="14"/>
  <c r="Q304" i="14"/>
  <c r="S304" i="14"/>
  <c r="Q305" i="14"/>
  <c r="S305" i="14"/>
  <c r="Q306" i="14"/>
  <c r="S306" i="14"/>
  <c r="Q310" i="14"/>
  <c r="S310" i="14"/>
  <c r="Q311" i="14"/>
  <c r="S311" i="14"/>
  <c r="Q312" i="14"/>
  <c r="S312" i="14"/>
  <c r="Q314" i="14"/>
  <c r="S314" i="14"/>
  <c r="Q315" i="14"/>
  <c r="S315" i="14"/>
  <c r="Q316" i="14"/>
  <c r="S316" i="14"/>
  <c r="Q325" i="14"/>
  <c r="S325" i="14"/>
  <c r="Q326" i="14"/>
  <c r="S326" i="14"/>
  <c r="Q327" i="14"/>
  <c r="S327" i="14"/>
  <c r="Q331" i="14"/>
  <c r="S331" i="14"/>
  <c r="Q332" i="14"/>
  <c r="S332" i="14"/>
  <c r="Q333" i="14"/>
  <c r="S333" i="14"/>
  <c r="Q335" i="14"/>
  <c r="S335" i="14"/>
  <c r="Q336" i="14"/>
  <c r="S336" i="14"/>
  <c r="Q337" i="14"/>
  <c r="S337" i="14"/>
  <c r="Q344" i="14"/>
  <c r="S344" i="14"/>
  <c r="Q345" i="14"/>
  <c r="S345" i="14"/>
  <c r="Q346" i="14"/>
  <c r="S346" i="14"/>
  <c r="Q347" i="14"/>
  <c r="S347" i="14"/>
  <c r="Q348" i="14"/>
  <c r="S348" i="14"/>
  <c r="Q349" i="14"/>
  <c r="S349" i="14"/>
  <c r="Q350" i="14"/>
  <c r="S350" i="14"/>
  <c r="Q351" i="14"/>
  <c r="S351" i="14"/>
  <c r="Q352" i="14"/>
  <c r="S352" i="14"/>
  <c r="Q353" i="14"/>
  <c r="S353" i="14"/>
  <c r="Q354" i="14"/>
  <c r="S354" i="14"/>
  <c r="Q355" i="14"/>
  <c r="S355" i="14"/>
  <c r="Q357" i="14"/>
  <c r="S357" i="14"/>
  <c r="Q358" i="14"/>
  <c r="S358" i="14"/>
  <c r="Q359" i="14"/>
  <c r="S359" i="14"/>
  <c r="Q360" i="14"/>
  <c r="S360" i="14"/>
  <c r="Q362" i="14"/>
  <c r="S362" i="14"/>
  <c r="Q363" i="14"/>
  <c r="S363" i="14"/>
  <c r="Q364" i="14"/>
  <c r="S364" i="14"/>
  <c r="Q369" i="14"/>
  <c r="S369" i="14"/>
  <c r="Q370" i="14"/>
  <c r="S370" i="14"/>
  <c r="Q371" i="14"/>
  <c r="S371" i="14"/>
  <c r="Q375" i="14"/>
  <c r="S375" i="14"/>
  <c r="Q376" i="14"/>
  <c r="S376" i="14"/>
  <c r="Q377" i="14"/>
  <c r="S377" i="14"/>
  <c r="Q378" i="14"/>
  <c r="S378" i="14"/>
  <c r="Q379" i="14"/>
  <c r="S379" i="14"/>
  <c r="Q380" i="14"/>
  <c r="S380" i="14"/>
  <c r="Q381" i="14"/>
  <c r="S381" i="14"/>
  <c r="Q382" i="14"/>
  <c r="S382" i="14"/>
  <c r="Q383" i="14"/>
  <c r="S383" i="14"/>
  <c r="Q385" i="14"/>
  <c r="S385" i="14"/>
  <c r="Q386" i="14"/>
  <c r="S386" i="14"/>
  <c r="Q387" i="14"/>
  <c r="S387" i="14"/>
  <c r="Q388" i="14"/>
  <c r="S388" i="14"/>
  <c r="Q389" i="14"/>
  <c r="R389" i="14"/>
  <c r="S389" i="14"/>
  <c r="Q390" i="14"/>
  <c r="S390" i="14"/>
  <c r="Q391" i="14"/>
  <c r="S391" i="14"/>
  <c r="Q392" i="14"/>
  <c r="S392" i="14"/>
  <c r="Q393" i="14"/>
  <c r="S393" i="14"/>
  <c r="Q394" i="14"/>
  <c r="S394" i="14"/>
  <c r="Q395" i="14"/>
  <c r="S395" i="14"/>
  <c r="Q396" i="14"/>
  <c r="S396" i="14"/>
  <c r="Q397" i="14"/>
  <c r="S397" i="14"/>
  <c r="Q398" i="14"/>
  <c r="S398" i="14"/>
  <c r="Q399" i="14"/>
  <c r="S399" i="14"/>
  <c r="Q400" i="14"/>
  <c r="S400" i="14"/>
  <c r="Q401" i="14"/>
  <c r="S401" i="14"/>
  <c r="Q402" i="14"/>
  <c r="S402" i="14"/>
  <c r="Q403" i="14"/>
  <c r="S403" i="14"/>
  <c r="Q404" i="14"/>
  <c r="S404" i="14"/>
  <c r="Q405" i="14"/>
  <c r="S405" i="14"/>
  <c r="Q406" i="14"/>
  <c r="S406" i="14"/>
  <c r="Q408" i="14"/>
  <c r="S408" i="14"/>
  <c r="Q409" i="14"/>
  <c r="S409" i="14"/>
  <c r="Q410" i="14"/>
  <c r="S410" i="14"/>
  <c r="Q411" i="14"/>
  <c r="S411" i="14"/>
  <c r="Q412" i="14"/>
  <c r="S412" i="14"/>
  <c r="Q413" i="14"/>
  <c r="S413" i="14"/>
  <c r="Q414" i="14"/>
  <c r="S414" i="14"/>
  <c r="Q415" i="14"/>
  <c r="S415" i="14"/>
  <c r="Q416" i="14"/>
  <c r="S416" i="14"/>
  <c r="Q417" i="14"/>
  <c r="S417" i="14"/>
  <c r="Q418" i="14"/>
  <c r="S418" i="14"/>
  <c r="Q419" i="14"/>
  <c r="S419" i="14"/>
  <c r="Q420" i="14"/>
  <c r="S420" i="14"/>
  <c r="Q421" i="14"/>
  <c r="S421" i="14"/>
  <c r="Q422" i="14"/>
  <c r="S422" i="14"/>
  <c r="Q423" i="14"/>
  <c r="S423" i="14"/>
  <c r="Q424" i="14"/>
  <c r="S424" i="14"/>
  <c r="Q425" i="14"/>
  <c r="S425" i="14"/>
  <c r="Q426" i="14"/>
  <c r="S426" i="14"/>
  <c r="Q427" i="14"/>
  <c r="S427" i="14"/>
  <c r="Q429" i="14"/>
  <c r="Q430" i="14"/>
  <c r="Q431" i="14"/>
  <c r="Q435" i="14"/>
  <c r="S435" i="14"/>
  <c r="Q436" i="14"/>
  <c r="S436" i="14"/>
  <c r="Q437" i="14"/>
  <c r="S437" i="14"/>
  <c r="Q438" i="14"/>
  <c r="S438" i="14"/>
  <c r="Q439" i="14"/>
  <c r="S439" i="14"/>
  <c r="Q440" i="14"/>
  <c r="S440" i="14"/>
  <c r="Q441" i="14"/>
  <c r="S441" i="14"/>
  <c r="Q442" i="14"/>
  <c r="S442" i="14"/>
  <c r="Q443" i="14"/>
  <c r="S443" i="14"/>
  <c r="Q445" i="14"/>
  <c r="S445" i="14"/>
  <c r="Q446" i="14"/>
  <c r="S446" i="14"/>
  <c r="Q447" i="14"/>
  <c r="S447" i="14"/>
  <c r="Q448" i="14"/>
  <c r="S448" i="14"/>
  <c r="Q453" i="14"/>
  <c r="S453" i="14"/>
  <c r="Q454" i="14"/>
  <c r="S454" i="14"/>
  <c r="Q455" i="14"/>
  <c r="S455" i="14"/>
  <c r="Q456" i="14"/>
  <c r="S456" i="14"/>
  <c r="Q457" i="14"/>
  <c r="S457" i="14"/>
  <c r="Q458" i="14"/>
  <c r="S458" i="14"/>
  <c r="Q459" i="14"/>
  <c r="S459" i="14"/>
  <c r="Q460" i="14"/>
  <c r="S460" i="14"/>
  <c r="Q461" i="14"/>
  <c r="S461" i="14"/>
  <c r="Q462" i="14"/>
  <c r="S462" i="14"/>
  <c r="Q463" i="14"/>
  <c r="S463" i="14"/>
  <c r="Q464" i="14"/>
  <c r="S464" i="14"/>
  <c r="Q465" i="14"/>
  <c r="S465" i="14"/>
  <c r="Q466" i="14"/>
  <c r="S466" i="14"/>
  <c r="Q467" i="14"/>
  <c r="S467" i="14"/>
  <c r="Q468" i="14"/>
  <c r="S468" i="14"/>
  <c r="Q469" i="14"/>
  <c r="S469" i="14"/>
  <c r="Q470" i="14"/>
  <c r="S470" i="14"/>
  <c r="Q471" i="14"/>
  <c r="S471" i="14"/>
  <c r="Q472" i="14"/>
  <c r="S472" i="14"/>
  <c r="Q473" i="14"/>
  <c r="S473" i="14"/>
  <c r="Q474" i="14"/>
  <c r="S474" i="14"/>
  <c r="Q475" i="14"/>
  <c r="S475" i="14"/>
  <c r="Q476" i="14"/>
  <c r="S476" i="14"/>
  <c r="Q477" i="14"/>
  <c r="S477" i="14"/>
  <c r="Q478" i="14"/>
  <c r="S478" i="14"/>
  <c r="Q479" i="14"/>
  <c r="S479" i="14"/>
  <c r="Q480" i="14"/>
  <c r="S480" i="14"/>
  <c r="Q481" i="14"/>
  <c r="S481" i="14"/>
  <c r="Q482" i="14"/>
  <c r="S482" i="14"/>
  <c r="Q483" i="14"/>
  <c r="S483" i="14"/>
  <c r="Q484" i="14"/>
  <c r="S484" i="14"/>
  <c r="Q485" i="14"/>
  <c r="S485" i="14"/>
  <c r="Q486" i="14"/>
  <c r="S486" i="14"/>
  <c r="Q487" i="14"/>
  <c r="S487" i="14"/>
  <c r="Q488" i="14"/>
  <c r="S488" i="14"/>
  <c r="Q489" i="14"/>
  <c r="S489" i="14"/>
  <c r="Q490" i="14"/>
  <c r="S490" i="14"/>
  <c r="Q491" i="14"/>
  <c r="S491" i="14"/>
  <c r="Q492" i="14"/>
  <c r="S492" i="14"/>
  <c r="Q493" i="14"/>
  <c r="S493" i="14"/>
  <c r="Q494" i="14"/>
  <c r="S494" i="14"/>
  <c r="Q495" i="14"/>
  <c r="S495" i="14"/>
  <c r="Q496" i="14"/>
  <c r="S496" i="14"/>
  <c r="Q497" i="14"/>
  <c r="S497" i="14"/>
  <c r="Q498" i="14"/>
  <c r="S498" i="14"/>
  <c r="Q499" i="14"/>
  <c r="S499" i="14"/>
  <c r="Q500" i="14"/>
  <c r="S500" i="14"/>
  <c r="Q501" i="14"/>
  <c r="S501" i="14"/>
  <c r="Q502" i="14"/>
  <c r="S502" i="14"/>
  <c r="Q503" i="14"/>
  <c r="S503" i="14"/>
  <c r="Q504" i="14"/>
  <c r="S504" i="14"/>
  <c r="Q505" i="14"/>
  <c r="S505" i="14"/>
  <c r="Q506" i="14"/>
  <c r="S506" i="14"/>
  <c r="Q507" i="14"/>
  <c r="S507" i="14"/>
  <c r="Q508" i="14"/>
  <c r="S508" i="14"/>
  <c r="Q509" i="14"/>
  <c r="S509" i="14"/>
  <c r="Q510" i="14"/>
  <c r="S510" i="14"/>
  <c r="Q511" i="14"/>
  <c r="S511" i="14"/>
  <c r="Q513" i="14"/>
  <c r="S513" i="14"/>
  <c r="Q514" i="14"/>
  <c r="S514" i="14"/>
  <c r="Q515" i="14"/>
  <c r="S515" i="14"/>
  <c r="Q516" i="14"/>
  <c r="S516" i="14"/>
  <c r="Q517" i="14"/>
  <c r="S517" i="14"/>
  <c r="Q518" i="14"/>
  <c r="S518" i="14"/>
  <c r="Q519" i="14"/>
  <c r="S519" i="14"/>
  <c r="Q520" i="14"/>
  <c r="S520" i="14"/>
  <c r="Q521" i="14"/>
  <c r="S521" i="14"/>
  <c r="Q522" i="14"/>
  <c r="S522" i="14"/>
  <c r="Q524" i="14"/>
  <c r="S524" i="14"/>
  <c r="Q525" i="14"/>
  <c r="S525" i="14"/>
  <c r="Q526" i="14"/>
  <c r="S526" i="14"/>
  <c r="Q527" i="14"/>
  <c r="S527" i="14"/>
  <c r="Q528" i="14"/>
  <c r="S528" i="14"/>
  <c r="Q530" i="14"/>
  <c r="S530" i="14"/>
  <c r="Q531" i="14"/>
  <c r="S531" i="14"/>
  <c r="Q532" i="14"/>
  <c r="S532" i="14"/>
  <c r="Q536" i="14"/>
  <c r="S536" i="14"/>
  <c r="Q537" i="14"/>
  <c r="S537" i="14"/>
  <c r="Q538" i="14"/>
  <c r="S538" i="14"/>
  <c r="Q539" i="14"/>
  <c r="S539" i="14"/>
  <c r="Q540" i="14"/>
  <c r="S540" i="14"/>
  <c r="Q541" i="14"/>
  <c r="S541" i="14"/>
  <c r="Q542" i="14"/>
  <c r="S542" i="14"/>
  <c r="Q543" i="14"/>
  <c r="S543" i="14"/>
  <c r="Q544" i="14"/>
  <c r="S544" i="14"/>
  <c r="Q545" i="14"/>
  <c r="S545" i="14"/>
  <c r="Q546" i="14"/>
  <c r="S546" i="14"/>
  <c r="Q547" i="14"/>
  <c r="S547" i="14"/>
  <c r="Q548" i="14"/>
  <c r="S548" i="14"/>
  <c r="Q549" i="14"/>
  <c r="S549" i="14"/>
  <c r="Q550" i="14"/>
  <c r="S550" i="14"/>
  <c r="Q551" i="14"/>
  <c r="S551" i="14"/>
  <c r="Q552" i="14"/>
  <c r="S552" i="14"/>
  <c r="Q553" i="14"/>
  <c r="S553" i="14"/>
  <c r="Q554" i="14"/>
  <c r="S554" i="14"/>
  <c r="Q555" i="14"/>
  <c r="S555" i="14"/>
  <c r="Q556" i="14"/>
  <c r="S556" i="14"/>
  <c r="Q557" i="14"/>
  <c r="S557" i="14"/>
  <c r="Q558" i="14"/>
  <c r="S558" i="14"/>
  <c r="Q559" i="14"/>
  <c r="S559" i="14"/>
  <c r="Q560" i="14"/>
  <c r="S560" i="14"/>
  <c r="Q561" i="14"/>
  <c r="S561" i="14"/>
  <c r="Q562" i="14"/>
  <c r="S562" i="14"/>
  <c r="Q563" i="14"/>
  <c r="S563" i="14"/>
  <c r="Q564" i="14"/>
  <c r="S564" i="14"/>
  <c r="Q565" i="14"/>
  <c r="S565" i="14"/>
  <c r="Q566" i="14"/>
  <c r="S566" i="14"/>
  <c r="Q567" i="14"/>
  <c r="S567" i="14"/>
  <c r="Q568" i="14"/>
  <c r="S568" i="14"/>
  <c r="Q569" i="14"/>
  <c r="S569" i="14"/>
  <c r="Q570" i="14"/>
  <c r="S570" i="14"/>
  <c r="Q571" i="14"/>
  <c r="S571" i="14"/>
  <c r="Q572" i="14"/>
  <c r="S572" i="14"/>
  <c r="Q573" i="14"/>
  <c r="S573" i="14"/>
  <c r="Q574" i="14"/>
  <c r="S574" i="14"/>
  <c r="Q575" i="14"/>
  <c r="S575" i="14"/>
  <c r="Q576" i="14"/>
  <c r="S576" i="14"/>
  <c r="Q577" i="14"/>
  <c r="S577" i="14"/>
  <c r="Q578" i="14"/>
  <c r="S578" i="14"/>
  <c r="Q579" i="14"/>
  <c r="S579" i="14"/>
  <c r="Q580" i="14"/>
  <c r="S580" i="14"/>
  <c r="Q581" i="14"/>
  <c r="S581" i="14"/>
  <c r="Q582" i="14"/>
  <c r="S582" i="14"/>
  <c r="Q583" i="14"/>
  <c r="S583" i="14"/>
  <c r="Q584" i="14"/>
  <c r="S584" i="14"/>
  <c r="Q585" i="14"/>
  <c r="S585" i="14"/>
  <c r="Q586" i="14"/>
  <c r="S586" i="14"/>
  <c r="Q587" i="14"/>
  <c r="S587" i="14"/>
  <c r="Q588" i="14"/>
  <c r="S588" i="14"/>
  <c r="Q589" i="14"/>
  <c r="S589" i="14"/>
  <c r="Q590" i="14"/>
  <c r="S590" i="14"/>
  <c r="Q591" i="14"/>
  <c r="S591" i="14"/>
  <c r="Q592" i="14"/>
  <c r="S592" i="14"/>
  <c r="Q593" i="14"/>
  <c r="S593" i="14"/>
  <c r="Q596" i="14"/>
  <c r="S596" i="14"/>
  <c r="Q597" i="14"/>
  <c r="S597" i="14"/>
  <c r="Q598" i="14"/>
  <c r="S598" i="14"/>
  <c r="Q599" i="14"/>
  <c r="S599" i="14"/>
  <c r="Q600" i="14"/>
  <c r="S600" i="14"/>
  <c r="Q601" i="14"/>
  <c r="S601" i="14"/>
  <c r="Q602" i="14"/>
  <c r="S602" i="14"/>
  <c r="Q603" i="14"/>
  <c r="S603" i="14"/>
  <c r="Q604" i="14"/>
  <c r="S604" i="14"/>
  <c r="Q605" i="14"/>
  <c r="S605" i="14"/>
  <c r="Q606" i="14"/>
  <c r="S606" i="14"/>
  <c r="Q607" i="14"/>
  <c r="S607" i="14"/>
  <c r="Q608" i="14"/>
  <c r="S608" i="14"/>
  <c r="Q609" i="14"/>
  <c r="S609" i="14"/>
  <c r="Q610" i="14"/>
  <c r="S610" i="14"/>
  <c r="Q611" i="14"/>
  <c r="S611" i="14"/>
  <c r="Q645" i="14"/>
  <c r="S645" i="14"/>
  <c r="Q646" i="14"/>
  <c r="S646" i="14"/>
  <c r="Q647" i="14"/>
  <c r="S647" i="14"/>
  <c r="Q648" i="14"/>
  <c r="S648" i="14"/>
  <c r="Q649" i="14"/>
  <c r="S649" i="14"/>
  <c r="Q650" i="14"/>
  <c r="S650" i="14"/>
  <c r="Q651" i="14"/>
  <c r="S651" i="14"/>
  <c r="Q652" i="14"/>
  <c r="S652" i="14"/>
  <c r="Q653" i="14"/>
  <c r="S653" i="14"/>
  <c r="Q654" i="14"/>
  <c r="S654" i="14"/>
  <c r="Q655" i="14"/>
  <c r="S655" i="14"/>
  <c r="Q656" i="14"/>
  <c r="S656" i="14"/>
  <c r="Q657" i="14"/>
  <c r="S657" i="14"/>
  <c r="Q658" i="14"/>
  <c r="S658" i="14"/>
  <c r="Q659" i="14"/>
  <c r="S659" i="14"/>
  <c r="Q660" i="14"/>
  <c r="S660" i="14"/>
  <c r="Q661" i="14"/>
  <c r="S661" i="14"/>
  <c r="Q662" i="14"/>
  <c r="S662" i="14"/>
  <c r="Q663" i="14"/>
  <c r="S663" i="14"/>
  <c r="Q664" i="14"/>
  <c r="S664" i="14"/>
  <c r="Q665" i="14"/>
  <c r="S665" i="14"/>
  <c r="Q666" i="14"/>
  <c r="S666" i="14"/>
  <c r="Q667" i="14"/>
  <c r="S667" i="14"/>
  <c r="Q668" i="14"/>
  <c r="S668" i="14"/>
  <c r="Q669" i="14"/>
  <c r="S669" i="14"/>
  <c r="Q670" i="14"/>
  <c r="S670" i="14"/>
  <c r="Q671" i="14"/>
  <c r="S671" i="14"/>
  <c r="Q672" i="14"/>
  <c r="S672" i="14"/>
  <c r="Q673" i="14"/>
  <c r="S673" i="14"/>
  <c r="Q674" i="14"/>
  <c r="S674" i="14"/>
  <c r="Q675" i="14"/>
  <c r="S675" i="14"/>
  <c r="Q676" i="14"/>
  <c r="S676" i="14"/>
  <c r="Q677" i="14"/>
  <c r="S677" i="14"/>
  <c r="Q678" i="14"/>
  <c r="S678" i="14"/>
  <c r="Q679" i="14"/>
  <c r="S679" i="14"/>
  <c r="Q680" i="14"/>
  <c r="S680" i="14"/>
  <c r="Q681" i="14"/>
  <c r="S681" i="14"/>
  <c r="Q682" i="14"/>
  <c r="S682" i="14"/>
  <c r="Q683" i="14"/>
  <c r="S683" i="14"/>
  <c r="Q684" i="14"/>
  <c r="S684" i="14"/>
  <c r="Q685" i="14"/>
  <c r="S685" i="14"/>
  <c r="Q686" i="14"/>
  <c r="S686" i="14"/>
  <c r="Q687" i="14"/>
  <c r="S687" i="14"/>
  <c r="Q688" i="14"/>
  <c r="S688" i="14"/>
  <c r="Q689" i="14"/>
  <c r="S689" i="14"/>
  <c r="Q690" i="14"/>
  <c r="S690" i="14"/>
  <c r="Q691" i="14"/>
  <c r="S691" i="14"/>
  <c r="Q692" i="14"/>
  <c r="S692" i="14"/>
  <c r="Q693" i="14"/>
  <c r="S693" i="14"/>
  <c r="Q694" i="14"/>
  <c r="S694" i="14"/>
  <c r="Q695" i="14"/>
  <c r="S695" i="14"/>
  <c r="Q696" i="14"/>
  <c r="S696" i="14"/>
  <c r="Q697" i="14"/>
  <c r="S697" i="14"/>
  <c r="Q698" i="14"/>
  <c r="S698" i="14"/>
  <c r="Q699" i="14"/>
  <c r="S699" i="14"/>
  <c r="Q700" i="14"/>
  <c r="S700" i="14"/>
  <c r="Q701" i="14"/>
  <c r="S701" i="14"/>
  <c r="Q702" i="14"/>
  <c r="S702" i="14"/>
  <c r="Q703" i="14"/>
  <c r="S703" i="14"/>
  <c r="Q704" i="14"/>
  <c r="S704" i="14"/>
  <c r="Q705" i="14"/>
  <c r="S705" i="14"/>
  <c r="Q706" i="14"/>
  <c r="S706" i="14"/>
  <c r="Q707" i="14"/>
  <c r="S707" i="14"/>
  <c r="Q708" i="14"/>
  <c r="S708" i="14"/>
  <c r="Q709" i="14"/>
  <c r="S709" i="14"/>
  <c r="Q710" i="14"/>
  <c r="S710" i="14"/>
  <c r="Q711" i="14"/>
  <c r="S711" i="14"/>
  <c r="Q712" i="14"/>
  <c r="S712" i="14"/>
  <c r="Q713" i="14"/>
  <c r="S713" i="14"/>
  <c r="Q714" i="14"/>
  <c r="S714" i="14"/>
  <c r="Q715" i="14"/>
  <c r="S715" i="14"/>
  <c r="Q716" i="14"/>
  <c r="S716" i="14"/>
  <c r="Q717" i="14"/>
  <c r="S717" i="14"/>
  <c r="Q718" i="14"/>
  <c r="S718" i="14"/>
  <c r="Q719" i="14"/>
  <c r="S719" i="14"/>
  <c r="Q720" i="14"/>
  <c r="S720" i="14"/>
  <c r="Q721" i="14"/>
  <c r="S721" i="14"/>
  <c r="Q722" i="14"/>
  <c r="S722" i="14"/>
  <c r="Q723" i="14"/>
  <c r="S723" i="14"/>
  <c r="Q724" i="14"/>
  <c r="S724" i="14"/>
  <c r="Q725" i="14"/>
  <c r="S725" i="14"/>
  <c r="Q726" i="14"/>
  <c r="S726" i="14"/>
  <c r="Q727" i="14"/>
  <c r="S727" i="14"/>
  <c r="Q728" i="14"/>
  <c r="S728" i="14"/>
  <c r="Q729" i="14"/>
  <c r="S729" i="14"/>
  <c r="Q730" i="14"/>
  <c r="S730" i="14"/>
  <c r="Q731" i="14"/>
  <c r="S731" i="14"/>
  <c r="Q732" i="14"/>
  <c r="S732" i="14"/>
  <c r="Q733" i="14"/>
  <c r="S733" i="14"/>
  <c r="Q734" i="14"/>
  <c r="S734" i="14"/>
  <c r="Q735" i="14"/>
  <c r="S735" i="14"/>
  <c r="Q736" i="14"/>
  <c r="S736" i="14"/>
  <c r="Q737" i="14"/>
  <c r="S737" i="14"/>
  <c r="Q738" i="14"/>
  <c r="S738" i="14"/>
  <c r="Q739" i="14"/>
  <c r="S739" i="14"/>
  <c r="Q740" i="14"/>
  <c r="S740" i="14"/>
  <c r="Q741" i="14"/>
  <c r="S741" i="14"/>
  <c r="Q742" i="14"/>
  <c r="S742" i="14"/>
  <c r="Q743" i="14"/>
  <c r="S743" i="14"/>
  <c r="Q744" i="14"/>
  <c r="S744" i="14"/>
  <c r="Q745" i="14"/>
  <c r="S745" i="14"/>
  <c r="Q746" i="14"/>
  <c r="S746" i="14"/>
  <c r="Q747" i="14"/>
  <c r="S747" i="14"/>
  <c r="Q748" i="14"/>
  <c r="S748" i="14"/>
  <c r="Q749" i="14"/>
  <c r="S749" i="14"/>
  <c r="Q750" i="14"/>
  <c r="S750" i="14"/>
  <c r="Q751" i="14"/>
  <c r="S751" i="14"/>
  <c r="Q752" i="14"/>
  <c r="S752" i="14"/>
  <c r="Q753" i="14"/>
  <c r="S753" i="14"/>
  <c r="Q754" i="14"/>
  <c r="S754" i="14"/>
  <c r="Q755" i="14"/>
  <c r="S755" i="14"/>
  <c r="Q756" i="14"/>
  <c r="S756" i="14"/>
  <c r="Q757" i="14"/>
  <c r="S757" i="14"/>
  <c r="Q758" i="14"/>
  <c r="S758" i="14"/>
  <c r="Q759" i="14"/>
  <c r="S759" i="14"/>
  <c r="Q760" i="14"/>
  <c r="S760" i="14"/>
  <c r="Q761" i="14"/>
  <c r="S761" i="14"/>
  <c r="Q762" i="14"/>
  <c r="S762" i="14"/>
  <c r="Q763" i="14"/>
  <c r="S763" i="14"/>
  <c r="Q764" i="14"/>
  <c r="S764" i="14"/>
  <c r="Q765" i="14"/>
  <c r="S765" i="14"/>
  <c r="Q766" i="14"/>
  <c r="S766" i="14"/>
  <c r="Q767" i="14"/>
  <c r="S767" i="14"/>
  <c r="Q768" i="14"/>
  <c r="S768" i="14"/>
  <c r="Q769" i="14"/>
  <c r="S769" i="14"/>
  <c r="Q770" i="14"/>
  <c r="S770" i="14"/>
  <c r="Q771" i="14"/>
  <c r="S771" i="14"/>
  <c r="Q772" i="14"/>
  <c r="S772" i="14"/>
  <c r="Q773" i="14"/>
  <c r="S773" i="14"/>
  <c r="Q774" i="14"/>
  <c r="S774" i="14"/>
  <c r="Q775" i="14"/>
  <c r="S775" i="14"/>
  <c r="Q776" i="14"/>
  <c r="S776" i="14"/>
  <c r="Q777" i="14"/>
  <c r="S777" i="14"/>
  <c r="Q778" i="14"/>
  <c r="S778" i="14"/>
  <c r="Q779" i="14"/>
  <c r="S779" i="14"/>
  <c r="Q780" i="14"/>
  <c r="S780" i="14"/>
  <c r="Q781" i="14"/>
  <c r="S781" i="14"/>
  <c r="Q782" i="14"/>
  <c r="S782" i="14"/>
  <c r="Q783" i="14"/>
  <c r="S783" i="14"/>
  <c r="Q784" i="14"/>
  <c r="S784" i="14"/>
  <c r="Q785" i="14"/>
  <c r="S785" i="14"/>
  <c r="Q786" i="14"/>
  <c r="S786" i="14"/>
  <c r="Q787" i="14"/>
  <c r="S787" i="14"/>
  <c r="Q788" i="14"/>
  <c r="S788" i="14"/>
  <c r="Q789" i="14"/>
  <c r="S789" i="14"/>
  <c r="Q790" i="14"/>
  <c r="S790" i="14"/>
  <c r="Q791" i="14"/>
  <c r="S791" i="14"/>
  <c r="Q792" i="14"/>
  <c r="S792" i="14"/>
  <c r="Q793" i="14"/>
  <c r="S793" i="14"/>
  <c r="Q794" i="14"/>
  <c r="S794" i="14"/>
  <c r="Q795" i="14"/>
  <c r="S795" i="14"/>
  <c r="Q796" i="14"/>
  <c r="S796" i="14"/>
  <c r="Q797" i="14"/>
  <c r="S797" i="14"/>
  <c r="Q798" i="14"/>
  <c r="S798" i="14"/>
  <c r="Q799" i="14"/>
  <c r="S799" i="14"/>
  <c r="Q800" i="14"/>
  <c r="S800" i="14"/>
  <c r="Q801" i="14"/>
  <c r="S801" i="14"/>
  <c r="Q802" i="14"/>
  <c r="S802" i="14"/>
  <c r="Q803" i="14"/>
  <c r="S803" i="14"/>
  <c r="Q804" i="14"/>
  <c r="S804" i="14"/>
  <c r="Q805" i="14"/>
  <c r="S805" i="14"/>
  <c r="Q806" i="14"/>
  <c r="S806" i="14"/>
  <c r="Q807" i="14"/>
  <c r="S807" i="14"/>
  <c r="Q808" i="14"/>
  <c r="S808" i="14"/>
  <c r="Q809" i="14"/>
  <c r="S809" i="14"/>
  <c r="Q810" i="14"/>
  <c r="S810" i="14"/>
  <c r="Q811" i="14"/>
  <c r="S811" i="14"/>
  <c r="Q812" i="14"/>
  <c r="S812" i="14"/>
  <c r="Q813" i="14"/>
  <c r="S813" i="14"/>
  <c r="Q814" i="14"/>
  <c r="S814" i="14"/>
  <c r="Q815" i="14"/>
  <c r="S815" i="14"/>
  <c r="Q816" i="14"/>
  <c r="S816" i="14"/>
  <c r="Q817" i="14"/>
  <c r="S817" i="14"/>
  <c r="F902" i="15"/>
  <c r="L902" i="15" s="1"/>
  <c r="F275" i="15"/>
  <c r="L275" i="15" s="1"/>
  <c r="J178" i="15"/>
  <c r="M938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8" i="15"/>
  <c r="M609" i="15"/>
  <c r="M610" i="15"/>
  <c r="M611" i="15"/>
  <c r="M612" i="15"/>
  <c r="M613" i="15"/>
  <c r="M614" i="15"/>
  <c r="M615" i="15"/>
  <c r="M616" i="15"/>
  <c r="M617" i="15"/>
  <c r="M619" i="15"/>
  <c r="M620" i="15"/>
  <c r="M621" i="15"/>
  <c r="M622" i="15"/>
  <c r="M623" i="15"/>
  <c r="L625" i="15"/>
  <c r="M625" i="15"/>
  <c r="M626" i="15"/>
  <c r="M627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2" i="15"/>
  <c r="M693" i="15"/>
  <c r="M694" i="15"/>
  <c r="M695" i="15"/>
  <c r="M696" i="15"/>
  <c r="M697" i="15"/>
  <c r="M698" i="15"/>
  <c r="L699" i="15"/>
  <c r="M699" i="15"/>
  <c r="M700" i="15"/>
  <c r="M701" i="15"/>
  <c r="M702" i="15"/>
  <c r="M703" i="15"/>
  <c r="M704" i="15"/>
  <c r="M705" i="15"/>
  <c r="M706" i="15"/>
  <c r="M707" i="15"/>
  <c r="M708" i="15"/>
  <c r="M709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9" i="15"/>
  <c r="M930" i="15"/>
  <c r="M931" i="15"/>
  <c r="M932" i="15"/>
  <c r="M933" i="15"/>
  <c r="M934" i="15"/>
  <c r="M935" i="15"/>
  <c r="M939" i="15"/>
  <c r="M940" i="15"/>
  <c r="M941" i="15"/>
  <c r="M942" i="15"/>
  <c r="M587" i="15"/>
  <c r="M588" i="15"/>
  <c r="M589" i="15"/>
  <c r="M590" i="15"/>
  <c r="M591" i="15"/>
  <c r="M592" i="15"/>
  <c r="M593" i="15"/>
  <c r="M594" i="15"/>
  <c r="M585" i="15"/>
  <c r="M581" i="15"/>
  <c r="M582" i="15"/>
  <c r="M583" i="15"/>
  <c r="M584" i="15"/>
  <c r="M577" i="15"/>
  <c r="M578" i="15"/>
  <c r="M579" i="15"/>
  <c r="M580" i="15"/>
  <c r="M571" i="15"/>
  <c r="M572" i="15"/>
  <c r="M573" i="15"/>
  <c r="M574" i="15"/>
  <c r="M575" i="15"/>
  <c r="M576" i="15"/>
  <c r="M566" i="15"/>
  <c r="M19" i="15"/>
  <c r="M20" i="15"/>
  <c r="M21" i="15"/>
  <c r="M22" i="15"/>
  <c r="M23" i="15"/>
  <c r="M24" i="15"/>
  <c r="M25" i="15"/>
  <c r="M27" i="15"/>
  <c r="M28" i="15"/>
  <c r="M29" i="15"/>
  <c r="M54" i="15"/>
  <c r="M55" i="15"/>
  <c r="M56" i="15"/>
  <c r="M64" i="15"/>
  <c r="M65" i="15"/>
  <c r="M66" i="15"/>
  <c r="M71" i="15"/>
  <c r="M72" i="15"/>
  <c r="M73" i="15"/>
  <c r="M74" i="15"/>
  <c r="M76" i="15"/>
  <c r="M77" i="15"/>
  <c r="M78" i="15"/>
  <c r="M86" i="15"/>
  <c r="M87" i="15"/>
  <c r="M88" i="15"/>
  <c r="M92" i="15"/>
  <c r="M93" i="15"/>
  <c r="M94" i="15"/>
  <c r="M95" i="15"/>
  <c r="M96" i="15"/>
  <c r="M97" i="15"/>
  <c r="M98" i="15"/>
  <c r="M100" i="15"/>
  <c r="M101" i="15"/>
  <c r="M102" i="15"/>
  <c r="M103" i="15"/>
  <c r="M104" i="15"/>
  <c r="M105" i="15"/>
  <c r="M106" i="15"/>
  <c r="M107" i="15"/>
  <c r="M108" i="15"/>
  <c r="M109" i="15"/>
  <c r="M110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83" i="15"/>
  <c r="M184" i="15"/>
  <c r="M185" i="15"/>
  <c r="M190" i="15"/>
  <c r="M191" i="15"/>
  <c r="M192" i="15"/>
  <c r="M193" i="15"/>
  <c r="M196" i="15"/>
  <c r="M197" i="15"/>
  <c r="M198" i="15"/>
  <c r="M209" i="15"/>
  <c r="M210" i="15"/>
  <c r="M211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5" i="15"/>
  <c r="M296" i="15"/>
  <c r="M297" i="15"/>
  <c r="M298" i="15"/>
  <c r="M299" i="15"/>
  <c r="M300" i="15"/>
  <c r="M302" i="15"/>
  <c r="M303" i="15"/>
  <c r="M304" i="15"/>
  <c r="M305" i="15"/>
  <c r="M306" i="15"/>
  <c r="M307" i="15"/>
  <c r="M308" i="15"/>
  <c r="M309" i="15"/>
  <c r="M310" i="15"/>
  <c r="M312" i="15"/>
  <c r="M313" i="15"/>
  <c r="M314" i="15"/>
  <c r="M318" i="15"/>
  <c r="M319" i="15"/>
  <c r="M320" i="15"/>
  <c r="M321" i="15"/>
  <c r="M322" i="15"/>
  <c r="M323" i="15"/>
  <c r="M324" i="15"/>
  <c r="M326" i="15"/>
  <c r="M327" i="15"/>
  <c r="M328" i="15"/>
  <c r="M332" i="15"/>
  <c r="M333" i="15"/>
  <c r="M334" i="15"/>
  <c r="M336" i="15"/>
  <c r="M337" i="15"/>
  <c r="M338" i="15"/>
  <c r="M345" i="15"/>
  <c r="M347" i="15"/>
  <c r="M348" i="15"/>
  <c r="M349" i="15"/>
  <c r="M353" i="15"/>
  <c r="M354" i="15"/>
  <c r="M355" i="15"/>
  <c r="M357" i="15"/>
  <c r="M358" i="15"/>
  <c r="M359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9" i="15"/>
  <c r="M380" i="15"/>
  <c r="M381" i="15"/>
  <c r="M382" i="15"/>
  <c r="M384" i="15"/>
  <c r="M385" i="15"/>
  <c r="M386" i="15"/>
  <c r="M390" i="15"/>
  <c r="M391" i="15"/>
  <c r="M392" i="15"/>
  <c r="M394" i="15"/>
  <c r="M395" i="15"/>
  <c r="M396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9" i="15"/>
  <c r="M440" i="15"/>
  <c r="M441" i="15"/>
  <c r="M442" i="15"/>
  <c r="M443" i="15"/>
  <c r="M444" i="15"/>
  <c r="M445" i="15"/>
  <c r="M446" i="15"/>
  <c r="M447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9" i="15"/>
  <c r="M480" i="15"/>
  <c r="M481" i="15"/>
  <c r="M482" i="15"/>
  <c r="M483" i="15"/>
  <c r="M484" i="15"/>
  <c r="M485" i="15"/>
  <c r="M486" i="15"/>
  <c r="M487" i="15"/>
  <c r="M488" i="15"/>
  <c r="M489" i="15"/>
  <c r="M492" i="15"/>
  <c r="M493" i="15"/>
  <c r="M494" i="15"/>
  <c r="M496" i="15"/>
  <c r="M497" i="15"/>
  <c r="M498" i="15"/>
  <c r="M499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H132" i="14" l="1"/>
  <c r="H131" i="14" s="1"/>
  <c r="H130" i="14" s="1"/>
  <c r="G200" i="15"/>
  <c r="F199" i="15"/>
  <c r="G199" i="15" s="1"/>
  <c r="G195" i="15" s="1"/>
  <c r="H422" i="14"/>
  <c r="H421" i="14" s="1"/>
  <c r="H420" i="14" s="1"/>
  <c r="R423" i="14"/>
  <c r="H608" i="2"/>
  <c r="F608" i="2"/>
  <c r="R13" i="13"/>
  <c r="T13" i="13"/>
  <c r="R14" i="13"/>
  <c r="T14" i="13"/>
  <c r="R15" i="13"/>
  <c r="T15" i="13"/>
  <c r="R16" i="13"/>
  <c r="T16" i="13"/>
  <c r="R17" i="13"/>
  <c r="T17" i="13"/>
  <c r="R18" i="13"/>
  <c r="T18" i="13"/>
  <c r="Q19" i="13"/>
  <c r="R19" i="13"/>
  <c r="S19" i="13"/>
  <c r="T19" i="13"/>
  <c r="R20" i="13"/>
  <c r="T20" i="13"/>
  <c r="R21" i="13"/>
  <c r="T21" i="13"/>
  <c r="Q22" i="13"/>
  <c r="R22" i="13"/>
  <c r="S22" i="13"/>
  <c r="T22" i="13"/>
  <c r="R23" i="13"/>
  <c r="T23" i="13"/>
  <c r="Q24" i="13"/>
  <c r="R24" i="13"/>
  <c r="S24" i="13"/>
  <c r="T24" i="13"/>
  <c r="R25" i="13"/>
  <c r="T25" i="13"/>
  <c r="R26" i="13"/>
  <c r="T26" i="13"/>
  <c r="R27" i="13"/>
  <c r="T27" i="13"/>
  <c r="R28" i="13"/>
  <c r="T28" i="13"/>
  <c r="R29" i="13"/>
  <c r="T29" i="13"/>
  <c r="Q30" i="13"/>
  <c r="R30" i="13"/>
  <c r="S30" i="13"/>
  <c r="T30" i="13"/>
  <c r="Q31" i="13"/>
  <c r="R31" i="13"/>
  <c r="S31" i="13"/>
  <c r="T31" i="13"/>
  <c r="R32" i="13"/>
  <c r="T32" i="13"/>
  <c r="R33" i="13"/>
  <c r="T33" i="13"/>
  <c r="Q34" i="13"/>
  <c r="R34" i="13"/>
  <c r="S34" i="13"/>
  <c r="T34" i="13"/>
  <c r="R35" i="13"/>
  <c r="T35" i="13"/>
  <c r="R36" i="13"/>
  <c r="T36" i="13"/>
  <c r="Q37" i="13"/>
  <c r="R37" i="13"/>
  <c r="S37" i="13"/>
  <c r="T37" i="13"/>
  <c r="R38" i="13"/>
  <c r="T38" i="13"/>
  <c r="Q39" i="13"/>
  <c r="R39" i="13"/>
  <c r="S39" i="13"/>
  <c r="T39" i="13"/>
  <c r="R40" i="13"/>
  <c r="T40" i="13"/>
  <c r="Q41" i="13"/>
  <c r="R41" i="13"/>
  <c r="S41" i="13"/>
  <c r="T41" i="13"/>
  <c r="R42" i="13"/>
  <c r="T42" i="13"/>
  <c r="R43" i="13"/>
  <c r="T43" i="13"/>
  <c r="R44" i="13"/>
  <c r="T44" i="13"/>
  <c r="R45" i="13"/>
  <c r="T45" i="13"/>
  <c r="R46" i="13"/>
  <c r="T46" i="13"/>
  <c r="Q47" i="13"/>
  <c r="R47" i="13"/>
  <c r="S47" i="13"/>
  <c r="T47" i="13"/>
  <c r="R48" i="13"/>
  <c r="T48" i="13"/>
  <c r="R49" i="13"/>
  <c r="T49" i="13"/>
  <c r="Q50" i="13"/>
  <c r="R50" i="13"/>
  <c r="S50" i="13"/>
  <c r="T50" i="13"/>
  <c r="R51" i="13"/>
  <c r="T51" i="13"/>
  <c r="R52" i="13"/>
  <c r="T52" i="13"/>
  <c r="R53" i="13"/>
  <c r="T53" i="13"/>
  <c r="R54" i="13"/>
  <c r="T54" i="13"/>
  <c r="Q55" i="13"/>
  <c r="R55" i="13"/>
  <c r="S55" i="13"/>
  <c r="T55" i="13"/>
  <c r="R58" i="13"/>
  <c r="T58" i="13"/>
  <c r="R59" i="13"/>
  <c r="T59" i="13"/>
  <c r="R60" i="13"/>
  <c r="T60" i="13"/>
  <c r="R61" i="13"/>
  <c r="T61" i="13"/>
  <c r="R62" i="13"/>
  <c r="T62" i="13"/>
  <c r="Q63" i="13"/>
  <c r="R63" i="13"/>
  <c r="S63" i="13"/>
  <c r="T63" i="13"/>
  <c r="R64" i="13"/>
  <c r="T64" i="13"/>
  <c r="Q65" i="13"/>
  <c r="R65" i="13"/>
  <c r="S65" i="13"/>
  <c r="T65" i="13"/>
  <c r="R66" i="13"/>
  <c r="T66" i="13"/>
  <c r="Q67" i="13"/>
  <c r="R67" i="13"/>
  <c r="S67" i="13"/>
  <c r="T67" i="13"/>
  <c r="R68" i="13"/>
  <c r="T68" i="13"/>
  <c r="Q69" i="13"/>
  <c r="R69" i="13"/>
  <c r="S69" i="13"/>
  <c r="T69" i="13"/>
  <c r="R70" i="13"/>
  <c r="T70" i="13"/>
  <c r="Q71" i="13"/>
  <c r="R71" i="13"/>
  <c r="S71" i="13"/>
  <c r="T71" i="13"/>
  <c r="R72" i="13"/>
  <c r="T72" i="13"/>
  <c r="R73" i="13"/>
  <c r="T73" i="13"/>
  <c r="R74" i="13"/>
  <c r="T74" i="13"/>
  <c r="Q75" i="13"/>
  <c r="R75" i="13"/>
  <c r="S75" i="13"/>
  <c r="T75" i="13"/>
  <c r="Q76" i="13"/>
  <c r="R76" i="13"/>
  <c r="S76" i="13"/>
  <c r="T76" i="13"/>
  <c r="R77" i="13"/>
  <c r="T77" i="13"/>
  <c r="R78" i="13"/>
  <c r="T78" i="13"/>
  <c r="Q79" i="13"/>
  <c r="R79" i="13"/>
  <c r="S79" i="13"/>
  <c r="T79" i="13"/>
  <c r="R80" i="13"/>
  <c r="T80" i="13"/>
  <c r="R81" i="13"/>
  <c r="T81" i="13"/>
  <c r="Q82" i="13"/>
  <c r="R82" i="13"/>
  <c r="S82" i="13"/>
  <c r="T82" i="13"/>
  <c r="Q83" i="13"/>
  <c r="R83" i="13"/>
  <c r="S83" i="13"/>
  <c r="T83" i="13"/>
  <c r="R85" i="13"/>
  <c r="T85" i="13"/>
  <c r="R86" i="13"/>
  <c r="T86" i="13"/>
  <c r="R87" i="13"/>
  <c r="T87" i="13"/>
  <c r="Q88" i="13"/>
  <c r="R88" i="13"/>
  <c r="S88" i="13"/>
  <c r="T88" i="13"/>
  <c r="R89" i="13"/>
  <c r="T89" i="13"/>
  <c r="R90" i="13"/>
  <c r="T90" i="13"/>
  <c r="R91" i="13"/>
  <c r="T91" i="13"/>
  <c r="Q92" i="13"/>
  <c r="R92" i="13"/>
  <c r="S92" i="13"/>
  <c r="T92" i="13"/>
  <c r="R93" i="13"/>
  <c r="T93" i="13"/>
  <c r="R94" i="13"/>
  <c r="T94" i="13"/>
  <c r="R95" i="13"/>
  <c r="T95" i="13"/>
  <c r="Q96" i="13"/>
  <c r="R96" i="13"/>
  <c r="S96" i="13"/>
  <c r="T96" i="13"/>
  <c r="R100" i="13"/>
  <c r="T100" i="13"/>
  <c r="Q101" i="13"/>
  <c r="R101" i="13"/>
  <c r="S101" i="13"/>
  <c r="T101" i="13"/>
  <c r="Q103" i="13"/>
  <c r="S103" i="13"/>
  <c r="R104" i="13"/>
  <c r="T104" i="13"/>
  <c r="Q105" i="13"/>
  <c r="R105" i="13"/>
  <c r="S105" i="13"/>
  <c r="T105" i="13"/>
  <c r="R106" i="13"/>
  <c r="T106" i="13"/>
  <c r="R107" i="13"/>
  <c r="T107" i="13"/>
  <c r="Q108" i="13"/>
  <c r="R108" i="13"/>
  <c r="S108" i="13"/>
  <c r="T108" i="13"/>
  <c r="R109" i="13"/>
  <c r="T109" i="13"/>
  <c r="R110" i="13"/>
  <c r="T110" i="13"/>
  <c r="Q111" i="13"/>
  <c r="R111" i="13"/>
  <c r="S111" i="13"/>
  <c r="T111" i="13"/>
  <c r="Q112" i="13"/>
  <c r="R112" i="13"/>
  <c r="S112" i="13"/>
  <c r="T112" i="13"/>
  <c r="R113" i="13"/>
  <c r="T113" i="13"/>
  <c r="R114" i="13"/>
  <c r="T114" i="13"/>
  <c r="Q115" i="13"/>
  <c r="R115" i="13"/>
  <c r="S115" i="13"/>
  <c r="T115" i="13"/>
  <c r="R116" i="13"/>
  <c r="T116" i="13"/>
  <c r="R117" i="13"/>
  <c r="T117" i="13"/>
  <c r="Q118" i="13"/>
  <c r="R118" i="13"/>
  <c r="S118" i="13"/>
  <c r="T118" i="13"/>
  <c r="R119" i="13"/>
  <c r="T119" i="13"/>
  <c r="R120" i="13"/>
  <c r="T120" i="13"/>
  <c r="R121" i="13"/>
  <c r="T121" i="13"/>
  <c r="Q122" i="13"/>
  <c r="R122" i="13"/>
  <c r="S122" i="13"/>
  <c r="T122" i="13"/>
  <c r="R123" i="13"/>
  <c r="T123" i="13"/>
  <c r="Q124" i="13"/>
  <c r="R124" i="13"/>
  <c r="S124" i="13"/>
  <c r="T124" i="13"/>
  <c r="Q129" i="13"/>
  <c r="S129" i="13"/>
  <c r="Q131" i="13"/>
  <c r="S131" i="13"/>
  <c r="Q132" i="13"/>
  <c r="S132" i="13"/>
  <c r="R133" i="13"/>
  <c r="T133" i="13"/>
  <c r="R134" i="13"/>
  <c r="T134" i="13"/>
  <c r="R135" i="13"/>
  <c r="T135" i="13"/>
  <c r="Q136" i="13"/>
  <c r="R136" i="13"/>
  <c r="S136" i="13"/>
  <c r="T136" i="13"/>
  <c r="Q137" i="13"/>
  <c r="R137" i="13"/>
  <c r="S137" i="13"/>
  <c r="T137" i="13"/>
  <c r="R138" i="13"/>
  <c r="T138" i="13"/>
  <c r="Q139" i="13"/>
  <c r="R139" i="13"/>
  <c r="S139" i="13"/>
  <c r="T139" i="13"/>
  <c r="R140" i="13"/>
  <c r="T140" i="13"/>
  <c r="R141" i="13"/>
  <c r="T141" i="13"/>
  <c r="R142" i="13"/>
  <c r="T142" i="13"/>
  <c r="Q143" i="13"/>
  <c r="R143" i="13"/>
  <c r="S143" i="13"/>
  <c r="T143" i="13"/>
  <c r="Q144" i="13"/>
  <c r="R144" i="13"/>
  <c r="S144" i="13"/>
  <c r="T144" i="13"/>
  <c r="Q145" i="13"/>
  <c r="R145" i="13"/>
  <c r="S145" i="13"/>
  <c r="T145" i="13"/>
  <c r="R146" i="13"/>
  <c r="T146" i="13"/>
  <c r="Q147" i="13"/>
  <c r="R147" i="13"/>
  <c r="S147" i="13"/>
  <c r="T147" i="13"/>
  <c r="R148" i="13"/>
  <c r="T148" i="13"/>
  <c r="R149" i="13"/>
  <c r="T149" i="13"/>
  <c r="Q150" i="13"/>
  <c r="R150" i="13"/>
  <c r="S150" i="13"/>
  <c r="T150" i="13"/>
  <c r="Q151" i="13"/>
  <c r="R151" i="13"/>
  <c r="S151" i="13"/>
  <c r="T151" i="13"/>
  <c r="Q152" i="13"/>
  <c r="R152" i="13"/>
  <c r="S152" i="13"/>
  <c r="T152" i="13"/>
  <c r="R153" i="13"/>
  <c r="T153" i="13"/>
  <c r="Q154" i="13"/>
  <c r="R154" i="13"/>
  <c r="S154" i="13"/>
  <c r="T154" i="13"/>
  <c r="R155" i="13"/>
  <c r="T155" i="13"/>
  <c r="R156" i="13"/>
  <c r="T156" i="13"/>
  <c r="Q157" i="13"/>
  <c r="R157" i="13"/>
  <c r="S157" i="13"/>
  <c r="T157" i="13"/>
  <c r="Q158" i="13"/>
  <c r="R158" i="13"/>
  <c r="S158" i="13"/>
  <c r="T158" i="13"/>
  <c r="R159" i="13"/>
  <c r="T159" i="13"/>
  <c r="Q160" i="13"/>
  <c r="R160" i="13"/>
  <c r="S160" i="13"/>
  <c r="T160" i="13"/>
  <c r="R161" i="13"/>
  <c r="T161" i="13"/>
  <c r="R162" i="13"/>
  <c r="T162" i="13"/>
  <c r="Q163" i="13"/>
  <c r="R163" i="13"/>
  <c r="S163" i="13"/>
  <c r="T163" i="13"/>
  <c r="Q170" i="13"/>
  <c r="S170" i="13"/>
  <c r="Q171" i="13"/>
  <c r="S171" i="13"/>
  <c r="R172" i="13"/>
  <c r="T172" i="13"/>
  <c r="R173" i="13"/>
  <c r="T173" i="13"/>
  <c r="R174" i="13"/>
  <c r="T174" i="13"/>
  <c r="R175" i="13"/>
  <c r="T175" i="13"/>
  <c r="R176" i="13"/>
  <c r="T176" i="13"/>
  <c r="Q177" i="13"/>
  <c r="R177" i="13"/>
  <c r="S177" i="13"/>
  <c r="T177" i="13"/>
  <c r="R178" i="13"/>
  <c r="T178" i="13"/>
  <c r="R179" i="13"/>
  <c r="T179" i="13"/>
  <c r="Q180" i="13"/>
  <c r="R180" i="13"/>
  <c r="S180" i="13"/>
  <c r="T180" i="13"/>
  <c r="Q181" i="13"/>
  <c r="R181" i="13"/>
  <c r="S181" i="13"/>
  <c r="T181" i="13"/>
  <c r="Q182" i="13"/>
  <c r="R182" i="13"/>
  <c r="S182" i="13"/>
  <c r="T182" i="13"/>
  <c r="R183" i="13"/>
  <c r="T183" i="13"/>
  <c r="Q184" i="13"/>
  <c r="R184" i="13"/>
  <c r="S184" i="13"/>
  <c r="T184" i="13"/>
  <c r="R185" i="13"/>
  <c r="T185" i="13"/>
  <c r="R186" i="13"/>
  <c r="T186" i="13"/>
  <c r="Q187" i="13"/>
  <c r="R187" i="13"/>
  <c r="S187" i="13"/>
  <c r="T187" i="13"/>
  <c r="R188" i="13"/>
  <c r="T188" i="13"/>
  <c r="R189" i="13"/>
  <c r="T189" i="13"/>
  <c r="R190" i="13"/>
  <c r="T190" i="13"/>
  <c r="R191" i="13"/>
  <c r="T191" i="13"/>
  <c r="Q192" i="13"/>
  <c r="R192" i="13"/>
  <c r="S192" i="13"/>
  <c r="T192" i="13"/>
  <c r="R197" i="13"/>
  <c r="T197" i="13"/>
  <c r="R198" i="13"/>
  <c r="T198" i="13"/>
  <c r="Q199" i="13"/>
  <c r="R199" i="13"/>
  <c r="S199" i="13"/>
  <c r="T199" i="13"/>
  <c r="Q202" i="13"/>
  <c r="S202" i="13"/>
  <c r="R203" i="13"/>
  <c r="T203" i="13"/>
  <c r="R204" i="13"/>
  <c r="T204" i="13"/>
  <c r="R205" i="13"/>
  <c r="T205" i="13"/>
  <c r="R206" i="13"/>
  <c r="T206" i="13"/>
  <c r="R207" i="13"/>
  <c r="T207" i="13"/>
  <c r="Q208" i="13"/>
  <c r="R208" i="13"/>
  <c r="S208" i="13"/>
  <c r="T208" i="13"/>
  <c r="Q209" i="13"/>
  <c r="R209" i="13"/>
  <c r="S209" i="13"/>
  <c r="T209" i="13"/>
  <c r="R210" i="13"/>
  <c r="T210" i="13"/>
  <c r="Q211" i="13"/>
  <c r="R211" i="13"/>
  <c r="S211" i="13"/>
  <c r="T211" i="13"/>
  <c r="R212" i="13"/>
  <c r="T212" i="13"/>
  <c r="R213" i="13"/>
  <c r="T213" i="13"/>
  <c r="R214" i="13"/>
  <c r="T214" i="13"/>
  <c r="Q215" i="13"/>
  <c r="R215" i="13"/>
  <c r="S215" i="13"/>
  <c r="T215" i="13"/>
  <c r="R216" i="13"/>
  <c r="T216" i="13"/>
  <c r="R217" i="13"/>
  <c r="T217" i="13"/>
  <c r="Q218" i="13"/>
  <c r="R218" i="13"/>
  <c r="S218" i="13"/>
  <c r="T218" i="13"/>
  <c r="R219" i="13"/>
  <c r="T219" i="13"/>
  <c r="R220" i="13"/>
  <c r="T220" i="13"/>
  <c r="Q221" i="13"/>
  <c r="R221" i="13"/>
  <c r="S221" i="13"/>
  <c r="T221" i="13"/>
  <c r="Q227" i="13"/>
  <c r="S227" i="13"/>
  <c r="Q228" i="13"/>
  <c r="S228" i="13"/>
  <c r="R230" i="13"/>
  <c r="T230" i="13"/>
  <c r="R231" i="13"/>
  <c r="T231" i="13"/>
  <c r="R232" i="13"/>
  <c r="T232" i="13"/>
  <c r="Q233" i="13"/>
  <c r="R233" i="13"/>
  <c r="S233" i="13"/>
  <c r="T233" i="13"/>
  <c r="Q239" i="13"/>
  <c r="R239" i="13"/>
  <c r="S239" i="13"/>
  <c r="T239" i="13"/>
  <c r="Q240" i="13"/>
  <c r="R240" i="13"/>
  <c r="S240" i="13"/>
  <c r="T240" i="13"/>
  <c r="Q243" i="13"/>
  <c r="S243" i="13"/>
  <c r="Q244" i="13"/>
  <c r="S244" i="13"/>
  <c r="R245" i="13"/>
  <c r="T245" i="13"/>
  <c r="R246" i="13"/>
  <c r="T246" i="13"/>
  <c r="R247" i="13"/>
  <c r="T247" i="13"/>
  <c r="R248" i="13"/>
  <c r="T248" i="13"/>
  <c r="R249" i="13"/>
  <c r="T249" i="13"/>
  <c r="R250" i="13"/>
  <c r="T250" i="13"/>
  <c r="Q251" i="13"/>
  <c r="R251" i="13"/>
  <c r="S251" i="13"/>
  <c r="T251" i="13"/>
  <c r="R253" i="13"/>
  <c r="T253" i="13"/>
  <c r="R254" i="13"/>
  <c r="T254" i="13"/>
  <c r="R255" i="13"/>
  <c r="T255" i="13"/>
  <c r="R256" i="13"/>
  <c r="T256" i="13"/>
  <c r="R257" i="13"/>
  <c r="T257" i="13"/>
  <c r="R258" i="13"/>
  <c r="T258" i="13"/>
  <c r="Q259" i="13"/>
  <c r="R259" i="13"/>
  <c r="S259" i="13"/>
  <c r="T259" i="13"/>
  <c r="R260" i="13"/>
  <c r="T260" i="13"/>
  <c r="Q261" i="13"/>
  <c r="R261" i="13"/>
  <c r="S261" i="13"/>
  <c r="T261" i="13"/>
  <c r="R262" i="13"/>
  <c r="T262" i="13"/>
  <c r="R263" i="13"/>
  <c r="T263" i="13"/>
  <c r="R264" i="13"/>
  <c r="T264" i="13"/>
  <c r="Q265" i="13"/>
  <c r="R265" i="13"/>
  <c r="S265" i="13"/>
  <c r="T265" i="13"/>
  <c r="Q266" i="13"/>
  <c r="R266" i="13"/>
  <c r="S266" i="13"/>
  <c r="T266" i="13"/>
  <c r="R267" i="13"/>
  <c r="T267" i="13"/>
  <c r="R268" i="13"/>
  <c r="T268" i="13"/>
  <c r="Q269" i="13"/>
  <c r="R269" i="13"/>
  <c r="S269" i="13"/>
  <c r="T269" i="13"/>
  <c r="R270" i="13"/>
  <c r="T270" i="13"/>
  <c r="R271" i="13"/>
  <c r="T271" i="13"/>
  <c r="Q272" i="13"/>
  <c r="R272" i="13"/>
  <c r="S272" i="13"/>
  <c r="T272" i="13"/>
  <c r="Q273" i="13"/>
  <c r="R273" i="13"/>
  <c r="S273" i="13"/>
  <c r="T273" i="13"/>
  <c r="R274" i="13"/>
  <c r="T274" i="13"/>
  <c r="R275" i="13"/>
  <c r="T275" i="13"/>
  <c r="R276" i="13"/>
  <c r="T276" i="13"/>
  <c r="R277" i="13"/>
  <c r="T277" i="13"/>
  <c r="R278" i="13"/>
  <c r="T278" i="13"/>
  <c r="Q279" i="13"/>
  <c r="R279" i="13"/>
  <c r="S279" i="13"/>
  <c r="T279" i="13"/>
  <c r="R280" i="13"/>
  <c r="T280" i="13"/>
  <c r="R281" i="13"/>
  <c r="T281" i="13"/>
  <c r="R282" i="13"/>
  <c r="T282" i="13"/>
  <c r="Q283" i="13"/>
  <c r="R283" i="13"/>
  <c r="S283" i="13"/>
  <c r="T283" i="13"/>
  <c r="R284" i="13"/>
  <c r="T284" i="13"/>
  <c r="R285" i="13"/>
  <c r="T285" i="13"/>
  <c r="Q286" i="13"/>
  <c r="R286" i="13"/>
  <c r="S286" i="13"/>
  <c r="T286" i="13"/>
  <c r="R287" i="13"/>
  <c r="T287" i="13"/>
  <c r="R288" i="13"/>
  <c r="T288" i="13"/>
  <c r="R289" i="13"/>
  <c r="T289" i="13"/>
  <c r="R290" i="13"/>
  <c r="T290" i="13"/>
  <c r="Q291" i="13"/>
  <c r="R291" i="13"/>
  <c r="S291" i="13"/>
  <c r="T291" i="13"/>
  <c r="R292" i="13"/>
  <c r="T292" i="13"/>
  <c r="R293" i="13"/>
  <c r="T293" i="13"/>
  <c r="Q294" i="13"/>
  <c r="R294" i="13"/>
  <c r="S294" i="13"/>
  <c r="T294" i="13"/>
  <c r="R295" i="13"/>
  <c r="T295" i="13"/>
  <c r="R296" i="13"/>
  <c r="T296" i="13"/>
  <c r="R297" i="13"/>
  <c r="T297" i="13"/>
  <c r="R298" i="13"/>
  <c r="T298" i="13"/>
  <c r="Q299" i="13"/>
  <c r="R299" i="13"/>
  <c r="S299" i="13"/>
  <c r="T299" i="13"/>
  <c r="R300" i="13"/>
  <c r="T300" i="13"/>
  <c r="R301" i="13"/>
  <c r="T301" i="13"/>
  <c r="R302" i="13"/>
  <c r="T302" i="13"/>
  <c r="Q303" i="13"/>
  <c r="R303" i="13"/>
  <c r="S303" i="13"/>
  <c r="T303" i="13"/>
  <c r="Q304" i="13"/>
  <c r="R304" i="13"/>
  <c r="S304" i="13"/>
  <c r="T304" i="13"/>
  <c r="R305" i="13"/>
  <c r="T305" i="13"/>
  <c r="Q306" i="13"/>
  <c r="R306" i="13"/>
  <c r="S306" i="13"/>
  <c r="T306" i="13"/>
  <c r="R307" i="13"/>
  <c r="T307" i="13"/>
  <c r="R308" i="13"/>
  <c r="T308" i="13"/>
  <c r="Q309" i="13"/>
  <c r="R309" i="13"/>
  <c r="S309" i="13"/>
  <c r="T309" i="13"/>
  <c r="R310" i="13"/>
  <c r="T310" i="13"/>
  <c r="R311" i="13"/>
  <c r="T311" i="13"/>
  <c r="Q312" i="13"/>
  <c r="R312" i="13"/>
  <c r="S312" i="13"/>
  <c r="T312" i="13"/>
  <c r="Q313" i="13"/>
  <c r="R313" i="13"/>
  <c r="S313" i="13"/>
  <c r="T313" i="13"/>
  <c r="R314" i="13"/>
  <c r="T314" i="13"/>
  <c r="R315" i="13"/>
  <c r="T315" i="13"/>
  <c r="Q316" i="13"/>
  <c r="R316" i="13"/>
  <c r="S316" i="13"/>
  <c r="T316" i="13"/>
  <c r="R317" i="13"/>
  <c r="T317" i="13"/>
  <c r="R318" i="13"/>
  <c r="T318" i="13"/>
  <c r="Q319" i="13"/>
  <c r="R319" i="13"/>
  <c r="S319" i="13"/>
  <c r="T319" i="13"/>
  <c r="R320" i="13"/>
  <c r="T320" i="13"/>
  <c r="R321" i="13"/>
  <c r="T321" i="13"/>
  <c r="R322" i="13"/>
  <c r="T322" i="13"/>
  <c r="Q323" i="13"/>
  <c r="R323" i="13"/>
  <c r="S323" i="13"/>
  <c r="T323" i="13"/>
  <c r="Q330" i="13"/>
  <c r="S330" i="13"/>
  <c r="Q332" i="13"/>
  <c r="S332" i="13"/>
  <c r="R333" i="13"/>
  <c r="T333" i="13"/>
  <c r="R334" i="13"/>
  <c r="T334" i="13"/>
  <c r="R335" i="13"/>
  <c r="T335" i="13"/>
  <c r="R336" i="13"/>
  <c r="T336" i="13"/>
  <c r="Q337" i="13"/>
  <c r="R337" i="13"/>
  <c r="S337" i="13"/>
  <c r="T337" i="13"/>
  <c r="R338" i="13"/>
  <c r="T338" i="13"/>
  <c r="Q339" i="13"/>
  <c r="R339" i="13"/>
  <c r="S339" i="13"/>
  <c r="T339" i="13"/>
  <c r="R340" i="13"/>
  <c r="T340" i="13"/>
  <c r="Q341" i="13"/>
  <c r="R341" i="13"/>
  <c r="S341" i="13"/>
  <c r="T341" i="13"/>
  <c r="R342" i="13"/>
  <c r="T342" i="13"/>
  <c r="R343" i="13"/>
  <c r="T343" i="13"/>
  <c r="R344" i="13"/>
  <c r="T344" i="13"/>
  <c r="R345" i="13"/>
  <c r="T345" i="13"/>
  <c r="R346" i="13"/>
  <c r="T346" i="13"/>
  <c r="Q347" i="13"/>
  <c r="R347" i="13"/>
  <c r="S347" i="13"/>
  <c r="T347" i="13"/>
  <c r="R348" i="13"/>
  <c r="T348" i="13"/>
  <c r="R349" i="13"/>
  <c r="T349" i="13"/>
  <c r="R350" i="13"/>
  <c r="T350" i="13"/>
  <c r="R351" i="13"/>
  <c r="T351" i="13"/>
  <c r="Q352" i="13"/>
  <c r="R352" i="13"/>
  <c r="S352" i="13"/>
  <c r="T352" i="13"/>
  <c r="R353" i="13"/>
  <c r="T353" i="13"/>
  <c r="R354" i="13"/>
  <c r="T354" i="13"/>
  <c r="R355" i="13"/>
  <c r="T355" i="13"/>
  <c r="Q356" i="13"/>
  <c r="R356" i="13"/>
  <c r="S356" i="13"/>
  <c r="T356" i="13"/>
  <c r="Q357" i="13"/>
  <c r="R357" i="13"/>
  <c r="S357" i="13"/>
  <c r="T357" i="13"/>
  <c r="Q358" i="13"/>
  <c r="R358" i="13"/>
  <c r="S358" i="13"/>
  <c r="T358" i="13"/>
  <c r="R359" i="13"/>
  <c r="T359" i="13"/>
  <c r="R360" i="13"/>
  <c r="T360" i="13"/>
  <c r="Q361" i="13"/>
  <c r="R361" i="13"/>
  <c r="S361" i="13"/>
  <c r="T361" i="13"/>
  <c r="Q362" i="13"/>
  <c r="R362" i="13"/>
  <c r="S362" i="13"/>
  <c r="T362" i="13"/>
  <c r="R363" i="13"/>
  <c r="T363" i="13"/>
  <c r="Q364" i="13"/>
  <c r="R364" i="13"/>
  <c r="S364" i="13"/>
  <c r="T364" i="13"/>
  <c r="R365" i="13"/>
  <c r="T365" i="13"/>
  <c r="R366" i="13"/>
  <c r="T366" i="13"/>
  <c r="Q367" i="13"/>
  <c r="R367" i="13"/>
  <c r="S367" i="13"/>
  <c r="T367" i="13"/>
  <c r="Q368" i="13"/>
  <c r="R368" i="13"/>
  <c r="S368" i="13"/>
  <c r="T368" i="13"/>
  <c r="R369" i="13"/>
  <c r="T369" i="13"/>
  <c r="R370" i="13"/>
  <c r="T370" i="13"/>
  <c r="R371" i="13"/>
  <c r="T371" i="13"/>
  <c r="R372" i="13"/>
  <c r="T372" i="13"/>
  <c r="R373" i="13"/>
  <c r="T373" i="13"/>
  <c r="R374" i="13"/>
  <c r="T374" i="13"/>
  <c r="Q375" i="13"/>
  <c r="R375" i="13"/>
  <c r="S375" i="13"/>
  <c r="T375" i="13"/>
  <c r="R376" i="13"/>
  <c r="T376" i="13"/>
  <c r="R377" i="13"/>
  <c r="T377" i="13"/>
  <c r="Q378" i="13"/>
  <c r="R378" i="13"/>
  <c r="S378" i="13"/>
  <c r="T378" i="13"/>
  <c r="R379" i="13"/>
  <c r="T379" i="13"/>
  <c r="R380" i="13"/>
  <c r="T380" i="13"/>
  <c r="Q381" i="13"/>
  <c r="R381" i="13"/>
  <c r="S381" i="13"/>
  <c r="T381" i="13"/>
  <c r="R382" i="13"/>
  <c r="T382" i="13"/>
  <c r="R383" i="13"/>
  <c r="T383" i="13"/>
  <c r="R384" i="13"/>
  <c r="T384" i="13"/>
  <c r="Q385" i="13"/>
  <c r="R385" i="13"/>
  <c r="S385" i="13"/>
  <c r="T385" i="13"/>
  <c r="R386" i="13"/>
  <c r="T386" i="13"/>
  <c r="R387" i="13"/>
  <c r="T387" i="13"/>
  <c r="R388" i="13"/>
  <c r="T388" i="13"/>
  <c r="R389" i="13"/>
  <c r="T389" i="13"/>
  <c r="R390" i="13"/>
  <c r="T390" i="13"/>
  <c r="Q391" i="13"/>
  <c r="R391" i="13"/>
  <c r="S391" i="13"/>
  <c r="T391" i="13"/>
  <c r="R392" i="13"/>
  <c r="T392" i="13"/>
  <c r="R393" i="13"/>
  <c r="T393" i="13"/>
  <c r="Q394" i="13"/>
  <c r="R394" i="13"/>
  <c r="S394" i="13"/>
  <c r="T394" i="13"/>
  <c r="R395" i="13"/>
  <c r="T395" i="13"/>
  <c r="R396" i="13"/>
  <c r="T396" i="13"/>
  <c r="R397" i="13"/>
  <c r="T397" i="13"/>
  <c r="R398" i="13"/>
  <c r="T398" i="13"/>
  <c r="R399" i="13"/>
  <c r="T399" i="13"/>
  <c r="Q400" i="13"/>
  <c r="R400" i="13"/>
  <c r="S400" i="13"/>
  <c r="T400" i="13"/>
  <c r="R401" i="13"/>
  <c r="T401" i="13"/>
  <c r="R402" i="13"/>
  <c r="T402" i="13"/>
  <c r="Q403" i="13"/>
  <c r="R403" i="13"/>
  <c r="S403" i="13"/>
  <c r="T403" i="13"/>
  <c r="R404" i="13"/>
  <c r="T404" i="13"/>
  <c r="R405" i="13"/>
  <c r="T405" i="13"/>
  <c r="Q406" i="13"/>
  <c r="R406" i="13"/>
  <c r="S406" i="13"/>
  <c r="T406" i="13"/>
  <c r="R407" i="13"/>
  <c r="T407" i="13"/>
  <c r="R408" i="13"/>
  <c r="T408" i="13"/>
  <c r="Q409" i="13"/>
  <c r="R409" i="13"/>
  <c r="S409" i="13"/>
  <c r="T409" i="13"/>
  <c r="R410" i="13"/>
  <c r="T410" i="13"/>
  <c r="R411" i="13"/>
  <c r="T411" i="13"/>
  <c r="Q412" i="13"/>
  <c r="R412" i="13"/>
  <c r="S412" i="13"/>
  <c r="T412" i="13"/>
  <c r="R413" i="13"/>
  <c r="T413" i="13"/>
  <c r="R414" i="13"/>
  <c r="T414" i="13"/>
  <c r="Q415" i="13"/>
  <c r="R415" i="13"/>
  <c r="S415" i="13"/>
  <c r="T415" i="13"/>
  <c r="R416" i="13"/>
  <c r="T416" i="13"/>
  <c r="R417" i="13"/>
  <c r="T417" i="13"/>
  <c r="R418" i="13"/>
  <c r="T418" i="13"/>
  <c r="R419" i="13"/>
  <c r="T419" i="13"/>
  <c r="R420" i="13"/>
  <c r="T420" i="13"/>
  <c r="Q421" i="13"/>
  <c r="R421" i="13"/>
  <c r="S421" i="13"/>
  <c r="T421" i="13"/>
  <c r="R422" i="13"/>
  <c r="T422" i="13"/>
  <c r="R423" i="13"/>
  <c r="T423" i="13"/>
  <c r="Q424" i="13"/>
  <c r="R424" i="13"/>
  <c r="S424" i="13"/>
  <c r="T424" i="13"/>
  <c r="R425" i="13"/>
  <c r="T425" i="13"/>
  <c r="R426" i="13"/>
  <c r="S426" i="13"/>
  <c r="T426" i="13"/>
  <c r="R427" i="13"/>
  <c r="T427" i="13"/>
  <c r="R428" i="13"/>
  <c r="T428" i="13"/>
  <c r="R429" i="13"/>
  <c r="T429" i="13"/>
  <c r="R430" i="13"/>
  <c r="T430" i="13"/>
  <c r="R431" i="13"/>
  <c r="T431" i="13"/>
  <c r="Q432" i="13"/>
  <c r="R432" i="13"/>
  <c r="S432" i="13"/>
  <c r="T432" i="13"/>
  <c r="R433" i="13"/>
  <c r="T433" i="13"/>
  <c r="Q434" i="13"/>
  <c r="R434" i="13"/>
  <c r="S434" i="13"/>
  <c r="T434" i="13"/>
  <c r="R435" i="13"/>
  <c r="T435" i="13"/>
  <c r="R436" i="13"/>
  <c r="T436" i="13"/>
  <c r="R437" i="13"/>
  <c r="T437" i="13"/>
  <c r="R438" i="13"/>
  <c r="T438" i="13"/>
  <c r="Q439" i="13"/>
  <c r="R439" i="13"/>
  <c r="S439" i="13"/>
  <c r="T439" i="13"/>
  <c r="Q440" i="13"/>
  <c r="R440" i="13"/>
  <c r="S440" i="13"/>
  <c r="T440" i="13"/>
  <c r="R441" i="13"/>
  <c r="T441" i="13"/>
  <c r="R442" i="13"/>
  <c r="T442" i="13"/>
  <c r="Q443" i="13"/>
  <c r="R443" i="13"/>
  <c r="S443" i="13"/>
  <c r="T443" i="13"/>
  <c r="R444" i="13"/>
  <c r="T444" i="13"/>
  <c r="R445" i="13"/>
  <c r="T445" i="13"/>
  <c r="Q446" i="13"/>
  <c r="R446" i="13"/>
  <c r="S446" i="13"/>
  <c r="T446" i="13"/>
  <c r="R447" i="13"/>
  <c r="T447" i="13"/>
  <c r="R448" i="13"/>
  <c r="T448" i="13"/>
  <c r="R449" i="13"/>
  <c r="T449" i="13"/>
  <c r="Q450" i="13"/>
  <c r="R450" i="13"/>
  <c r="S450" i="13"/>
  <c r="T450" i="13"/>
  <c r="Q451" i="13"/>
  <c r="R451" i="13"/>
  <c r="S451" i="13"/>
  <c r="T451" i="13"/>
  <c r="R452" i="13"/>
  <c r="T452" i="13"/>
  <c r="R453" i="13"/>
  <c r="T453" i="13"/>
  <c r="R454" i="13"/>
  <c r="T454" i="13"/>
  <c r="R455" i="13"/>
  <c r="T455" i="13"/>
  <c r="Q456" i="13"/>
  <c r="R456" i="13"/>
  <c r="S456" i="13"/>
  <c r="T456" i="13"/>
  <c r="R457" i="13"/>
  <c r="T457" i="13"/>
  <c r="R458" i="13"/>
  <c r="T458" i="13"/>
  <c r="R459" i="13"/>
  <c r="T459" i="13"/>
  <c r="R460" i="13"/>
  <c r="T460" i="13"/>
  <c r="Q461" i="13"/>
  <c r="R461" i="13"/>
  <c r="S461" i="13"/>
  <c r="T461" i="13"/>
  <c r="R462" i="13"/>
  <c r="T462" i="13"/>
  <c r="R463" i="13"/>
  <c r="T463" i="13"/>
  <c r="R464" i="13"/>
  <c r="T464" i="13"/>
  <c r="R465" i="13"/>
  <c r="T465" i="13"/>
  <c r="R466" i="13"/>
  <c r="T466" i="13"/>
  <c r="R467" i="13"/>
  <c r="T467" i="13"/>
  <c r="Q468" i="13"/>
  <c r="R468" i="13"/>
  <c r="S468" i="13"/>
  <c r="T468" i="13"/>
  <c r="R470" i="13"/>
  <c r="T470" i="13"/>
  <c r="R471" i="13"/>
  <c r="T471" i="13"/>
  <c r="R472" i="13"/>
  <c r="T472" i="13"/>
  <c r="R473" i="13"/>
  <c r="T473" i="13"/>
  <c r="R474" i="13"/>
  <c r="T474" i="13"/>
  <c r="R475" i="13"/>
  <c r="T475" i="13"/>
  <c r="Q476" i="13"/>
  <c r="R476" i="13"/>
  <c r="S476" i="13"/>
  <c r="T476" i="13"/>
  <c r="R477" i="13"/>
  <c r="T477" i="13"/>
  <c r="R478" i="13"/>
  <c r="T478" i="13"/>
  <c r="Q479" i="13"/>
  <c r="R479" i="13"/>
  <c r="S479" i="13"/>
  <c r="T479" i="13"/>
  <c r="R480" i="13"/>
  <c r="T480" i="13"/>
  <c r="Q481" i="13"/>
  <c r="R481" i="13"/>
  <c r="S481" i="13"/>
  <c r="T481" i="13"/>
  <c r="R482" i="13"/>
  <c r="T482" i="13"/>
  <c r="R483" i="13"/>
  <c r="T483" i="13"/>
  <c r="Q484" i="13"/>
  <c r="R484" i="13"/>
  <c r="S484" i="13"/>
  <c r="T484" i="13"/>
  <c r="R485" i="13"/>
  <c r="T485" i="13"/>
  <c r="Q486" i="13"/>
  <c r="R486" i="13"/>
  <c r="S486" i="13"/>
  <c r="T486" i="13"/>
  <c r="R487" i="13"/>
  <c r="T487" i="13"/>
  <c r="R488" i="13"/>
  <c r="T488" i="13"/>
  <c r="Q489" i="13"/>
  <c r="R489" i="13"/>
  <c r="S489" i="13"/>
  <c r="T489" i="13"/>
  <c r="R490" i="13"/>
  <c r="T490" i="13"/>
  <c r="Q491" i="13"/>
  <c r="R491" i="13"/>
  <c r="S491" i="13"/>
  <c r="T491" i="13"/>
  <c r="R492" i="13"/>
  <c r="T492" i="13"/>
  <c r="Q493" i="13"/>
  <c r="R493" i="13"/>
  <c r="S493" i="13"/>
  <c r="T493" i="13"/>
  <c r="R494" i="13"/>
  <c r="T494" i="13"/>
  <c r="R495" i="13"/>
  <c r="T495" i="13"/>
  <c r="R496" i="13"/>
  <c r="T496" i="13"/>
  <c r="R497" i="13"/>
  <c r="T497" i="13"/>
  <c r="Q498" i="13"/>
  <c r="R498" i="13"/>
  <c r="S498" i="13"/>
  <c r="T498" i="13"/>
  <c r="Q499" i="13"/>
  <c r="R499" i="13"/>
  <c r="S499" i="13"/>
  <c r="T499" i="13"/>
  <c r="R500" i="13"/>
  <c r="T500" i="13"/>
  <c r="R501" i="13"/>
  <c r="T501" i="13"/>
  <c r="Q502" i="13"/>
  <c r="R502" i="13"/>
  <c r="S502" i="13"/>
  <c r="T502" i="13"/>
  <c r="R503" i="13"/>
  <c r="T503" i="13"/>
  <c r="R504" i="13"/>
  <c r="T504" i="13"/>
  <c r="R505" i="13"/>
  <c r="T505" i="13"/>
  <c r="R506" i="13"/>
  <c r="T506" i="13"/>
  <c r="R507" i="13"/>
  <c r="T507" i="13"/>
  <c r="Q508" i="13"/>
  <c r="R508" i="13"/>
  <c r="S508" i="13"/>
  <c r="T508" i="13"/>
  <c r="Q515" i="13"/>
  <c r="R515" i="13"/>
  <c r="S515" i="13"/>
  <c r="T515" i="13"/>
  <c r="Q517" i="13"/>
  <c r="S517" i="13"/>
  <c r="R518" i="13"/>
  <c r="T518" i="13"/>
  <c r="Q519" i="13"/>
  <c r="R519" i="13"/>
  <c r="S519" i="13"/>
  <c r="T519" i="13"/>
  <c r="R520" i="13"/>
  <c r="T520" i="13"/>
  <c r="R521" i="13"/>
  <c r="T521" i="13"/>
  <c r="Q522" i="13"/>
  <c r="R522" i="13"/>
  <c r="S522" i="13"/>
  <c r="T522" i="13"/>
  <c r="R523" i="13"/>
  <c r="T523" i="13"/>
  <c r="R524" i="13"/>
  <c r="T524" i="13"/>
  <c r="Q525" i="13"/>
  <c r="R525" i="13"/>
  <c r="S525" i="13"/>
  <c r="T525" i="13"/>
  <c r="R526" i="13"/>
  <c r="T526" i="13"/>
  <c r="T527" i="13"/>
  <c r="R528" i="13"/>
  <c r="T528" i="13"/>
  <c r="Q529" i="13"/>
  <c r="R529" i="13"/>
  <c r="S529" i="13"/>
  <c r="T529" i="13"/>
  <c r="R530" i="13"/>
  <c r="T530" i="13"/>
  <c r="Q531" i="13"/>
  <c r="R531" i="13"/>
  <c r="S531" i="13"/>
  <c r="T531" i="13"/>
  <c r="R532" i="13"/>
  <c r="T532" i="13"/>
  <c r="R533" i="13"/>
  <c r="T533" i="13"/>
  <c r="R534" i="13"/>
  <c r="T534" i="13"/>
  <c r="R535" i="13"/>
  <c r="T535" i="13"/>
  <c r="Q536" i="13"/>
  <c r="R536" i="13"/>
  <c r="S536" i="13"/>
  <c r="T536" i="13"/>
  <c r="Q542" i="13"/>
  <c r="S542" i="13"/>
  <c r="Q544" i="13"/>
  <c r="S544" i="13"/>
  <c r="R545" i="13"/>
  <c r="T545" i="13"/>
  <c r="Q546" i="13"/>
  <c r="R546" i="13"/>
  <c r="S546" i="13"/>
  <c r="T546" i="13"/>
  <c r="Q549" i="13"/>
  <c r="S549" i="13"/>
  <c r="Q551" i="13"/>
  <c r="S551" i="13"/>
  <c r="R552" i="13"/>
  <c r="T552" i="13"/>
  <c r="Q553" i="13"/>
  <c r="R553" i="13"/>
  <c r="S553" i="13"/>
  <c r="T553" i="13"/>
  <c r="Q556" i="13"/>
  <c r="S556" i="13"/>
  <c r="R557" i="13"/>
  <c r="T557" i="13"/>
  <c r="R558" i="13"/>
  <c r="T558" i="13"/>
  <c r="Q559" i="13"/>
  <c r="R559" i="13"/>
  <c r="S559" i="13"/>
  <c r="T559" i="13"/>
  <c r="R560" i="13"/>
  <c r="T560" i="13"/>
  <c r="R561" i="13"/>
  <c r="T561" i="13"/>
  <c r="Q562" i="13"/>
  <c r="R562" i="13"/>
  <c r="S562" i="13"/>
  <c r="T562" i="13"/>
  <c r="R563" i="13"/>
  <c r="T563" i="13"/>
  <c r="R564" i="13"/>
  <c r="T564" i="13"/>
  <c r="R565" i="13"/>
  <c r="T565" i="13"/>
  <c r="R566" i="13"/>
  <c r="T566" i="13"/>
  <c r="Q567" i="13"/>
  <c r="R567" i="13"/>
  <c r="S567" i="13"/>
  <c r="T567" i="13"/>
  <c r="Q573" i="13"/>
  <c r="R573" i="13"/>
  <c r="S573" i="13"/>
  <c r="T573" i="13"/>
  <c r="Q575" i="13"/>
  <c r="R575" i="13"/>
  <c r="S575" i="13"/>
  <c r="T575" i="13"/>
  <c r="R576" i="13"/>
  <c r="T576" i="13"/>
  <c r="R577" i="13"/>
  <c r="T577" i="13"/>
  <c r="Q578" i="13"/>
  <c r="R578" i="13"/>
  <c r="S578" i="13"/>
  <c r="T578" i="13"/>
  <c r="R579" i="13"/>
  <c r="T579" i="13"/>
  <c r="R580" i="13"/>
  <c r="T580" i="13"/>
  <c r="R581" i="13"/>
  <c r="T581" i="13"/>
  <c r="Q582" i="13"/>
  <c r="R582" i="13"/>
  <c r="S582" i="13"/>
  <c r="T582" i="13"/>
  <c r="R583" i="13"/>
  <c r="T583" i="13"/>
  <c r="R584" i="13"/>
  <c r="T584" i="13"/>
  <c r="Q585" i="13"/>
  <c r="R585" i="13"/>
  <c r="S585" i="13"/>
  <c r="T585" i="13"/>
  <c r="R586" i="13"/>
  <c r="T586" i="13"/>
  <c r="Q587" i="13"/>
  <c r="R587" i="13"/>
  <c r="S587" i="13"/>
  <c r="T587" i="13"/>
  <c r="R588" i="13"/>
  <c r="T588" i="13"/>
  <c r="R589" i="13"/>
  <c r="T589" i="13"/>
  <c r="R590" i="13"/>
  <c r="T590" i="13"/>
  <c r="R591" i="13"/>
  <c r="T591" i="13"/>
  <c r="Q592" i="13"/>
  <c r="R592" i="13"/>
  <c r="S592" i="13"/>
  <c r="T592" i="13"/>
  <c r="R596" i="13"/>
  <c r="T596" i="13"/>
  <c r="R597" i="13"/>
  <c r="T597" i="13"/>
  <c r="Q598" i="13"/>
  <c r="R598" i="13"/>
  <c r="S598" i="13"/>
  <c r="T598" i="13"/>
  <c r="Q601" i="13"/>
  <c r="R601" i="13"/>
  <c r="S601" i="13"/>
  <c r="T601" i="13"/>
  <c r="R602" i="13"/>
  <c r="T602" i="13"/>
  <c r="Q603" i="13"/>
  <c r="R603" i="13"/>
  <c r="S603" i="13"/>
  <c r="T603" i="13"/>
  <c r="R607" i="13"/>
  <c r="S607" i="13"/>
  <c r="T607" i="13"/>
  <c r="R608" i="13"/>
  <c r="S608" i="13"/>
  <c r="T608" i="13"/>
  <c r="Q609" i="13"/>
  <c r="R609" i="13"/>
  <c r="S609" i="13"/>
  <c r="T609" i="13"/>
  <c r="R610" i="13"/>
  <c r="S610" i="13"/>
  <c r="T610" i="13"/>
  <c r="R611" i="13"/>
  <c r="S611" i="13"/>
  <c r="T611" i="13"/>
  <c r="Q612" i="13"/>
  <c r="R612" i="13"/>
  <c r="S612" i="13"/>
  <c r="T612" i="13"/>
  <c r="R614" i="13"/>
  <c r="S614" i="13"/>
  <c r="T614" i="13"/>
  <c r="R615" i="13"/>
  <c r="S615" i="13"/>
  <c r="T615" i="13"/>
  <c r="Q616" i="13"/>
  <c r="R616" i="13"/>
  <c r="S616" i="13"/>
  <c r="T616" i="13"/>
  <c r="R617" i="13"/>
  <c r="T617" i="13"/>
  <c r="R618" i="13"/>
  <c r="T618" i="13"/>
  <c r="Q619" i="13"/>
  <c r="R619" i="13"/>
  <c r="S619" i="13"/>
  <c r="T619" i="13"/>
  <c r="Q623" i="13"/>
  <c r="R623" i="13"/>
  <c r="S623" i="13"/>
  <c r="T623" i="13"/>
  <c r="R624" i="13"/>
  <c r="T624" i="13"/>
  <c r="Q625" i="13"/>
  <c r="R625" i="13"/>
  <c r="S625" i="13"/>
  <c r="T625" i="13"/>
  <c r="Q628" i="13"/>
  <c r="R628" i="13"/>
  <c r="S628" i="13"/>
  <c r="T628" i="13"/>
  <c r="R629" i="13"/>
  <c r="T629" i="13"/>
  <c r="R630" i="13"/>
  <c r="T630" i="13"/>
  <c r="Q631" i="13"/>
  <c r="R631" i="13"/>
  <c r="S631" i="13"/>
  <c r="T631" i="13"/>
  <c r="Q635" i="13"/>
  <c r="R635" i="13"/>
  <c r="S635" i="13"/>
  <c r="T635" i="13"/>
  <c r="R636" i="13"/>
  <c r="T636" i="13"/>
  <c r="Q637" i="13"/>
  <c r="R637" i="13"/>
  <c r="S637" i="13"/>
  <c r="T637" i="13"/>
  <c r="R638" i="13"/>
  <c r="T638" i="13"/>
  <c r="R639" i="13"/>
  <c r="T639" i="13"/>
  <c r="R640" i="13"/>
  <c r="T640" i="13"/>
  <c r="R641" i="13"/>
  <c r="T641" i="13"/>
  <c r="Q642" i="13"/>
  <c r="R642" i="13"/>
  <c r="S642" i="13"/>
  <c r="T642" i="13"/>
  <c r="Q649" i="13"/>
  <c r="R649" i="13"/>
  <c r="S649" i="13"/>
  <c r="T649" i="13"/>
  <c r="Q651" i="13"/>
  <c r="R651" i="13"/>
  <c r="S651" i="13"/>
  <c r="T651" i="13"/>
  <c r="Q655" i="13"/>
  <c r="R655" i="13"/>
  <c r="S655" i="13"/>
  <c r="T655" i="13"/>
  <c r="Q657" i="13"/>
  <c r="R657" i="13"/>
  <c r="S657" i="13"/>
  <c r="T657" i="13"/>
  <c r="Q661" i="13"/>
  <c r="R661" i="13"/>
  <c r="S661" i="13"/>
  <c r="T661" i="13"/>
  <c r="Q664" i="13"/>
  <c r="R664" i="13"/>
  <c r="S664" i="13"/>
  <c r="T664" i="13"/>
  <c r="Q666" i="13"/>
  <c r="R666" i="13"/>
  <c r="S666" i="13"/>
  <c r="T666" i="13"/>
  <c r="Q669" i="13"/>
  <c r="R669" i="13"/>
  <c r="S669" i="13"/>
  <c r="T669" i="13"/>
  <c r="Q675" i="13"/>
  <c r="R675" i="13"/>
  <c r="S675" i="13"/>
  <c r="T675" i="13"/>
  <c r="Q676" i="13"/>
  <c r="R676" i="13"/>
  <c r="S676" i="13"/>
  <c r="T676" i="13"/>
  <c r="Q679" i="13"/>
  <c r="R679" i="13"/>
  <c r="S679" i="13"/>
  <c r="T679" i="13"/>
  <c r="Q683" i="13"/>
  <c r="S683" i="13"/>
  <c r="Q684" i="13"/>
  <c r="S684" i="13"/>
  <c r="Q685" i="13"/>
  <c r="S685" i="13"/>
  <c r="Q686" i="13"/>
  <c r="S686" i="13"/>
  <c r="Q687" i="13"/>
  <c r="S687" i="13"/>
  <c r="Q688" i="13"/>
  <c r="S688" i="13"/>
  <c r="Q689" i="13"/>
  <c r="S689" i="13"/>
  <c r="Q690" i="13"/>
  <c r="S690" i="13"/>
  <c r="R692" i="13"/>
  <c r="T692" i="13"/>
  <c r="R693" i="13"/>
  <c r="T693" i="13"/>
  <c r="R694" i="13"/>
  <c r="T694" i="13"/>
  <c r="R695" i="13"/>
  <c r="T695" i="13"/>
  <c r="R696" i="13"/>
  <c r="T696" i="13"/>
  <c r="R697" i="13"/>
  <c r="T697" i="13"/>
  <c r="Q698" i="13"/>
  <c r="R698" i="13"/>
  <c r="S698" i="13"/>
  <c r="T698" i="13"/>
  <c r="R699" i="13"/>
  <c r="T699" i="13"/>
  <c r="Q700" i="13"/>
  <c r="R700" i="13"/>
  <c r="S700" i="13"/>
  <c r="T700" i="13"/>
  <c r="R701" i="13"/>
  <c r="T701" i="13"/>
  <c r="R702" i="13"/>
  <c r="T702" i="13"/>
  <c r="R703" i="13"/>
  <c r="T703" i="13"/>
  <c r="Q704" i="13"/>
  <c r="R704" i="13"/>
  <c r="S704" i="13"/>
  <c r="T704" i="13"/>
  <c r="Q705" i="13"/>
  <c r="R705" i="13"/>
  <c r="S705" i="13"/>
  <c r="T705" i="13"/>
  <c r="R706" i="13"/>
  <c r="T706" i="13"/>
  <c r="R707" i="13"/>
  <c r="T707" i="13"/>
  <c r="Q708" i="13"/>
  <c r="R708" i="13"/>
  <c r="S708" i="13"/>
  <c r="T708" i="13"/>
  <c r="R709" i="13"/>
  <c r="T709" i="13"/>
  <c r="R710" i="13"/>
  <c r="T710" i="13"/>
  <c r="R711" i="13"/>
  <c r="T711" i="13"/>
  <c r="R712" i="13"/>
  <c r="T712" i="13"/>
  <c r="R713" i="13"/>
  <c r="T713" i="13"/>
  <c r="Q714" i="13"/>
  <c r="R714" i="13"/>
  <c r="S714" i="13"/>
  <c r="T714" i="13"/>
  <c r="R720" i="13"/>
  <c r="T720" i="13"/>
  <c r="Q721" i="13"/>
  <c r="R721" i="13"/>
  <c r="S721" i="13"/>
  <c r="T721" i="13"/>
  <c r="Q723" i="13"/>
  <c r="S723" i="13"/>
  <c r="R725" i="13"/>
  <c r="S725" i="13"/>
  <c r="T725" i="13"/>
  <c r="Q726" i="13"/>
  <c r="R726" i="13"/>
  <c r="S726" i="13"/>
  <c r="T726" i="13"/>
  <c r="S727" i="13"/>
  <c r="Q728" i="13"/>
  <c r="S728" i="13"/>
  <c r="R729" i="13"/>
  <c r="T729" i="13"/>
  <c r="R730" i="13"/>
  <c r="T730" i="13"/>
  <c r="Q731" i="13"/>
  <c r="R731" i="13"/>
  <c r="S731" i="13"/>
  <c r="T731" i="13"/>
  <c r="R732" i="13"/>
  <c r="T732" i="13"/>
  <c r="R733" i="13"/>
  <c r="T733" i="13"/>
  <c r="R734" i="13"/>
  <c r="T734" i="13"/>
  <c r="R735" i="13"/>
  <c r="T735" i="13"/>
  <c r="Q736" i="13"/>
  <c r="R736" i="13"/>
  <c r="S736" i="13"/>
  <c r="T736" i="13"/>
  <c r="R740" i="13"/>
  <c r="T740" i="13"/>
  <c r="R741" i="13"/>
  <c r="T741" i="13"/>
  <c r="Q742" i="13"/>
  <c r="R742" i="13"/>
  <c r="S742" i="13"/>
  <c r="T742" i="13"/>
  <c r="Q743" i="13"/>
  <c r="R743" i="13"/>
  <c r="S743" i="13"/>
  <c r="T743" i="13"/>
  <c r="R744" i="13"/>
  <c r="T744" i="13"/>
  <c r="R745" i="13"/>
  <c r="T745" i="13"/>
  <c r="Q746" i="13"/>
  <c r="R746" i="13"/>
  <c r="S746" i="13"/>
  <c r="T746" i="13"/>
  <c r="Q747" i="13"/>
  <c r="R747" i="13"/>
  <c r="S747" i="13"/>
  <c r="T747" i="13"/>
  <c r="Q748" i="13"/>
  <c r="R748" i="13"/>
  <c r="S748" i="13"/>
  <c r="T748" i="13"/>
  <c r="R749" i="13"/>
  <c r="T749" i="13"/>
  <c r="R750" i="13"/>
  <c r="T750" i="13"/>
  <c r="Q751" i="13"/>
  <c r="R751" i="13"/>
  <c r="S751" i="13"/>
  <c r="T751" i="13"/>
  <c r="R752" i="13"/>
  <c r="T752" i="13"/>
  <c r="R753" i="13"/>
  <c r="T753" i="13"/>
  <c r="Q754" i="13"/>
  <c r="R754" i="13"/>
  <c r="S754" i="13"/>
  <c r="T754" i="13"/>
  <c r="R756" i="13"/>
  <c r="T756" i="13"/>
  <c r="R757" i="13"/>
  <c r="T757" i="13"/>
  <c r="Q758" i="13"/>
  <c r="R758" i="13"/>
  <c r="S758" i="13"/>
  <c r="T758" i="13"/>
  <c r="R759" i="13"/>
  <c r="T759" i="13"/>
  <c r="R760" i="13"/>
  <c r="T760" i="13"/>
  <c r="Q761" i="13"/>
  <c r="R761" i="13"/>
  <c r="S761" i="13"/>
  <c r="T761" i="13"/>
  <c r="R762" i="13"/>
  <c r="T762" i="13"/>
  <c r="R763" i="13"/>
  <c r="T763" i="13"/>
  <c r="Q764" i="13"/>
  <c r="R764" i="13"/>
  <c r="S764" i="13"/>
  <c r="T764" i="13"/>
  <c r="R765" i="13"/>
  <c r="T765" i="13"/>
  <c r="R766" i="13"/>
  <c r="T766" i="13"/>
  <c r="R767" i="13"/>
  <c r="T767" i="13"/>
  <c r="R768" i="13"/>
  <c r="T768" i="13"/>
  <c r="Q769" i="13"/>
  <c r="R769" i="13"/>
  <c r="S769" i="13"/>
  <c r="T769" i="13"/>
  <c r="R774" i="13"/>
  <c r="T774" i="13"/>
  <c r="R775" i="13"/>
  <c r="T775" i="13"/>
  <c r="Q776" i="13"/>
  <c r="R776" i="13"/>
  <c r="S776" i="13"/>
  <c r="T776" i="13"/>
  <c r="Q777" i="13"/>
  <c r="R777" i="13"/>
  <c r="S777" i="13"/>
  <c r="T777" i="13"/>
  <c r="R779" i="13"/>
  <c r="T779" i="13"/>
  <c r="Q780" i="13"/>
  <c r="R780" i="13"/>
  <c r="S780" i="13"/>
  <c r="T780" i="13"/>
  <c r="Q782" i="13"/>
  <c r="S782" i="13"/>
  <c r="R783" i="13"/>
  <c r="T783" i="13"/>
  <c r="Q784" i="13"/>
  <c r="R784" i="13"/>
  <c r="S784" i="13"/>
  <c r="T784" i="13"/>
  <c r="R785" i="13"/>
  <c r="T785" i="13"/>
  <c r="R786" i="13"/>
  <c r="T786" i="13"/>
  <c r="Q787" i="13"/>
  <c r="R787" i="13"/>
  <c r="S787" i="13"/>
  <c r="T787" i="13"/>
  <c r="R790" i="13"/>
  <c r="T790" i="13"/>
  <c r="Q791" i="13"/>
  <c r="R791" i="13"/>
  <c r="S791" i="13"/>
  <c r="T791" i="13"/>
  <c r="Q793" i="13"/>
  <c r="S793" i="13"/>
  <c r="R794" i="13"/>
  <c r="T794" i="13"/>
  <c r="Q795" i="13"/>
  <c r="R795" i="13"/>
  <c r="S795" i="13"/>
  <c r="T795" i="13"/>
  <c r="R796" i="13"/>
  <c r="T796" i="13"/>
  <c r="R797" i="13"/>
  <c r="T797" i="13"/>
  <c r="Q798" i="13"/>
  <c r="R798" i="13"/>
  <c r="S798" i="13"/>
  <c r="T798" i="13"/>
  <c r="R799" i="13"/>
  <c r="T799" i="13"/>
  <c r="R800" i="13"/>
  <c r="T800" i="13"/>
  <c r="Q801" i="13"/>
  <c r="R801" i="13"/>
  <c r="S801" i="13"/>
  <c r="T801" i="13"/>
  <c r="R802" i="13"/>
  <c r="T802" i="13"/>
  <c r="R803" i="13"/>
  <c r="T803" i="13"/>
  <c r="Q804" i="13"/>
  <c r="R804" i="13"/>
  <c r="S804" i="13"/>
  <c r="T804" i="13"/>
  <c r="R805" i="13"/>
  <c r="T805" i="13"/>
  <c r="R806" i="13"/>
  <c r="T806" i="13"/>
  <c r="Q807" i="13"/>
  <c r="R807" i="13"/>
  <c r="S807" i="13"/>
  <c r="T807" i="13"/>
  <c r="R809" i="13"/>
  <c r="T809" i="13"/>
  <c r="R810" i="13"/>
  <c r="T810" i="13"/>
  <c r="Q811" i="13"/>
  <c r="R811" i="13"/>
  <c r="S811" i="13"/>
  <c r="T811" i="13"/>
  <c r="R813" i="13"/>
  <c r="T813" i="13"/>
  <c r="Q814" i="13"/>
  <c r="R814" i="13"/>
  <c r="S814" i="13"/>
  <c r="T814" i="13"/>
  <c r="Q816" i="13"/>
  <c r="S816" i="13"/>
  <c r="T816" i="13"/>
  <c r="R818" i="13"/>
  <c r="T818" i="13"/>
  <c r="Q819" i="13"/>
  <c r="R819" i="13"/>
  <c r="S819" i="13"/>
  <c r="T819" i="13"/>
  <c r="Q821" i="13"/>
  <c r="S821" i="13"/>
  <c r="R822" i="13"/>
  <c r="T822" i="13"/>
  <c r="R823" i="13"/>
  <c r="T823" i="13"/>
  <c r="Q824" i="13"/>
  <c r="R824" i="13"/>
  <c r="S824" i="13"/>
  <c r="T824" i="13"/>
  <c r="R825" i="13"/>
  <c r="T825" i="13"/>
  <c r="R826" i="13"/>
  <c r="T826" i="13"/>
  <c r="R827" i="13"/>
  <c r="T827" i="13"/>
  <c r="Q828" i="13"/>
  <c r="R828" i="13"/>
  <c r="S828" i="13"/>
  <c r="T828" i="13"/>
  <c r="R829" i="13"/>
  <c r="T829" i="13"/>
  <c r="R830" i="13"/>
  <c r="T830" i="13"/>
  <c r="R831" i="13"/>
  <c r="T831" i="13"/>
  <c r="R832" i="13"/>
  <c r="T832" i="13"/>
  <c r="Q833" i="13"/>
  <c r="R833" i="13"/>
  <c r="S833" i="13"/>
  <c r="T833" i="13"/>
  <c r="Q840" i="13"/>
  <c r="S840" i="13"/>
  <c r="Q842" i="13"/>
  <c r="S842" i="13"/>
  <c r="Q846" i="13"/>
  <c r="S846" i="13"/>
  <c r="Q848" i="13"/>
  <c r="S848" i="13"/>
  <c r="Q855" i="13"/>
  <c r="R855" i="13"/>
  <c r="S855" i="13"/>
  <c r="T855" i="13"/>
  <c r="Q856" i="13"/>
  <c r="R856" i="13"/>
  <c r="S856" i="13"/>
  <c r="T856" i="13"/>
  <c r="Q859" i="13"/>
  <c r="R859" i="13"/>
  <c r="S859" i="13"/>
  <c r="T859" i="13"/>
  <c r="Q860" i="13"/>
  <c r="R860" i="13"/>
  <c r="S860" i="13"/>
  <c r="T860" i="13"/>
  <c r="R861" i="13"/>
  <c r="T861" i="13"/>
  <c r="R862" i="13"/>
  <c r="T862" i="13"/>
  <c r="R863" i="13"/>
  <c r="T863" i="13"/>
  <c r="R864" i="13"/>
  <c r="T864" i="13"/>
  <c r="R865" i="13"/>
  <c r="T865" i="13"/>
  <c r="R866" i="13"/>
  <c r="T866" i="13"/>
  <c r="R867" i="13"/>
  <c r="T867" i="13"/>
  <c r="Q868" i="13"/>
  <c r="R868" i="13"/>
  <c r="S868" i="13"/>
  <c r="T868" i="13"/>
  <c r="Q869" i="13"/>
  <c r="R869" i="13"/>
  <c r="S869" i="13"/>
  <c r="T869" i="13"/>
  <c r="R870" i="13"/>
  <c r="T870" i="13"/>
  <c r="R871" i="13"/>
  <c r="T871" i="13"/>
  <c r="Q872" i="13"/>
  <c r="R872" i="13"/>
  <c r="S872" i="13"/>
  <c r="T872" i="13"/>
  <c r="R873" i="13"/>
  <c r="T873" i="13"/>
  <c r="R874" i="13"/>
  <c r="T874" i="13"/>
  <c r="Q875" i="13"/>
  <c r="R875" i="13"/>
  <c r="S875" i="13"/>
  <c r="T875" i="13"/>
  <c r="R876" i="13"/>
  <c r="T876" i="13"/>
  <c r="Q877" i="13"/>
  <c r="R877" i="13"/>
  <c r="S877" i="13"/>
  <c r="T877" i="13"/>
  <c r="R878" i="13"/>
  <c r="T878" i="13"/>
  <c r="Q879" i="13"/>
  <c r="R879" i="13"/>
  <c r="S879" i="13"/>
  <c r="T879" i="13"/>
  <c r="R880" i="13"/>
  <c r="T880" i="13"/>
  <c r="R881" i="13"/>
  <c r="T881" i="13"/>
  <c r="R882" i="13"/>
  <c r="T882" i="13"/>
  <c r="R883" i="13"/>
  <c r="T883" i="13"/>
  <c r="R884" i="13"/>
  <c r="T884" i="13"/>
  <c r="Q885" i="13"/>
  <c r="R885" i="13"/>
  <c r="S885" i="13"/>
  <c r="T885" i="13"/>
  <c r="R886" i="13"/>
  <c r="T886" i="13"/>
  <c r="R887" i="13"/>
  <c r="T887" i="13"/>
  <c r="Q888" i="13"/>
  <c r="R888" i="13"/>
  <c r="S888" i="13"/>
  <c r="T888" i="13"/>
  <c r="T12" i="13"/>
  <c r="R12" i="13"/>
  <c r="H755" i="2"/>
  <c r="H748" i="2"/>
  <c r="H741" i="2"/>
  <c r="H740" i="2"/>
  <c r="H737" i="2"/>
  <c r="H736" i="2"/>
  <c r="H232" i="14" s="1"/>
  <c r="H729" i="2"/>
  <c r="H728" i="2"/>
  <c r="H725" i="2"/>
  <c r="H724" i="2"/>
  <c r="H719" i="2"/>
  <c r="I716" i="2"/>
  <c r="I715" i="2" s="1"/>
  <c r="T715" i="2" s="1"/>
  <c r="H715" i="2"/>
  <c r="H714" i="2" s="1"/>
  <c r="S714" i="2" s="1"/>
  <c r="H713" i="2"/>
  <c r="H712" i="2"/>
  <c r="H112" i="14" s="1"/>
  <c r="I112" i="14" s="1"/>
  <c r="I111" i="14" s="1"/>
  <c r="S111" i="14" s="1"/>
  <c r="H708" i="2"/>
  <c r="H705" i="2"/>
  <c r="H42" i="14" s="1"/>
  <c r="H704" i="2"/>
  <c r="H40" i="14" s="1"/>
  <c r="I40" i="14" s="1"/>
  <c r="I39" i="14" s="1"/>
  <c r="H698" i="2"/>
  <c r="H696" i="2"/>
  <c r="H692" i="2"/>
  <c r="H690" i="2"/>
  <c r="H685" i="2"/>
  <c r="H129" i="14" s="1"/>
  <c r="H682" i="2"/>
  <c r="H680" i="2"/>
  <c r="S680" i="2" s="1"/>
  <c r="H677" i="2"/>
  <c r="H673" i="2"/>
  <c r="H85" i="14" s="1"/>
  <c r="I85" i="14" s="1"/>
  <c r="I84" i="14" s="1"/>
  <c r="I83" i="14" s="1"/>
  <c r="H671" i="2"/>
  <c r="H82" i="14" s="1"/>
  <c r="H667" i="2"/>
  <c r="H665" i="2"/>
  <c r="H33" i="14" s="1"/>
  <c r="I33" i="14" s="1"/>
  <c r="H659" i="2"/>
  <c r="H654" i="2"/>
  <c r="H557" i="14" s="1"/>
  <c r="R557" i="14" s="1"/>
  <c r="H649" i="2"/>
  <c r="H645" i="2"/>
  <c r="H642" i="2"/>
  <c r="H640" i="2"/>
  <c r="H637" i="2"/>
  <c r="H635" i="2"/>
  <c r="H632" i="2"/>
  <c r="H628" i="2"/>
  <c r="H355" i="14" s="1"/>
  <c r="H625" i="2"/>
  <c r="H622" i="2"/>
  <c r="S622" i="2" s="1"/>
  <c r="H619" i="2"/>
  <c r="H616" i="2"/>
  <c r="H333" i="14" s="1"/>
  <c r="H332" i="14" s="1"/>
  <c r="H331" i="14" s="1"/>
  <c r="H614" i="2"/>
  <c r="H330" i="14" s="1"/>
  <c r="I330" i="14" s="1"/>
  <c r="I329" i="14" s="1"/>
  <c r="I328" i="14" s="1"/>
  <c r="I324" i="14" s="1"/>
  <c r="H612" i="2"/>
  <c r="H605" i="2"/>
  <c r="H603" i="2"/>
  <c r="H601" i="2"/>
  <c r="H306" i="14" s="1"/>
  <c r="H305" i="14" s="1"/>
  <c r="R305" i="14" s="1"/>
  <c r="H598" i="2"/>
  <c r="H284" i="14" s="1"/>
  <c r="H597" i="2"/>
  <c r="H590" i="2"/>
  <c r="H585" i="2"/>
  <c r="H583" i="2"/>
  <c r="H209" i="14" s="1"/>
  <c r="R209" i="14" s="1"/>
  <c r="H579" i="2"/>
  <c r="H576" i="2"/>
  <c r="H573" i="2"/>
  <c r="H571" i="2"/>
  <c r="H567" i="2"/>
  <c r="H564" i="2"/>
  <c r="H560" i="2"/>
  <c r="H163" i="14" s="1"/>
  <c r="R163" i="14" s="1"/>
  <c r="H557" i="2"/>
  <c r="H551" i="2"/>
  <c r="H547" i="2"/>
  <c r="S547" i="2" s="1"/>
  <c r="H546" i="2"/>
  <c r="H543" i="2"/>
  <c r="H540" i="2"/>
  <c r="H536" i="2"/>
  <c r="S536" i="2" s="1"/>
  <c r="H533" i="2"/>
  <c r="H530" i="2"/>
  <c r="H529" i="2"/>
  <c r="H253" i="14" s="1"/>
  <c r="R253" i="14" s="1"/>
  <c r="H528" i="2"/>
  <c r="H525" i="2"/>
  <c r="H247" i="14" s="1"/>
  <c r="R247" i="14" s="1"/>
  <c r="H524" i="2"/>
  <c r="H519" i="2"/>
  <c r="H517" i="2"/>
  <c r="H514" i="2"/>
  <c r="H508" i="2"/>
  <c r="H503" i="2"/>
  <c r="H500" i="2"/>
  <c r="H498" i="2"/>
  <c r="H495" i="2"/>
  <c r="H493" i="2"/>
  <c r="H488" i="2"/>
  <c r="H486" i="2"/>
  <c r="H483" i="2"/>
  <c r="H479" i="2"/>
  <c r="H96" i="14" s="1"/>
  <c r="R96" i="14" s="1"/>
  <c r="H476" i="2"/>
  <c r="H474" i="2"/>
  <c r="H468" i="2"/>
  <c r="H463" i="2"/>
  <c r="H460" i="2"/>
  <c r="H457" i="2"/>
  <c r="H454" i="2"/>
  <c r="H452" i="2"/>
  <c r="H450" i="2"/>
  <c r="H447" i="2"/>
  <c r="H445" i="2"/>
  <c r="H443" i="2"/>
  <c r="H437" i="2"/>
  <c r="H552" i="14" s="1"/>
  <c r="R552" i="14" s="1"/>
  <c r="H432" i="2"/>
  <c r="H430" i="2"/>
  <c r="H426" i="2"/>
  <c r="H423" i="2"/>
  <c r="H420" i="2"/>
  <c r="H418" i="2"/>
  <c r="H416" i="2"/>
  <c r="H16" i="14" s="1"/>
  <c r="R16" i="14" s="1"/>
  <c r="H409" i="2"/>
  <c r="H406" i="2"/>
  <c r="H443" i="14" s="1"/>
  <c r="H442" i="14" s="1"/>
  <c r="H441" i="14" s="1"/>
  <c r="H440" i="14" s="1"/>
  <c r="H439" i="14" s="1"/>
  <c r="H400" i="2"/>
  <c r="H397" i="2"/>
  <c r="H393" i="2"/>
  <c r="H392" i="2" s="1"/>
  <c r="S392" i="2" s="1"/>
  <c r="H391" i="2"/>
  <c r="H388" i="2"/>
  <c r="H385" i="2"/>
  <c r="H379" i="2"/>
  <c r="H376" i="2"/>
  <c r="H370" i="2"/>
  <c r="H366" i="2"/>
  <c r="H363" i="2"/>
  <c r="H359" i="2"/>
  <c r="H358" i="2" s="1"/>
  <c r="H353" i="2"/>
  <c r="H352" i="2"/>
  <c r="H760" i="14" s="1"/>
  <c r="H349" i="2"/>
  <c r="H347" i="2"/>
  <c r="H346" i="2"/>
  <c r="H751" i="14" s="1"/>
  <c r="H343" i="2"/>
  <c r="H342" i="2"/>
  <c r="H341" i="2"/>
  <c r="H337" i="2"/>
  <c r="H333" i="2"/>
  <c r="H332" i="2"/>
  <c r="H327" i="2"/>
  <c r="H321" i="2"/>
  <c r="H318" i="2"/>
  <c r="H315" i="2"/>
  <c r="H528" i="14" s="1"/>
  <c r="R528" i="14" s="1"/>
  <c r="H311" i="2"/>
  <c r="H522" i="14" s="1"/>
  <c r="H309" i="2"/>
  <c r="H308" i="2"/>
  <c r="H302" i="2"/>
  <c r="H300" i="2"/>
  <c r="H298" i="2"/>
  <c r="H293" i="2"/>
  <c r="H452" i="14" s="1"/>
  <c r="R452" i="14" s="1"/>
  <c r="H290" i="2"/>
  <c r="H284" i="2"/>
  <c r="H282" i="2"/>
  <c r="H275" i="2"/>
  <c r="H270" i="2"/>
  <c r="H267" i="2"/>
  <c r="S267" i="2" s="1"/>
  <c r="H265" i="2"/>
  <c r="H264" i="2"/>
  <c r="H464" i="14" s="1"/>
  <c r="R464" i="14" s="1"/>
  <c r="H263" i="2"/>
  <c r="H260" i="2"/>
  <c r="H254" i="2"/>
  <c r="H617" i="14" s="1"/>
  <c r="H616" i="14" s="1"/>
  <c r="R616" i="14" s="1"/>
  <c r="H253" i="2"/>
  <c r="H246" i="2"/>
  <c r="H243" i="2"/>
  <c r="H241" i="2"/>
  <c r="H735" i="14" s="1"/>
  <c r="H734" i="14" s="1"/>
  <c r="R734" i="14" s="1"/>
  <c r="H240" i="2"/>
  <c r="H237" i="2"/>
  <c r="H235" i="2"/>
  <c r="H234" i="2"/>
  <c r="H233" i="2"/>
  <c r="H722" i="14" s="1"/>
  <c r="R722" i="14" s="1"/>
  <c r="H230" i="2"/>
  <c r="H228" i="2"/>
  <c r="H227" i="2"/>
  <c r="H226" i="2"/>
  <c r="H222" i="2"/>
  <c r="H219" i="2"/>
  <c r="H216" i="2"/>
  <c r="H215" i="2"/>
  <c r="H212" i="2"/>
  <c r="H209" i="2"/>
  <c r="H688" i="14" s="1"/>
  <c r="R688" i="14" s="1"/>
  <c r="H207" i="2"/>
  <c r="H206" i="2"/>
  <c r="H202" i="2"/>
  <c r="H200" i="2"/>
  <c r="H675" i="14" s="1"/>
  <c r="H199" i="2"/>
  <c r="H673" i="14" s="1"/>
  <c r="H672" i="14" s="1"/>
  <c r="H195" i="2"/>
  <c r="H191" i="2"/>
  <c r="H626" i="14" s="1"/>
  <c r="H190" i="2"/>
  <c r="H188" i="2"/>
  <c r="H183" i="2"/>
  <c r="H181" i="2"/>
  <c r="H576" i="14" s="1"/>
  <c r="H575" i="14" s="1"/>
  <c r="H574" i="14" s="1"/>
  <c r="H177" i="2"/>
  <c r="H174" i="2"/>
  <c r="H171" i="2"/>
  <c r="H170" i="2"/>
  <c r="H167" i="2"/>
  <c r="H164" i="2"/>
  <c r="H162" i="2"/>
  <c r="H160" i="2"/>
  <c r="H157" i="2"/>
  <c r="H152" i="2"/>
  <c r="H149" i="2"/>
  <c r="H146" i="2"/>
  <c r="H503" i="14" s="1"/>
  <c r="H502" i="14" s="1"/>
  <c r="H501" i="14" s="1"/>
  <c r="H500" i="14" s="1"/>
  <c r="H142" i="2"/>
  <c r="H138" i="2"/>
  <c r="H133" i="2"/>
  <c r="H128" i="2"/>
  <c r="H124" i="2"/>
  <c r="H122" i="2"/>
  <c r="H120" i="2"/>
  <c r="H116" i="2"/>
  <c r="H115" i="2" s="1"/>
  <c r="S115" i="2" s="1"/>
  <c r="H114" i="2"/>
  <c r="H773" i="14" s="1"/>
  <c r="R773" i="14" s="1"/>
  <c r="H113" i="2"/>
  <c r="H107" i="2"/>
  <c r="H106" i="2"/>
  <c r="H784" i="14" s="1"/>
  <c r="R784" i="14" s="1"/>
  <c r="H103" i="2"/>
  <c r="H100" i="2"/>
  <c r="H99" i="2"/>
  <c r="H768" i="14" s="1"/>
  <c r="R768" i="14" s="1"/>
  <c r="H95" i="2"/>
  <c r="H93" i="2"/>
  <c r="H89" i="2"/>
  <c r="H87" i="2"/>
  <c r="H83" i="2"/>
  <c r="H81" i="2"/>
  <c r="H79" i="2"/>
  <c r="H77" i="2"/>
  <c r="H75" i="2"/>
  <c r="H70" i="2"/>
  <c r="H588" i="14" s="1"/>
  <c r="H587" i="14" s="1"/>
  <c r="H586" i="14" s="1"/>
  <c r="H68" i="2"/>
  <c r="H63" i="2"/>
  <c r="H61" i="2"/>
  <c r="H59" i="2"/>
  <c r="H56" i="2"/>
  <c r="H54" i="2"/>
  <c r="H51" i="2"/>
  <c r="H49" i="2"/>
  <c r="H46" i="2"/>
  <c r="H42" i="2"/>
  <c r="H40" i="2"/>
  <c r="S40" i="2" s="1"/>
  <c r="H38" i="2"/>
  <c r="H36" i="2"/>
  <c r="H33" i="2"/>
  <c r="H30" i="2"/>
  <c r="H29" i="2"/>
  <c r="H767" i="14" s="1"/>
  <c r="R767" i="14" s="1"/>
  <c r="H23" i="2"/>
  <c r="H21" i="2"/>
  <c r="H793" i="14" s="1"/>
  <c r="H18" i="2"/>
  <c r="F755" i="2"/>
  <c r="F748" i="2"/>
  <c r="F741" i="2"/>
  <c r="F740" i="2"/>
  <c r="F238" i="14" s="1"/>
  <c r="P238" i="14" s="1"/>
  <c r="F737" i="2"/>
  <c r="F234" i="14" s="1"/>
  <c r="P234" i="14" s="1"/>
  <c r="F736" i="2"/>
  <c r="F729" i="2"/>
  <c r="F728" i="2"/>
  <c r="F725" i="2"/>
  <c r="F724" i="2"/>
  <c r="F719" i="2"/>
  <c r="F713" i="2"/>
  <c r="F712" i="2"/>
  <c r="F112" i="14" s="1"/>
  <c r="P112" i="14" s="1"/>
  <c r="F708" i="2"/>
  <c r="F705" i="2"/>
  <c r="F704" i="2"/>
  <c r="F698" i="2"/>
  <c r="F696" i="2"/>
  <c r="F692" i="2"/>
  <c r="F690" i="2"/>
  <c r="F685" i="2"/>
  <c r="F682" i="2"/>
  <c r="F680" i="2"/>
  <c r="F677" i="2"/>
  <c r="F673" i="2"/>
  <c r="F671" i="2"/>
  <c r="F667" i="2"/>
  <c r="F665" i="2"/>
  <c r="F659" i="2"/>
  <c r="F654" i="2"/>
  <c r="F649" i="2"/>
  <c r="F645" i="2"/>
  <c r="F642" i="2"/>
  <c r="F640" i="2"/>
  <c r="F637" i="2"/>
  <c r="F635" i="2"/>
  <c r="F632" i="2"/>
  <c r="F628" i="2"/>
  <c r="F625" i="2"/>
  <c r="F622" i="2"/>
  <c r="F619" i="2"/>
  <c r="F616" i="2"/>
  <c r="F614" i="2"/>
  <c r="F612" i="2"/>
  <c r="F605" i="2"/>
  <c r="F603" i="2"/>
  <c r="F601" i="2"/>
  <c r="F598" i="2"/>
  <c r="F597" i="2"/>
  <c r="F590" i="2"/>
  <c r="F585" i="2"/>
  <c r="F583" i="2"/>
  <c r="F579" i="2"/>
  <c r="F576" i="2"/>
  <c r="F573" i="2"/>
  <c r="F571" i="2"/>
  <c r="F567" i="2"/>
  <c r="F564" i="2"/>
  <c r="F560" i="2"/>
  <c r="F557" i="2"/>
  <c r="F551" i="2"/>
  <c r="F546" i="2"/>
  <c r="F543" i="2"/>
  <c r="F540" i="2"/>
  <c r="F536" i="2"/>
  <c r="F533" i="2"/>
  <c r="F530" i="2"/>
  <c r="F529" i="2"/>
  <c r="F253" i="14" s="1"/>
  <c r="P253" i="14" s="1"/>
  <c r="F528" i="2"/>
  <c r="F525" i="2"/>
  <c r="F524" i="2"/>
  <c r="F519" i="2"/>
  <c r="F517" i="2"/>
  <c r="F514" i="2"/>
  <c r="F508" i="2"/>
  <c r="F503" i="2"/>
  <c r="F500" i="2"/>
  <c r="F498" i="2"/>
  <c r="F495" i="2"/>
  <c r="F493" i="2"/>
  <c r="F488" i="2"/>
  <c r="F486" i="2"/>
  <c r="F483" i="2"/>
  <c r="F479" i="2"/>
  <c r="F476" i="2"/>
  <c r="F474" i="2"/>
  <c r="F468" i="2"/>
  <c r="F463" i="2"/>
  <c r="F460" i="2"/>
  <c r="F457" i="2"/>
  <c r="F454" i="2"/>
  <c r="F452" i="2"/>
  <c r="F450" i="2"/>
  <c r="F447" i="2"/>
  <c r="F445" i="2"/>
  <c r="F443" i="2"/>
  <c r="F437" i="2"/>
  <c r="F432" i="2"/>
  <c r="F430" i="2"/>
  <c r="F426" i="2"/>
  <c r="F423" i="2"/>
  <c r="F420" i="2"/>
  <c r="F418" i="2"/>
  <c r="F416" i="2"/>
  <c r="F409" i="2"/>
  <c r="F406" i="2"/>
  <c r="F400" i="2"/>
  <c r="F397" i="2"/>
  <c r="F391" i="2"/>
  <c r="F388" i="2"/>
  <c r="F385" i="2"/>
  <c r="F379" i="2"/>
  <c r="F376" i="2"/>
  <c r="F370" i="2"/>
  <c r="F366" i="2"/>
  <c r="F363" i="2"/>
  <c r="F353" i="2"/>
  <c r="F352" i="2"/>
  <c r="F349" i="2"/>
  <c r="F347" i="2"/>
  <c r="F346" i="2"/>
  <c r="F751" i="14" s="1"/>
  <c r="P751" i="14" s="1"/>
  <c r="F343" i="2"/>
  <c r="F747" i="14" s="1"/>
  <c r="P747" i="14" s="1"/>
  <c r="F342" i="2"/>
  <c r="F341" i="2"/>
  <c r="F337" i="2"/>
  <c r="F333" i="2"/>
  <c r="F332" i="2"/>
  <c r="F327" i="2"/>
  <c r="F321" i="2"/>
  <c r="F318" i="2"/>
  <c r="F315" i="2"/>
  <c r="F311" i="2"/>
  <c r="F309" i="2"/>
  <c r="F308" i="2"/>
  <c r="F517" i="14" s="1"/>
  <c r="P517" i="14" s="1"/>
  <c r="F302" i="2"/>
  <c r="F300" i="2"/>
  <c r="F298" i="2"/>
  <c r="F293" i="2"/>
  <c r="F290" i="2"/>
  <c r="F284" i="2"/>
  <c r="F282" i="2"/>
  <c r="F275" i="2"/>
  <c r="F270" i="2"/>
  <c r="F267" i="2"/>
  <c r="F265" i="2"/>
  <c r="F264" i="2"/>
  <c r="F263" i="2"/>
  <c r="F462" i="14" s="1"/>
  <c r="P462" i="14" s="1"/>
  <c r="F260" i="2"/>
  <c r="F254" i="2"/>
  <c r="F253" i="2"/>
  <c r="F246" i="2"/>
  <c r="F243" i="2"/>
  <c r="F241" i="2"/>
  <c r="F735" i="14" s="1"/>
  <c r="P735" i="14" s="1"/>
  <c r="F240" i="2"/>
  <c r="F237" i="2"/>
  <c r="F235" i="2"/>
  <c r="F234" i="2"/>
  <c r="F724" i="14" s="1"/>
  <c r="P724" i="14" s="1"/>
  <c r="F233" i="2"/>
  <c r="F230" i="2"/>
  <c r="F228" i="2"/>
  <c r="F227" i="2"/>
  <c r="F226" i="2"/>
  <c r="F222" i="2"/>
  <c r="F219" i="2"/>
  <c r="F216" i="2"/>
  <c r="F215" i="2"/>
  <c r="F212" i="2"/>
  <c r="F209" i="2"/>
  <c r="F207" i="2"/>
  <c r="F206" i="2"/>
  <c r="F202" i="2"/>
  <c r="F200" i="2"/>
  <c r="F675" i="14" s="1"/>
  <c r="P675" i="14" s="1"/>
  <c r="F199" i="2"/>
  <c r="F195" i="2"/>
  <c r="F191" i="2"/>
  <c r="F190" i="2"/>
  <c r="F188" i="2"/>
  <c r="F183" i="2"/>
  <c r="F181" i="2"/>
  <c r="F177" i="2"/>
  <c r="F174" i="2"/>
  <c r="F171" i="2"/>
  <c r="F551" i="14" s="1"/>
  <c r="P551" i="14" s="1"/>
  <c r="F170" i="2"/>
  <c r="F167" i="2"/>
  <c r="F164" i="2"/>
  <c r="F162" i="2"/>
  <c r="F160" i="2"/>
  <c r="F157" i="2"/>
  <c r="F152" i="2"/>
  <c r="F149" i="2"/>
  <c r="F146" i="2"/>
  <c r="F142" i="2"/>
  <c r="F138" i="2"/>
  <c r="F133" i="2"/>
  <c r="F128" i="2"/>
  <c r="F124" i="2"/>
  <c r="F122" i="2"/>
  <c r="F120" i="2"/>
  <c r="F114" i="2"/>
  <c r="F773" i="14" s="1"/>
  <c r="P773" i="14" s="1"/>
  <c r="F113" i="2"/>
  <c r="F107" i="2"/>
  <c r="F106" i="2"/>
  <c r="F784" i="14" s="1"/>
  <c r="P784" i="14" s="1"/>
  <c r="F103" i="2"/>
  <c r="F100" i="2"/>
  <c r="F99" i="2"/>
  <c r="F95" i="2"/>
  <c r="F93" i="2"/>
  <c r="F89" i="2"/>
  <c r="F87" i="2"/>
  <c r="F83" i="2"/>
  <c r="F81" i="2"/>
  <c r="F79" i="2"/>
  <c r="F77" i="2"/>
  <c r="F75" i="2"/>
  <c r="F70" i="2"/>
  <c r="F68" i="2"/>
  <c r="F63" i="2"/>
  <c r="F61" i="2"/>
  <c r="F59" i="2"/>
  <c r="F56" i="2"/>
  <c r="F54" i="2"/>
  <c r="F51" i="2"/>
  <c r="F49" i="2"/>
  <c r="F46" i="2"/>
  <c r="F40" i="2"/>
  <c r="F39" i="2" s="1"/>
  <c r="F38" i="2"/>
  <c r="F36" i="2"/>
  <c r="F33" i="2"/>
  <c r="F30" i="2"/>
  <c r="F29" i="2"/>
  <c r="F23" i="2"/>
  <c r="F21" i="2"/>
  <c r="F18" i="2"/>
  <c r="F274" i="15"/>
  <c r="G301" i="15"/>
  <c r="M301" i="15" s="1"/>
  <c r="F901" i="15"/>
  <c r="L901" i="15" s="1"/>
  <c r="L13" i="14"/>
  <c r="N13" i="14"/>
  <c r="L27" i="14"/>
  <c r="N27" i="14"/>
  <c r="L37" i="14"/>
  <c r="N37" i="14"/>
  <c r="L43" i="14"/>
  <c r="N43" i="14"/>
  <c r="L47" i="14"/>
  <c r="N47" i="14"/>
  <c r="L48" i="14"/>
  <c r="N48" i="14"/>
  <c r="L58" i="14"/>
  <c r="N58" i="14"/>
  <c r="L68" i="14"/>
  <c r="N68" i="14"/>
  <c r="L76" i="14"/>
  <c r="L86" i="14"/>
  <c r="N86" i="14"/>
  <c r="S92" i="14"/>
  <c r="L109" i="14"/>
  <c r="N109" i="14"/>
  <c r="S112" i="14"/>
  <c r="L115" i="14"/>
  <c r="N115" i="14"/>
  <c r="L119" i="14"/>
  <c r="N119" i="14"/>
  <c r="L126" i="14"/>
  <c r="N126" i="14"/>
  <c r="L130" i="14"/>
  <c r="N130" i="14"/>
  <c r="F132" i="14"/>
  <c r="G133" i="14"/>
  <c r="S133" i="14"/>
  <c r="L134" i="14"/>
  <c r="N134" i="14"/>
  <c r="L174" i="14"/>
  <c r="N174" i="14"/>
  <c r="L181" i="14"/>
  <c r="N181" i="14"/>
  <c r="L194" i="14"/>
  <c r="N194" i="14"/>
  <c r="L206" i="14"/>
  <c r="N206" i="14"/>
  <c r="L285" i="14"/>
  <c r="N285" i="14"/>
  <c r="L292" i="14"/>
  <c r="N292" i="14"/>
  <c r="L303" i="14"/>
  <c r="N303" i="14"/>
  <c r="L313" i="14"/>
  <c r="N313" i="14"/>
  <c r="L324" i="14"/>
  <c r="N324" i="14"/>
  <c r="L334" i="14"/>
  <c r="N334" i="14"/>
  <c r="L361" i="14"/>
  <c r="N361" i="14"/>
  <c r="L368" i="14"/>
  <c r="N368" i="14"/>
  <c r="F388" i="14"/>
  <c r="F422" i="14"/>
  <c r="L428" i="14"/>
  <c r="N428" i="14"/>
  <c r="L449" i="14"/>
  <c r="N449" i="14"/>
  <c r="L529" i="14"/>
  <c r="N529" i="14"/>
  <c r="N523" i="14" s="1"/>
  <c r="L612" i="14"/>
  <c r="N612" i="14"/>
  <c r="L618" i="14"/>
  <c r="N618" i="14"/>
  <c r="L627" i="14"/>
  <c r="N627" i="14"/>
  <c r="L633" i="14"/>
  <c r="N633" i="14"/>
  <c r="L639" i="14"/>
  <c r="N639" i="14"/>
  <c r="G18" i="13"/>
  <c r="I18" i="13"/>
  <c r="I17" i="13" s="1"/>
  <c r="G21" i="13"/>
  <c r="Q21" i="13" s="1"/>
  <c r="I21" i="13"/>
  <c r="S21" i="13" s="1"/>
  <c r="G23" i="13"/>
  <c r="Q23" i="13" s="1"/>
  <c r="I23" i="13"/>
  <c r="S23" i="13" s="1"/>
  <c r="G29" i="13"/>
  <c r="I29" i="13"/>
  <c r="I28" i="13" s="1"/>
  <c r="S28" i="13" s="1"/>
  <c r="G33" i="13"/>
  <c r="I33" i="13"/>
  <c r="G36" i="13"/>
  <c r="Q36" i="13" s="1"/>
  <c r="I36" i="13"/>
  <c r="S36" i="13" s="1"/>
  <c r="G38" i="13"/>
  <c r="Q38" i="13" s="1"/>
  <c r="I38" i="13"/>
  <c r="S38" i="13" s="1"/>
  <c r="G40" i="13"/>
  <c r="Q40" i="13" s="1"/>
  <c r="I40" i="13"/>
  <c r="S40" i="13" s="1"/>
  <c r="G46" i="13"/>
  <c r="I46" i="13"/>
  <c r="G49" i="13"/>
  <c r="I49" i="13"/>
  <c r="I48" i="13" s="1"/>
  <c r="S48" i="13" s="1"/>
  <c r="G54" i="13"/>
  <c r="I54" i="13"/>
  <c r="I53" i="13" s="1"/>
  <c r="I52" i="13" s="1"/>
  <c r="G62" i="13"/>
  <c r="Q62" i="13" s="1"/>
  <c r="I62" i="13"/>
  <c r="S62" i="13" s="1"/>
  <c r="G64" i="13"/>
  <c r="Q64" i="13" s="1"/>
  <c r="I64" i="13"/>
  <c r="S64" i="13" s="1"/>
  <c r="G66" i="13"/>
  <c r="Q66" i="13" s="1"/>
  <c r="I66" i="13"/>
  <c r="S66" i="13" s="1"/>
  <c r="G68" i="13"/>
  <c r="Q68" i="13" s="1"/>
  <c r="I68" i="13"/>
  <c r="S68" i="13" s="1"/>
  <c r="G70" i="13"/>
  <c r="Q70" i="13" s="1"/>
  <c r="I70" i="13"/>
  <c r="S70" i="13" s="1"/>
  <c r="G74" i="13"/>
  <c r="I74" i="13"/>
  <c r="I73" i="13" s="1"/>
  <c r="S73" i="13" s="1"/>
  <c r="G78" i="13"/>
  <c r="I78" i="13"/>
  <c r="G81" i="13"/>
  <c r="I81" i="13"/>
  <c r="I80" i="13" s="1"/>
  <c r="S80" i="13" s="1"/>
  <c r="G87" i="13"/>
  <c r="I87" i="13"/>
  <c r="G91" i="13"/>
  <c r="I91" i="13"/>
  <c r="I90" i="13" s="1"/>
  <c r="I89" i="13" s="1"/>
  <c r="G95" i="13"/>
  <c r="I95" i="13"/>
  <c r="I94" i="13" s="1"/>
  <c r="M99" i="13"/>
  <c r="O99" i="13"/>
  <c r="G100" i="13"/>
  <c r="Q100" i="13" s="1"/>
  <c r="I100" i="13"/>
  <c r="S100" i="13" s="1"/>
  <c r="G102" i="13"/>
  <c r="Q102" i="13" s="1"/>
  <c r="I102" i="13"/>
  <c r="S102" i="13" s="1"/>
  <c r="H103" i="13"/>
  <c r="J103" i="13"/>
  <c r="G104" i="13"/>
  <c r="Q104" i="13" s="1"/>
  <c r="I104" i="13"/>
  <c r="S104" i="13" s="1"/>
  <c r="G107" i="13"/>
  <c r="I107" i="13"/>
  <c r="I106" i="13" s="1"/>
  <c r="S106" i="13" s="1"/>
  <c r="G110" i="13"/>
  <c r="I110" i="13"/>
  <c r="G114" i="13"/>
  <c r="I114" i="13"/>
  <c r="I113" i="13" s="1"/>
  <c r="S113" i="13" s="1"/>
  <c r="G117" i="13"/>
  <c r="I117" i="13"/>
  <c r="G121" i="13"/>
  <c r="Q121" i="13" s="1"/>
  <c r="I121" i="13"/>
  <c r="S121" i="13" s="1"/>
  <c r="G123" i="13"/>
  <c r="Q123" i="13" s="1"/>
  <c r="I123" i="13"/>
  <c r="S123" i="13" s="1"/>
  <c r="M126" i="13"/>
  <c r="O126" i="13"/>
  <c r="M127" i="13"/>
  <c r="O127" i="13"/>
  <c r="G128" i="13"/>
  <c r="Q128" i="13" s="1"/>
  <c r="I128" i="13"/>
  <c r="S128" i="13" s="1"/>
  <c r="H129" i="13"/>
  <c r="H128" i="13" s="1"/>
  <c r="R128" i="13" s="1"/>
  <c r="J129" i="13"/>
  <c r="G130" i="13"/>
  <c r="Q130" i="13" s="1"/>
  <c r="I130" i="13"/>
  <c r="S130" i="13" s="1"/>
  <c r="H131" i="13"/>
  <c r="R131" i="13" s="1"/>
  <c r="J131" i="13"/>
  <c r="T131" i="13" s="1"/>
  <c r="H132" i="13"/>
  <c r="R132" i="13" s="1"/>
  <c r="J132" i="13"/>
  <c r="T132" i="13" s="1"/>
  <c r="G135" i="13"/>
  <c r="Q135" i="13" s="1"/>
  <c r="I135" i="13"/>
  <c r="S135" i="13" s="1"/>
  <c r="G138" i="13"/>
  <c r="Q138" i="13" s="1"/>
  <c r="I138" i="13"/>
  <c r="S138" i="13" s="1"/>
  <c r="G142" i="13"/>
  <c r="Q142" i="13" s="1"/>
  <c r="I142" i="13"/>
  <c r="S142" i="13" s="1"/>
  <c r="G146" i="13"/>
  <c r="Q146" i="13" s="1"/>
  <c r="I146" i="13"/>
  <c r="S146" i="13" s="1"/>
  <c r="G149" i="13"/>
  <c r="Q149" i="13" s="1"/>
  <c r="I149" i="13"/>
  <c r="S149" i="13" s="1"/>
  <c r="G153" i="13"/>
  <c r="Q153" i="13" s="1"/>
  <c r="I153" i="13"/>
  <c r="S153" i="13" s="1"/>
  <c r="G156" i="13"/>
  <c r="Q156" i="13" s="1"/>
  <c r="I156" i="13"/>
  <c r="S156" i="13" s="1"/>
  <c r="G159" i="13"/>
  <c r="Q159" i="13" s="1"/>
  <c r="I159" i="13"/>
  <c r="S159" i="13" s="1"/>
  <c r="G162" i="13"/>
  <c r="I162" i="13"/>
  <c r="I161" i="13" s="1"/>
  <c r="S161" i="13" s="1"/>
  <c r="M167" i="13"/>
  <c r="M166" i="13" s="1"/>
  <c r="O167" i="13"/>
  <c r="M168" i="13"/>
  <c r="O168" i="13"/>
  <c r="G169" i="13"/>
  <c r="I169" i="13"/>
  <c r="H170" i="13"/>
  <c r="R170" i="13" s="1"/>
  <c r="J170" i="13"/>
  <c r="T170" i="13" s="1"/>
  <c r="H171" i="13"/>
  <c r="R171" i="13" s="1"/>
  <c r="J171" i="13"/>
  <c r="T171" i="13" s="1"/>
  <c r="G176" i="13"/>
  <c r="I176" i="13"/>
  <c r="G179" i="13"/>
  <c r="Q179" i="13" s="1"/>
  <c r="I179" i="13"/>
  <c r="S179" i="13" s="1"/>
  <c r="G183" i="13"/>
  <c r="Q183" i="13" s="1"/>
  <c r="I183" i="13"/>
  <c r="S183" i="13" s="1"/>
  <c r="G186" i="13"/>
  <c r="I186" i="13"/>
  <c r="I185" i="13" s="1"/>
  <c r="S185" i="13" s="1"/>
  <c r="G191" i="13"/>
  <c r="I191" i="13"/>
  <c r="I190" i="13" s="1"/>
  <c r="G198" i="13"/>
  <c r="I198" i="13"/>
  <c r="M200" i="13"/>
  <c r="M196" i="13" s="1"/>
  <c r="M195" i="13" s="1"/>
  <c r="O200" i="13"/>
  <c r="G201" i="13"/>
  <c r="I201" i="13"/>
  <c r="I200" i="13" s="1"/>
  <c r="S200" i="13" s="1"/>
  <c r="H202" i="13"/>
  <c r="J202" i="13"/>
  <c r="G207" i="13"/>
  <c r="Q207" i="13" s="1"/>
  <c r="I207" i="13"/>
  <c r="S207" i="13" s="1"/>
  <c r="G210" i="13"/>
  <c r="Q210" i="13" s="1"/>
  <c r="I210" i="13"/>
  <c r="S210" i="13" s="1"/>
  <c r="G214" i="13"/>
  <c r="I214" i="13"/>
  <c r="I213" i="13" s="1"/>
  <c r="S213" i="13" s="1"/>
  <c r="G217" i="13"/>
  <c r="I217" i="13"/>
  <c r="G220" i="13"/>
  <c r="I220" i="13"/>
  <c r="I219" i="13" s="1"/>
  <c r="S219" i="13" s="1"/>
  <c r="M225" i="13"/>
  <c r="M224" i="13" s="1"/>
  <c r="O225" i="13"/>
  <c r="G226" i="13"/>
  <c r="I226" i="13"/>
  <c r="I225" i="13" s="1"/>
  <c r="H227" i="13"/>
  <c r="R227" i="13" s="1"/>
  <c r="J227" i="13"/>
  <c r="T227" i="13" s="1"/>
  <c r="H228" i="13"/>
  <c r="R228" i="13" s="1"/>
  <c r="J228" i="13"/>
  <c r="T228" i="13" s="1"/>
  <c r="G232" i="13"/>
  <c r="I232" i="13"/>
  <c r="I231" i="13" s="1"/>
  <c r="I230" i="13" s="1"/>
  <c r="S230" i="13" s="1"/>
  <c r="M235" i="13"/>
  <c r="M234" i="13" s="1"/>
  <c r="O235" i="13"/>
  <c r="M236" i="13"/>
  <c r="O236" i="13"/>
  <c r="M237" i="13"/>
  <c r="O237" i="13"/>
  <c r="G238" i="13"/>
  <c r="H238" i="13"/>
  <c r="I238" i="13"/>
  <c r="J238" i="13"/>
  <c r="M241" i="13"/>
  <c r="O241" i="13"/>
  <c r="G242" i="13"/>
  <c r="I242" i="13"/>
  <c r="H243" i="13"/>
  <c r="R243" i="13" s="1"/>
  <c r="J243" i="13"/>
  <c r="T243" i="13" s="1"/>
  <c r="H244" i="13"/>
  <c r="R244" i="13" s="1"/>
  <c r="J244" i="13"/>
  <c r="T244" i="13" s="1"/>
  <c r="G250" i="13"/>
  <c r="I250" i="13"/>
  <c r="G258" i="13"/>
  <c r="Q258" i="13" s="1"/>
  <c r="I258" i="13"/>
  <c r="S258" i="13" s="1"/>
  <c r="G260" i="13"/>
  <c r="Q260" i="13" s="1"/>
  <c r="I260" i="13"/>
  <c r="S260" i="13" s="1"/>
  <c r="G264" i="13"/>
  <c r="I264" i="13"/>
  <c r="G268" i="13"/>
  <c r="I268" i="13"/>
  <c r="I267" i="13" s="1"/>
  <c r="S267" i="13" s="1"/>
  <c r="G271" i="13"/>
  <c r="I271" i="13"/>
  <c r="G278" i="13"/>
  <c r="I278" i="13"/>
  <c r="I277" i="13" s="1"/>
  <c r="G282" i="13"/>
  <c r="I282" i="13"/>
  <c r="G285" i="13"/>
  <c r="I285" i="13"/>
  <c r="I284" i="13" s="1"/>
  <c r="S284" i="13" s="1"/>
  <c r="G290" i="13"/>
  <c r="I290" i="13"/>
  <c r="I289" i="13" s="1"/>
  <c r="S289" i="13" s="1"/>
  <c r="G293" i="13"/>
  <c r="I293" i="13"/>
  <c r="G298" i="13"/>
  <c r="I298" i="13"/>
  <c r="G302" i="13"/>
  <c r="Q302" i="13" s="1"/>
  <c r="I302" i="13"/>
  <c r="S302" i="13" s="1"/>
  <c r="G305" i="13"/>
  <c r="Q305" i="13" s="1"/>
  <c r="I305" i="13"/>
  <c r="S305" i="13" s="1"/>
  <c r="G308" i="13"/>
  <c r="I308" i="13"/>
  <c r="I307" i="13" s="1"/>
  <c r="S307" i="13" s="1"/>
  <c r="G311" i="13"/>
  <c r="I311" i="13"/>
  <c r="G315" i="13"/>
  <c r="I315" i="13"/>
  <c r="I314" i="13" s="1"/>
  <c r="S314" i="13" s="1"/>
  <c r="G318" i="13"/>
  <c r="I318" i="13"/>
  <c r="G322" i="13"/>
  <c r="I322" i="13"/>
  <c r="M328" i="13"/>
  <c r="M327" i="13" s="1"/>
  <c r="O328" i="13"/>
  <c r="G329" i="13"/>
  <c r="Q329" i="13" s="1"/>
  <c r="I329" i="13"/>
  <c r="S329" i="13" s="1"/>
  <c r="H330" i="13"/>
  <c r="J330" i="13"/>
  <c r="G331" i="13"/>
  <c r="Q331" i="13" s="1"/>
  <c r="I331" i="13"/>
  <c r="S331" i="13" s="1"/>
  <c r="H332" i="13"/>
  <c r="J332" i="13"/>
  <c r="G336" i="13"/>
  <c r="Q336" i="13" s="1"/>
  <c r="I336" i="13"/>
  <c r="S336" i="13" s="1"/>
  <c r="G338" i="13"/>
  <c r="Q338" i="13" s="1"/>
  <c r="I338" i="13"/>
  <c r="S338" i="13" s="1"/>
  <c r="G340" i="13"/>
  <c r="Q340" i="13" s="1"/>
  <c r="I340" i="13"/>
  <c r="S340" i="13" s="1"/>
  <c r="G346" i="13"/>
  <c r="I346" i="13"/>
  <c r="I345" i="13" s="1"/>
  <c r="I344" i="13" s="1"/>
  <c r="G351" i="13"/>
  <c r="I351" i="13"/>
  <c r="I350" i="13" s="1"/>
  <c r="I349" i="13" s="1"/>
  <c r="S349" i="13" s="1"/>
  <c r="G355" i="13"/>
  <c r="I355" i="13"/>
  <c r="I354" i="13" s="1"/>
  <c r="S354" i="13" s="1"/>
  <c r="G360" i="13"/>
  <c r="Q360" i="13" s="1"/>
  <c r="I360" i="13"/>
  <c r="S360" i="13" s="1"/>
  <c r="G363" i="13"/>
  <c r="Q363" i="13" s="1"/>
  <c r="I363" i="13"/>
  <c r="S363" i="13" s="1"/>
  <c r="G366" i="13"/>
  <c r="I366" i="13"/>
  <c r="I365" i="13" s="1"/>
  <c r="S365" i="13" s="1"/>
  <c r="G374" i="13"/>
  <c r="I374" i="13"/>
  <c r="G377" i="13"/>
  <c r="I377" i="13"/>
  <c r="I376" i="13" s="1"/>
  <c r="S376" i="13" s="1"/>
  <c r="G380" i="13"/>
  <c r="I380" i="13"/>
  <c r="G384" i="13"/>
  <c r="I384" i="13"/>
  <c r="G390" i="13"/>
  <c r="G389" i="13" s="1"/>
  <c r="Q389" i="13" s="1"/>
  <c r="I390" i="13"/>
  <c r="G393" i="13"/>
  <c r="G392" i="13" s="1"/>
  <c r="Q392" i="13" s="1"/>
  <c r="I393" i="13"/>
  <c r="G399" i="13"/>
  <c r="G398" i="13" s="1"/>
  <c r="Q398" i="13" s="1"/>
  <c r="I399" i="13"/>
  <c r="G402" i="13"/>
  <c r="G401" i="13" s="1"/>
  <c r="Q401" i="13" s="1"/>
  <c r="I402" i="13"/>
  <c r="G405" i="13"/>
  <c r="G404" i="13" s="1"/>
  <c r="Q404" i="13" s="1"/>
  <c r="I405" i="13"/>
  <c r="G408" i="13"/>
  <c r="G407" i="13" s="1"/>
  <c r="Q407" i="13" s="1"/>
  <c r="I408" i="13"/>
  <c r="G411" i="13"/>
  <c r="G410" i="13" s="1"/>
  <c r="Q410" i="13" s="1"/>
  <c r="I411" i="13"/>
  <c r="G414" i="13"/>
  <c r="G413" i="13" s="1"/>
  <c r="Q413" i="13" s="1"/>
  <c r="I414" i="13"/>
  <c r="G420" i="13"/>
  <c r="G419" i="13" s="1"/>
  <c r="G418" i="13" s="1"/>
  <c r="G417" i="13" s="1"/>
  <c r="Q417" i="13" s="1"/>
  <c r="I420" i="13"/>
  <c r="G423" i="13"/>
  <c r="G422" i="13" s="1"/>
  <c r="Q422" i="13" s="1"/>
  <c r="I423" i="13"/>
  <c r="G431" i="13"/>
  <c r="Q431" i="13" s="1"/>
  <c r="I431" i="13"/>
  <c r="S431" i="13" s="1"/>
  <c r="G433" i="13"/>
  <c r="Q433" i="13" s="1"/>
  <c r="I433" i="13"/>
  <c r="S433" i="13" s="1"/>
  <c r="G438" i="13"/>
  <c r="G437" i="13" s="1"/>
  <c r="Q437" i="13" s="1"/>
  <c r="I438" i="13"/>
  <c r="G442" i="13"/>
  <c r="G441" i="13" s="1"/>
  <c r="Q441" i="13" s="1"/>
  <c r="I442" i="13"/>
  <c r="G445" i="13"/>
  <c r="G444" i="13" s="1"/>
  <c r="Q444" i="13" s="1"/>
  <c r="I445" i="13"/>
  <c r="G449" i="13"/>
  <c r="G448" i="13" s="1"/>
  <c r="G447" i="13" s="1"/>
  <c r="Q447" i="13" s="1"/>
  <c r="I449" i="13"/>
  <c r="G455" i="13"/>
  <c r="G454" i="13" s="1"/>
  <c r="G453" i="13" s="1"/>
  <c r="G452" i="13" s="1"/>
  <c r="I455" i="13"/>
  <c r="G460" i="13"/>
  <c r="G459" i="13" s="1"/>
  <c r="G458" i="13" s="1"/>
  <c r="G457" i="13" s="1"/>
  <c r="Q457" i="13" s="1"/>
  <c r="I460" i="13"/>
  <c r="G467" i="13"/>
  <c r="G466" i="13" s="1"/>
  <c r="G465" i="13" s="1"/>
  <c r="G464" i="13" s="1"/>
  <c r="G463" i="13" s="1"/>
  <c r="G462" i="13" s="1"/>
  <c r="Q462" i="13" s="1"/>
  <c r="I467" i="13"/>
  <c r="G475" i="13"/>
  <c r="I475" i="13"/>
  <c r="I474" i="13" s="1"/>
  <c r="S474" i="13" s="1"/>
  <c r="G478" i="13"/>
  <c r="Q478" i="13" s="1"/>
  <c r="I478" i="13"/>
  <c r="S478" i="13" s="1"/>
  <c r="G480" i="13"/>
  <c r="Q480" i="13" s="1"/>
  <c r="I480" i="13"/>
  <c r="S480" i="13" s="1"/>
  <c r="G483" i="13"/>
  <c r="Q483" i="13" s="1"/>
  <c r="I483" i="13"/>
  <c r="S483" i="13" s="1"/>
  <c r="G485" i="13"/>
  <c r="Q485" i="13" s="1"/>
  <c r="I485" i="13"/>
  <c r="S485" i="13" s="1"/>
  <c r="G488" i="13"/>
  <c r="Q488" i="13" s="1"/>
  <c r="I488" i="13"/>
  <c r="S488" i="13" s="1"/>
  <c r="G490" i="13"/>
  <c r="Q490" i="13" s="1"/>
  <c r="I490" i="13"/>
  <c r="S490" i="13" s="1"/>
  <c r="G492" i="13"/>
  <c r="Q492" i="13" s="1"/>
  <c r="I492" i="13"/>
  <c r="S492" i="13" s="1"/>
  <c r="G497" i="13"/>
  <c r="I497" i="13"/>
  <c r="I496" i="13" s="1"/>
  <c r="S496" i="13" s="1"/>
  <c r="G501" i="13"/>
  <c r="I501" i="13"/>
  <c r="I500" i="13" s="1"/>
  <c r="S500" i="13" s="1"/>
  <c r="G507" i="13"/>
  <c r="I507" i="13"/>
  <c r="I506" i="13" s="1"/>
  <c r="I505" i="13" s="1"/>
  <c r="I504" i="13" s="1"/>
  <c r="M513" i="13"/>
  <c r="M512" i="13" s="1"/>
  <c r="M511" i="13" s="1"/>
  <c r="M510" i="13" s="1"/>
  <c r="O513" i="13"/>
  <c r="G514" i="13"/>
  <c r="Q514" i="13" s="1"/>
  <c r="H514" i="13"/>
  <c r="R514" i="13" s="1"/>
  <c r="I514" i="13"/>
  <c r="S514" i="13" s="1"/>
  <c r="J514" i="13"/>
  <c r="T514" i="13" s="1"/>
  <c r="G516" i="13"/>
  <c r="Q516" i="13" s="1"/>
  <c r="I516" i="13"/>
  <c r="S516" i="13" s="1"/>
  <c r="H517" i="13"/>
  <c r="H516" i="13" s="1"/>
  <c r="R516" i="13" s="1"/>
  <c r="J517" i="13"/>
  <c r="G518" i="13"/>
  <c r="Q518" i="13" s="1"/>
  <c r="I518" i="13"/>
  <c r="S518" i="13" s="1"/>
  <c r="G521" i="13"/>
  <c r="I521" i="13"/>
  <c r="I520" i="13" s="1"/>
  <c r="S520" i="13" s="1"/>
  <c r="G524" i="13"/>
  <c r="I524" i="13"/>
  <c r="I523" i="13" s="1"/>
  <c r="S523" i="13" s="1"/>
  <c r="G527" i="13"/>
  <c r="H527" i="13"/>
  <c r="R527" i="13" s="1"/>
  <c r="I527" i="13"/>
  <c r="I526" i="13" s="1"/>
  <c r="S526" i="13" s="1"/>
  <c r="G528" i="13"/>
  <c r="Q528" i="13" s="1"/>
  <c r="I528" i="13"/>
  <c r="S528" i="13" s="1"/>
  <c r="G530" i="13"/>
  <c r="Q530" i="13" s="1"/>
  <c r="I530" i="13"/>
  <c r="S530" i="13" s="1"/>
  <c r="G535" i="13"/>
  <c r="I535" i="13"/>
  <c r="I534" i="13" s="1"/>
  <c r="I533" i="13" s="1"/>
  <c r="I532" i="13" s="1"/>
  <c r="S532" i="13" s="1"/>
  <c r="M540" i="13"/>
  <c r="O540" i="13"/>
  <c r="G541" i="13"/>
  <c r="Q541" i="13" s="1"/>
  <c r="I541" i="13"/>
  <c r="S541" i="13" s="1"/>
  <c r="H542" i="13"/>
  <c r="H541" i="13" s="1"/>
  <c r="R541" i="13" s="1"/>
  <c r="J542" i="13"/>
  <c r="G543" i="13"/>
  <c r="Q543" i="13" s="1"/>
  <c r="I543" i="13"/>
  <c r="S543" i="13" s="1"/>
  <c r="H544" i="13"/>
  <c r="H543" i="13" s="1"/>
  <c r="R543" i="13" s="1"/>
  <c r="J544" i="13"/>
  <c r="G545" i="13"/>
  <c r="Q545" i="13" s="1"/>
  <c r="I545" i="13"/>
  <c r="S545" i="13" s="1"/>
  <c r="M547" i="13"/>
  <c r="O547" i="13"/>
  <c r="G548" i="13"/>
  <c r="Q548" i="13" s="1"/>
  <c r="I548" i="13"/>
  <c r="S548" i="13" s="1"/>
  <c r="H549" i="13"/>
  <c r="H548" i="13" s="1"/>
  <c r="R548" i="13" s="1"/>
  <c r="J549" i="13"/>
  <c r="G550" i="13"/>
  <c r="Q550" i="13" s="1"/>
  <c r="I550" i="13"/>
  <c r="S550" i="13" s="1"/>
  <c r="H551" i="13"/>
  <c r="H550" i="13" s="1"/>
  <c r="R550" i="13" s="1"/>
  <c r="J551" i="13"/>
  <c r="G552" i="13"/>
  <c r="Q552" i="13" s="1"/>
  <c r="I552" i="13"/>
  <c r="S552" i="13" s="1"/>
  <c r="M554" i="13"/>
  <c r="O554" i="13"/>
  <c r="G555" i="13"/>
  <c r="I555" i="13"/>
  <c r="I554" i="13" s="1"/>
  <c r="S554" i="13" s="1"/>
  <c r="H556" i="13"/>
  <c r="H555" i="13" s="1"/>
  <c r="H554" i="13" s="1"/>
  <c r="J556" i="13"/>
  <c r="G558" i="13"/>
  <c r="I558" i="13"/>
  <c r="I557" i="13" s="1"/>
  <c r="S557" i="13" s="1"/>
  <c r="G561" i="13"/>
  <c r="I561" i="13"/>
  <c r="I560" i="13" s="1"/>
  <c r="S560" i="13" s="1"/>
  <c r="G566" i="13"/>
  <c r="I566" i="13"/>
  <c r="I565" i="13" s="1"/>
  <c r="I564" i="13" s="1"/>
  <c r="I563" i="13" s="1"/>
  <c r="S563" i="13" s="1"/>
  <c r="M571" i="13"/>
  <c r="M570" i="13" s="1"/>
  <c r="M569" i="13" s="1"/>
  <c r="M568" i="13" s="1"/>
  <c r="G572" i="13"/>
  <c r="Q572" i="13" s="1"/>
  <c r="H572" i="13"/>
  <c r="R572" i="13" s="1"/>
  <c r="I572" i="13"/>
  <c r="S572" i="13" s="1"/>
  <c r="J572" i="13"/>
  <c r="T572" i="13" s="1"/>
  <c r="G574" i="13"/>
  <c r="Q574" i="13" s="1"/>
  <c r="H574" i="13"/>
  <c r="R574" i="13" s="1"/>
  <c r="I574" i="13"/>
  <c r="S574" i="13" s="1"/>
  <c r="T574" i="13"/>
  <c r="G577" i="13"/>
  <c r="I577" i="13"/>
  <c r="I576" i="13" s="1"/>
  <c r="S576" i="13" s="1"/>
  <c r="G581" i="13"/>
  <c r="I581" i="13"/>
  <c r="I580" i="13" s="1"/>
  <c r="S580" i="13" s="1"/>
  <c r="G584" i="13"/>
  <c r="Q584" i="13" s="1"/>
  <c r="I584" i="13"/>
  <c r="S584" i="13" s="1"/>
  <c r="G586" i="13"/>
  <c r="Q586" i="13" s="1"/>
  <c r="I586" i="13"/>
  <c r="S586" i="13" s="1"/>
  <c r="G591" i="13"/>
  <c r="I591" i="13"/>
  <c r="I590" i="13" s="1"/>
  <c r="I589" i="13" s="1"/>
  <c r="I588" i="13" s="1"/>
  <c r="S588" i="13" s="1"/>
  <c r="G597" i="13"/>
  <c r="I597" i="13"/>
  <c r="I596" i="13" s="1"/>
  <c r="S596" i="13" s="1"/>
  <c r="M599" i="13"/>
  <c r="M595" i="13" s="1"/>
  <c r="M594" i="13" s="1"/>
  <c r="M593" i="13" s="1"/>
  <c r="O599" i="13"/>
  <c r="G600" i="13"/>
  <c r="Q600" i="13" s="1"/>
  <c r="H600" i="13"/>
  <c r="H599" i="13" s="1"/>
  <c r="H595" i="13" s="1"/>
  <c r="H594" i="13" s="1"/>
  <c r="H593" i="13" s="1"/>
  <c r="I600" i="13"/>
  <c r="S600" i="13" s="1"/>
  <c r="J600" i="13"/>
  <c r="G602" i="13"/>
  <c r="Q602" i="13" s="1"/>
  <c r="I602" i="13"/>
  <c r="S602" i="13" s="1"/>
  <c r="R606" i="13"/>
  <c r="I606" i="13"/>
  <c r="S606" i="13" s="1"/>
  <c r="T606" i="13"/>
  <c r="G608" i="13"/>
  <c r="G611" i="13"/>
  <c r="R613" i="13"/>
  <c r="T613" i="13"/>
  <c r="G615" i="13"/>
  <c r="G618" i="13"/>
  <c r="I618" i="13"/>
  <c r="I617" i="13" s="1"/>
  <c r="I613" i="13" s="1"/>
  <c r="S613" i="13" s="1"/>
  <c r="M621" i="13"/>
  <c r="O621" i="13"/>
  <c r="G622" i="13"/>
  <c r="Q622" i="13" s="1"/>
  <c r="H622" i="13"/>
  <c r="H621" i="13" s="1"/>
  <c r="I622" i="13"/>
  <c r="S622" i="13" s="1"/>
  <c r="J622" i="13"/>
  <c r="G624" i="13"/>
  <c r="Q624" i="13" s="1"/>
  <c r="I624" i="13"/>
  <c r="S624" i="13" s="1"/>
  <c r="M626" i="13"/>
  <c r="O626" i="13"/>
  <c r="G627" i="13"/>
  <c r="H627" i="13"/>
  <c r="H626" i="13" s="1"/>
  <c r="I627" i="13"/>
  <c r="I626" i="13" s="1"/>
  <c r="S626" i="13" s="1"/>
  <c r="J627" i="13"/>
  <c r="G630" i="13"/>
  <c r="I630" i="13"/>
  <c r="I629" i="13" s="1"/>
  <c r="S629" i="13" s="1"/>
  <c r="M633" i="13"/>
  <c r="M632" i="13" s="1"/>
  <c r="G634" i="13"/>
  <c r="Q634" i="13" s="1"/>
  <c r="H634" i="13"/>
  <c r="H633" i="13" s="1"/>
  <c r="H632" i="13" s="1"/>
  <c r="I634" i="13"/>
  <c r="S634" i="13" s="1"/>
  <c r="G636" i="13"/>
  <c r="Q636" i="13" s="1"/>
  <c r="I636" i="13"/>
  <c r="S636" i="13" s="1"/>
  <c r="G641" i="13"/>
  <c r="I641" i="13"/>
  <c r="I640" i="13" s="1"/>
  <c r="I639" i="13" s="1"/>
  <c r="I638" i="13" s="1"/>
  <c r="S638" i="13" s="1"/>
  <c r="M643" i="13"/>
  <c r="O643" i="13"/>
  <c r="M644" i="13"/>
  <c r="O644" i="13"/>
  <c r="M645" i="13"/>
  <c r="O645" i="13"/>
  <c r="M647" i="13"/>
  <c r="M646" i="13" s="1"/>
  <c r="O647" i="13"/>
  <c r="G648" i="13"/>
  <c r="Q648" i="13" s="1"/>
  <c r="H648" i="13"/>
  <c r="R648" i="13" s="1"/>
  <c r="I648" i="13"/>
  <c r="S648" i="13" s="1"/>
  <c r="J648" i="13"/>
  <c r="T648" i="13" s="1"/>
  <c r="G650" i="13"/>
  <c r="Q650" i="13" s="1"/>
  <c r="H650" i="13"/>
  <c r="R650" i="13" s="1"/>
  <c r="I650" i="13"/>
  <c r="S650" i="13" s="1"/>
  <c r="J650" i="13"/>
  <c r="T650" i="13" s="1"/>
  <c r="M652" i="13"/>
  <c r="O652" i="13"/>
  <c r="M653" i="13"/>
  <c r="O653" i="13"/>
  <c r="G654" i="13"/>
  <c r="Q654" i="13" s="1"/>
  <c r="H654" i="13"/>
  <c r="R654" i="13" s="1"/>
  <c r="I654" i="13"/>
  <c r="S654" i="13" s="1"/>
  <c r="J654" i="13"/>
  <c r="T654" i="13" s="1"/>
  <c r="G656" i="13"/>
  <c r="Q656" i="13" s="1"/>
  <c r="H656" i="13"/>
  <c r="R656" i="13" s="1"/>
  <c r="I656" i="13"/>
  <c r="S656" i="13" s="1"/>
  <c r="J656" i="13"/>
  <c r="T656" i="13" s="1"/>
  <c r="M658" i="13"/>
  <c r="O658" i="13"/>
  <c r="M659" i="13"/>
  <c r="O659" i="13"/>
  <c r="G660" i="13"/>
  <c r="H660" i="13"/>
  <c r="H659" i="13" s="1"/>
  <c r="I660" i="13"/>
  <c r="I659" i="13" s="1"/>
  <c r="S659" i="13" s="1"/>
  <c r="J660" i="13"/>
  <c r="G662" i="13"/>
  <c r="Q662" i="13" s="1"/>
  <c r="H662" i="13"/>
  <c r="I662" i="13"/>
  <c r="S662" i="13" s="1"/>
  <c r="J662" i="13"/>
  <c r="M662" i="13"/>
  <c r="O662" i="13"/>
  <c r="G663" i="13"/>
  <c r="Q663" i="13" s="1"/>
  <c r="H663" i="13"/>
  <c r="R663" i="13" s="1"/>
  <c r="I663" i="13"/>
  <c r="S663" i="13" s="1"/>
  <c r="J663" i="13"/>
  <c r="T663" i="13" s="1"/>
  <c r="G665" i="13"/>
  <c r="Q665" i="13" s="1"/>
  <c r="H665" i="13"/>
  <c r="R665" i="13" s="1"/>
  <c r="I665" i="13"/>
  <c r="S665" i="13" s="1"/>
  <c r="J665" i="13"/>
  <c r="T665" i="13" s="1"/>
  <c r="M667" i="13"/>
  <c r="O667" i="13"/>
  <c r="G668" i="13"/>
  <c r="H668" i="13"/>
  <c r="H667" i="13" s="1"/>
  <c r="I668" i="13"/>
  <c r="I667" i="13" s="1"/>
  <c r="S667" i="13" s="1"/>
  <c r="J668" i="13"/>
  <c r="M670" i="13"/>
  <c r="O670" i="13"/>
  <c r="M671" i="13"/>
  <c r="O671" i="13"/>
  <c r="M672" i="13"/>
  <c r="O672" i="13"/>
  <c r="M673" i="13"/>
  <c r="O673" i="13"/>
  <c r="G674" i="13"/>
  <c r="H674" i="13"/>
  <c r="H673" i="13" s="1"/>
  <c r="I674" i="13"/>
  <c r="I673" i="13" s="1"/>
  <c r="S673" i="13" s="1"/>
  <c r="J674" i="13"/>
  <c r="M677" i="13"/>
  <c r="O677" i="13"/>
  <c r="G678" i="13"/>
  <c r="H678" i="13"/>
  <c r="H677" i="13" s="1"/>
  <c r="I678" i="13"/>
  <c r="I677" i="13" s="1"/>
  <c r="S677" i="13" s="1"/>
  <c r="J678" i="13"/>
  <c r="M680" i="13"/>
  <c r="O680" i="13"/>
  <c r="M681" i="13"/>
  <c r="O681" i="13"/>
  <c r="G682" i="13"/>
  <c r="I682" i="13"/>
  <c r="I681" i="13" s="1"/>
  <c r="I680" i="13" s="1"/>
  <c r="S680" i="13" s="1"/>
  <c r="H683" i="13"/>
  <c r="R683" i="13" s="1"/>
  <c r="J683" i="13"/>
  <c r="T683" i="13" s="1"/>
  <c r="H684" i="13"/>
  <c r="R684" i="13" s="1"/>
  <c r="J684" i="13"/>
  <c r="T684" i="13" s="1"/>
  <c r="M685" i="13"/>
  <c r="O685" i="13"/>
  <c r="H687" i="13"/>
  <c r="H686" i="13" s="1"/>
  <c r="H685" i="13" s="1"/>
  <c r="J687" i="13"/>
  <c r="M688" i="13"/>
  <c r="O688" i="13"/>
  <c r="H690" i="13"/>
  <c r="H689" i="13" s="1"/>
  <c r="H688" i="13" s="1"/>
  <c r="J690" i="13"/>
  <c r="G696" i="13"/>
  <c r="I696" i="13"/>
  <c r="I695" i="13" s="1"/>
  <c r="S695" i="13" s="1"/>
  <c r="G697" i="13"/>
  <c r="Q697" i="13" s="1"/>
  <c r="I697" i="13"/>
  <c r="S697" i="13" s="1"/>
  <c r="G699" i="13"/>
  <c r="Q699" i="13" s="1"/>
  <c r="I699" i="13"/>
  <c r="S699" i="13" s="1"/>
  <c r="G703" i="13"/>
  <c r="I703" i="13"/>
  <c r="I702" i="13" s="1"/>
  <c r="S702" i="13" s="1"/>
  <c r="G707" i="13"/>
  <c r="I707" i="13"/>
  <c r="I706" i="13" s="1"/>
  <c r="S706" i="13" s="1"/>
  <c r="G713" i="13"/>
  <c r="I713" i="13"/>
  <c r="I712" i="13" s="1"/>
  <c r="I711" i="13" s="1"/>
  <c r="I710" i="13" s="1"/>
  <c r="M719" i="13"/>
  <c r="G720" i="13"/>
  <c r="Q720" i="13" s="1"/>
  <c r="I720" i="13"/>
  <c r="S720" i="13" s="1"/>
  <c r="G722" i="13"/>
  <c r="Q722" i="13" s="1"/>
  <c r="I722" i="13"/>
  <c r="S722" i="13" s="1"/>
  <c r="H723" i="13"/>
  <c r="H722" i="13" s="1"/>
  <c r="H719" i="13" s="1"/>
  <c r="I724" i="13"/>
  <c r="S724" i="13" s="1"/>
  <c r="M724" i="13"/>
  <c r="G725" i="13"/>
  <c r="Q725" i="13" s="1"/>
  <c r="G727" i="13"/>
  <c r="Q727" i="13" s="1"/>
  <c r="H728" i="13"/>
  <c r="H727" i="13" s="1"/>
  <c r="H724" i="13" s="1"/>
  <c r="G730" i="13"/>
  <c r="I730" i="13"/>
  <c r="I729" i="13" s="1"/>
  <c r="S729" i="13" s="1"/>
  <c r="G735" i="13"/>
  <c r="I735" i="13"/>
  <c r="I734" i="13" s="1"/>
  <c r="I733" i="13" s="1"/>
  <c r="I732" i="13" s="1"/>
  <c r="S732" i="13" s="1"/>
  <c r="H739" i="13"/>
  <c r="R739" i="13" s="1"/>
  <c r="T739" i="13"/>
  <c r="G741" i="13"/>
  <c r="I741" i="13"/>
  <c r="I740" i="13" s="1"/>
  <c r="S740" i="13" s="1"/>
  <c r="G745" i="13"/>
  <c r="I745" i="13"/>
  <c r="I744" i="13" s="1"/>
  <c r="S744" i="13" s="1"/>
  <c r="G750" i="13"/>
  <c r="I750" i="13"/>
  <c r="I749" i="13" s="1"/>
  <c r="S749" i="13" s="1"/>
  <c r="G753" i="13"/>
  <c r="I753" i="13"/>
  <c r="I752" i="13" s="1"/>
  <c r="S752" i="13" s="1"/>
  <c r="H755" i="13"/>
  <c r="R755" i="13" s="1"/>
  <c r="T755" i="13"/>
  <c r="G757" i="13"/>
  <c r="I757" i="13"/>
  <c r="I756" i="13" s="1"/>
  <c r="S756" i="13" s="1"/>
  <c r="G760" i="13"/>
  <c r="I760" i="13"/>
  <c r="I759" i="13" s="1"/>
  <c r="S759" i="13" s="1"/>
  <c r="G763" i="13"/>
  <c r="I763" i="13"/>
  <c r="I762" i="13" s="1"/>
  <c r="S762" i="13" s="1"/>
  <c r="G768" i="13"/>
  <c r="I768" i="13"/>
  <c r="I767" i="13" s="1"/>
  <c r="I766" i="13" s="1"/>
  <c r="I765" i="13" s="1"/>
  <c r="S765" i="13" s="1"/>
  <c r="G775" i="13"/>
  <c r="I775" i="13"/>
  <c r="I774" i="13" s="1"/>
  <c r="S774" i="13" s="1"/>
  <c r="M778" i="13"/>
  <c r="M773" i="13" s="1"/>
  <c r="O778" i="13"/>
  <c r="G779" i="13"/>
  <c r="Q779" i="13" s="1"/>
  <c r="I779" i="13"/>
  <c r="S779" i="13" s="1"/>
  <c r="G781" i="13"/>
  <c r="Q781" i="13" s="1"/>
  <c r="I781" i="13"/>
  <c r="S781" i="13" s="1"/>
  <c r="H782" i="13"/>
  <c r="H781" i="13" s="1"/>
  <c r="H778" i="13" s="1"/>
  <c r="H773" i="13" s="1"/>
  <c r="J782" i="13"/>
  <c r="G783" i="13"/>
  <c r="Q783" i="13" s="1"/>
  <c r="I783" i="13"/>
  <c r="S783" i="13" s="1"/>
  <c r="G786" i="13"/>
  <c r="I786" i="13"/>
  <c r="I785" i="13" s="1"/>
  <c r="S785" i="13" s="1"/>
  <c r="M789" i="13"/>
  <c r="M788" i="13" s="1"/>
  <c r="O789" i="13"/>
  <c r="G790" i="13"/>
  <c r="Q790" i="13" s="1"/>
  <c r="I790" i="13"/>
  <c r="S790" i="13" s="1"/>
  <c r="G792" i="13"/>
  <c r="Q792" i="13" s="1"/>
  <c r="I792" i="13"/>
  <c r="S792" i="13" s="1"/>
  <c r="H793" i="13"/>
  <c r="H792" i="13" s="1"/>
  <c r="H789" i="13" s="1"/>
  <c r="H788" i="13" s="1"/>
  <c r="J793" i="13"/>
  <c r="G794" i="13"/>
  <c r="Q794" i="13" s="1"/>
  <c r="I794" i="13"/>
  <c r="S794" i="13" s="1"/>
  <c r="G797" i="13"/>
  <c r="I797" i="13"/>
  <c r="I796" i="13" s="1"/>
  <c r="S796" i="13" s="1"/>
  <c r="G800" i="13"/>
  <c r="I800" i="13"/>
  <c r="I799" i="13" s="1"/>
  <c r="S799" i="13" s="1"/>
  <c r="G803" i="13"/>
  <c r="I803" i="13"/>
  <c r="I802" i="13" s="1"/>
  <c r="S802" i="13" s="1"/>
  <c r="G806" i="13"/>
  <c r="I806" i="13"/>
  <c r="I805" i="13" s="1"/>
  <c r="S805" i="13" s="1"/>
  <c r="G810" i="13"/>
  <c r="I810" i="13"/>
  <c r="I809" i="13" s="1"/>
  <c r="S809" i="13" s="1"/>
  <c r="M812" i="13"/>
  <c r="G813" i="13"/>
  <c r="Q813" i="13" s="1"/>
  <c r="I813" i="13"/>
  <c r="S813" i="13" s="1"/>
  <c r="G815" i="13"/>
  <c r="Q815" i="13" s="1"/>
  <c r="I815" i="13"/>
  <c r="S815" i="13" s="1"/>
  <c r="H816" i="13"/>
  <c r="H815" i="13" s="1"/>
  <c r="H812" i="13" s="1"/>
  <c r="M817" i="13"/>
  <c r="G818" i="13"/>
  <c r="Q818" i="13" s="1"/>
  <c r="I818" i="13"/>
  <c r="S818" i="13" s="1"/>
  <c r="G820" i="13"/>
  <c r="Q820" i="13" s="1"/>
  <c r="I820" i="13"/>
  <c r="S820" i="13" s="1"/>
  <c r="H821" i="13"/>
  <c r="H820" i="13" s="1"/>
  <c r="H817" i="13" s="1"/>
  <c r="G823" i="13"/>
  <c r="G822" i="13" s="1"/>
  <c r="Q822" i="13" s="1"/>
  <c r="I823" i="13"/>
  <c r="I822" i="13" s="1"/>
  <c r="S822" i="13" s="1"/>
  <c r="G827" i="13"/>
  <c r="G826" i="13" s="1"/>
  <c r="G825" i="13" s="1"/>
  <c r="Q825" i="13" s="1"/>
  <c r="I827" i="13"/>
  <c r="I826" i="13" s="1"/>
  <c r="I825" i="13" s="1"/>
  <c r="S825" i="13" s="1"/>
  <c r="G832" i="13"/>
  <c r="G831" i="13" s="1"/>
  <c r="G830" i="13" s="1"/>
  <c r="G829" i="13" s="1"/>
  <c r="Q829" i="13" s="1"/>
  <c r="I832" i="13"/>
  <c r="I831" i="13" s="1"/>
  <c r="I830" i="13" s="1"/>
  <c r="I829" i="13" s="1"/>
  <c r="S829" i="13" s="1"/>
  <c r="M834" i="13"/>
  <c r="O834" i="13"/>
  <c r="M835" i="13"/>
  <c r="O835" i="13"/>
  <c r="M836" i="13"/>
  <c r="O836" i="13"/>
  <c r="M837" i="13"/>
  <c r="O837" i="13"/>
  <c r="M838" i="13"/>
  <c r="O838" i="13"/>
  <c r="G839" i="13"/>
  <c r="Q839" i="13" s="1"/>
  <c r="I839" i="13"/>
  <c r="S839" i="13" s="1"/>
  <c r="H840" i="13"/>
  <c r="H839" i="13" s="1"/>
  <c r="R839" i="13" s="1"/>
  <c r="J840" i="13"/>
  <c r="J839" i="13" s="1"/>
  <c r="T839" i="13" s="1"/>
  <c r="G841" i="13"/>
  <c r="Q841" i="13" s="1"/>
  <c r="I841" i="13"/>
  <c r="S841" i="13" s="1"/>
  <c r="H842" i="13"/>
  <c r="H841" i="13" s="1"/>
  <c r="R841" i="13" s="1"/>
  <c r="J842" i="13"/>
  <c r="J841" i="13" s="1"/>
  <c r="T841" i="13" s="1"/>
  <c r="M843" i="13"/>
  <c r="O843" i="13"/>
  <c r="G844" i="13"/>
  <c r="G843" i="13" s="1"/>
  <c r="Q843" i="13" s="1"/>
  <c r="I844" i="13"/>
  <c r="I843" i="13" s="1"/>
  <c r="S843" i="13" s="1"/>
  <c r="M844" i="13"/>
  <c r="O844" i="13"/>
  <c r="G845" i="13"/>
  <c r="Q845" i="13" s="1"/>
  <c r="I845" i="13"/>
  <c r="S845" i="13" s="1"/>
  <c r="H846" i="13"/>
  <c r="H845" i="13" s="1"/>
  <c r="R845" i="13" s="1"/>
  <c r="J846" i="13"/>
  <c r="J845" i="13" s="1"/>
  <c r="T845" i="13" s="1"/>
  <c r="G847" i="13"/>
  <c r="Q847" i="13" s="1"/>
  <c r="I847" i="13"/>
  <c r="S847" i="13" s="1"/>
  <c r="H848" i="13"/>
  <c r="H847" i="13" s="1"/>
  <c r="R847" i="13" s="1"/>
  <c r="J848" i="13"/>
  <c r="J847" i="13" s="1"/>
  <c r="T847" i="13" s="1"/>
  <c r="G854" i="13"/>
  <c r="G853" i="13" s="1"/>
  <c r="I854" i="13"/>
  <c r="I853" i="13" s="1"/>
  <c r="L854" i="13"/>
  <c r="L853" i="13" s="1"/>
  <c r="M854" i="13"/>
  <c r="M853" i="13" s="1"/>
  <c r="R853" i="13" s="1"/>
  <c r="N854" i="13"/>
  <c r="N853" i="13" s="1"/>
  <c r="O854" i="13"/>
  <c r="O853" i="13" s="1"/>
  <c r="T853" i="13" s="1"/>
  <c r="G858" i="13"/>
  <c r="G857" i="13" s="1"/>
  <c r="I858" i="13"/>
  <c r="I857" i="13" s="1"/>
  <c r="L858" i="13"/>
  <c r="L857" i="13" s="1"/>
  <c r="M858" i="13"/>
  <c r="M857" i="13" s="1"/>
  <c r="R857" i="13" s="1"/>
  <c r="N858" i="13"/>
  <c r="N857" i="13" s="1"/>
  <c r="O858" i="13"/>
  <c r="O857" i="13" s="1"/>
  <c r="T857" i="13" s="1"/>
  <c r="G867" i="13"/>
  <c r="G866" i="13" s="1"/>
  <c r="I867" i="13"/>
  <c r="I866" i="13" s="1"/>
  <c r="L867" i="13"/>
  <c r="L866" i="13" s="1"/>
  <c r="N867" i="13"/>
  <c r="N866" i="13" s="1"/>
  <c r="G871" i="13"/>
  <c r="G870" i="13" s="1"/>
  <c r="I871" i="13"/>
  <c r="I870" i="13" s="1"/>
  <c r="L871" i="13"/>
  <c r="L870" i="13" s="1"/>
  <c r="N871" i="13"/>
  <c r="N870" i="13" s="1"/>
  <c r="G874" i="13"/>
  <c r="I874" i="13"/>
  <c r="L874" i="13"/>
  <c r="N874" i="13"/>
  <c r="G876" i="13"/>
  <c r="I876" i="13"/>
  <c r="L876" i="13"/>
  <c r="N876" i="13"/>
  <c r="G878" i="13"/>
  <c r="I878" i="13"/>
  <c r="L878" i="13"/>
  <c r="N878" i="13"/>
  <c r="G884" i="13"/>
  <c r="G883" i="13" s="1"/>
  <c r="I884" i="13"/>
  <c r="I883" i="13" s="1"/>
  <c r="L884" i="13"/>
  <c r="L883" i="13" s="1"/>
  <c r="N884" i="13"/>
  <c r="N883" i="13" s="1"/>
  <c r="G887" i="13"/>
  <c r="G886" i="13" s="1"/>
  <c r="I887" i="13"/>
  <c r="I886" i="13" s="1"/>
  <c r="L887" i="13"/>
  <c r="L886" i="13" s="1"/>
  <c r="N887" i="13"/>
  <c r="N886" i="13" s="1"/>
  <c r="G716" i="2"/>
  <c r="G715" i="2" s="1"/>
  <c r="G714" i="2" s="1"/>
  <c r="R714" i="2" s="1"/>
  <c r="F715" i="2"/>
  <c r="F714" i="2" s="1"/>
  <c r="Q714" i="2" s="1"/>
  <c r="F547" i="2"/>
  <c r="Q547" i="2" s="1"/>
  <c r="M414" i="2"/>
  <c r="M413" i="2" s="1"/>
  <c r="F393" i="2"/>
  <c r="Q393" i="2" s="1"/>
  <c r="F359" i="2"/>
  <c r="Q359" i="2" s="1"/>
  <c r="F116" i="2"/>
  <c r="Q116" i="2" s="1"/>
  <c r="F42" i="2"/>
  <c r="Q42" i="2" s="1"/>
  <c r="T13" i="2"/>
  <c r="T354" i="2"/>
  <c r="R13" i="2"/>
  <c r="R14" i="2"/>
  <c r="T14" i="2"/>
  <c r="R15" i="2"/>
  <c r="T15" i="2"/>
  <c r="R16" i="2"/>
  <c r="T16" i="2"/>
  <c r="R17" i="2"/>
  <c r="T17" i="2"/>
  <c r="R18" i="2"/>
  <c r="T18" i="2"/>
  <c r="R19" i="2"/>
  <c r="T19" i="2"/>
  <c r="R20" i="2"/>
  <c r="T20" i="2"/>
  <c r="R21" i="2"/>
  <c r="T21" i="2"/>
  <c r="R22" i="2"/>
  <c r="T22" i="2"/>
  <c r="R23" i="2"/>
  <c r="T23" i="2"/>
  <c r="R24" i="2"/>
  <c r="T24" i="2"/>
  <c r="R25" i="2"/>
  <c r="T25" i="2"/>
  <c r="R26" i="2"/>
  <c r="T26" i="2"/>
  <c r="R27" i="2"/>
  <c r="T27" i="2"/>
  <c r="R28" i="2"/>
  <c r="T28" i="2"/>
  <c r="R29" i="2"/>
  <c r="T29" i="2"/>
  <c r="R30" i="2"/>
  <c r="T30" i="2"/>
  <c r="R31" i="2"/>
  <c r="T31" i="2"/>
  <c r="R32" i="2"/>
  <c r="T32" i="2"/>
  <c r="R33" i="2"/>
  <c r="T33" i="2"/>
  <c r="R34" i="2"/>
  <c r="T34" i="2"/>
  <c r="R35" i="2"/>
  <c r="T35" i="2"/>
  <c r="R36" i="2"/>
  <c r="T36" i="2"/>
  <c r="R37" i="2"/>
  <c r="T37" i="2"/>
  <c r="R38" i="2"/>
  <c r="T38" i="2"/>
  <c r="R39" i="2"/>
  <c r="T39" i="2"/>
  <c r="R40" i="2"/>
  <c r="T40" i="2"/>
  <c r="R41" i="2"/>
  <c r="T41" i="2"/>
  <c r="R42" i="2"/>
  <c r="T42" i="2"/>
  <c r="Q43" i="2"/>
  <c r="R43" i="2"/>
  <c r="S43" i="2"/>
  <c r="T43" i="2"/>
  <c r="R44" i="2"/>
  <c r="T44" i="2"/>
  <c r="R45" i="2"/>
  <c r="T45" i="2"/>
  <c r="R46" i="2"/>
  <c r="T46" i="2"/>
  <c r="R47" i="2"/>
  <c r="T47" i="2"/>
  <c r="R48" i="2"/>
  <c r="T48" i="2"/>
  <c r="R49" i="2"/>
  <c r="T49" i="2"/>
  <c r="R50" i="2"/>
  <c r="T50" i="2"/>
  <c r="R51" i="2"/>
  <c r="T51" i="2"/>
  <c r="R52" i="2"/>
  <c r="T52" i="2"/>
  <c r="R53" i="2"/>
  <c r="T53" i="2"/>
  <c r="R54" i="2"/>
  <c r="T54" i="2"/>
  <c r="R55" i="2"/>
  <c r="T55" i="2"/>
  <c r="R56" i="2"/>
  <c r="T56" i="2"/>
  <c r="R57" i="2"/>
  <c r="T57" i="2"/>
  <c r="R58" i="2"/>
  <c r="T58" i="2"/>
  <c r="R59" i="2"/>
  <c r="T59" i="2"/>
  <c r="R60" i="2"/>
  <c r="T60" i="2"/>
  <c r="R61" i="2"/>
  <c r="T61" i="2"/>
  <c r="R62" i="2"/>
  <c r="T62" i="2"/>
  <c r="R63" i="2"/>
  <c r="T63" i="2"/>
  <c r="R64" i="2"/>
  <c r="T64" i="2"/>
  <c r="R65" i="2"/>
  <c r="T65" i="2"/>
  <c r="R66" i="2"/>
  <c r="T66" i="2"/>
  <c r="R67" i="2"/>
  <c r="T67" i="2"/>
  <c r="R68" i="2"/>
  <c r="T68" i="2"/>
  <c r="R69" i="2"/>
  <c r="T69" i="2"/>
  <c r="R70" i="2"/>
  <c r="T70" i="2"/>
  <c r="R71" i="2"/>
  <c r="T71" i="2"/>
  <c r="R72" i="2"/>
  <c r="T72" i="2"/>
  <c r="R73" i="2"/>
  <c r="T73" i="2"/>
  <c r="R74" i="2"/>
  <c r="T74" i="2"/>
  <c r="R75" i="2"/>
  <c r="T75" i="2"/>
  <c r="R76" i="2"/>
  <c r="T76" i="2"/>
  <c r="R77" i="2"/>
  <c r="T77" i="2"/>
  <c r="R78" i="2"/>
  <c r="T78" i="2"/>
  <c r="R79" i="2"/>
  <c r="T79" i="2"/>
  <c r="R80" i="2"/>
  <c r="T80" i="2"/>
  <c r="R81" i="2"/>
  <c r="T81" i="2"/>
  <c r="R82" i="2"/>
  <c r="T82" i="2"/>
  <c r="R83" i="2"/>
  <c r="T83" i="2"/>
  <c r="R84" i="2"/>
  <c r="T84" i="2"/>
  <c r="R85" i="2"/>
  <c r="T85" i="2"/>
  <c r="R86" i="2"/>
  <c r="T86" i="2"/>
  <c r="R87" i="2"/>
  <c r="T87" i="2"/>
  <c r="R88" i="2"/>
  <c r="T88" i="2"/>
  <c r="R89" i="2"/>
  <c r="T89" i="2"/>
  <c r="R90" i="2"/>
  <c r="T90" i="2"/>
  <c r="R91" i="2"/>
  <c r="T91" i="2"/>
  <c r="R92" i="2"/>
  <c r="T92" i="2"/>
  <c r="R93" i="2"/>
  <c r="T93" i="2"/>
  <c r="R94" i="2"/>
  <c r="T94" i="2"/>
  <c r="R95" i="2"/>
  <c r="T95" i="2"/>
  <c r="R96" i="2"/>
  <c r="T96" i="2"/>
  <c r="R97" i="2"/>
  <c r="T97" i="2"/>
  <c r="R98" i="2"/>
  <c r="T98" i="2"/>
  <c r="R99" i="2"/>
  <c r="T99" i="2"/>
  <c r="R100" i="2"/>
  <c r="T100" i="2"/>
  <c r="R101" i="2"/>
  <c r="T101" i="2"/>
  <c r="R102" i="2"/>
  <c r="T102" i="2"/>
  <c r="R103" i="2"/>
  <c r="T103" i="2"/>
  <c r="R104" i="2"/>
  <c r="T104" i="2"/>
  <c r="R105" i="2"/>
  <c r="T105" i="2"/>
  <c r="R106" i="2"/>
  <c r="T106" i="2"/>
  <c r="R107" i="2"/>
  <c r="T107" i="2"/>
  <c r="R108" i="2"/>
  <c r="T108" i="2"/>
  <c r="R109" i="2"/>
  <c r="T109" i="2"/>
  <c r="R110" i="2"/>
  <c r="T110" i="2"/>
  <c r="R111" i="2"/>
  <c r="T111" i="2"/>
  <c r="R112" i="2"/>
  <c r="T112" i="2"/>
  <c r="R113" i="2"/>
  <c r="T113" i="2"/>
  <c r="R114" i="2"/>
  <c r="T114" i="2"/>
  <c r="R115" i="2"/>
  <c r="T115" i="2"/>
  <c r="R116" i="2"/>
  <c r="T116" i="2"/>
  <c r="Q117" i="2"/>
  <c r="R117" i="2"/>
  <c r="S117" i="2"/>
  <c r="T117" i="2"/>
  <c r="R118" i="2"/>
  <c r="T118" i="2"/>
  <c r="R119" i="2"/>
  <c r="T119" i="2"/>
  <c r="R120" i="2"/>
  <c r="T120" i="2"/>
  <c r="R121" i="2"/>
  <c r="T121" i="2"/>
  <c r="R122" i="2"/>
  <c r="T122" i="2"/>
  <c r="R123" i="2"/>
  <c r="T123" i="2"/>
  <c r="R124" i="2"/>
  <c r="T124" i="2"/>
  <c r="R125" i="2"/>
  <c r="T125" i="2"/>
  <c r="R126" i="2"/>
  <c r="T126" i="2"/>
  <c r="R127" i="2"/>
  <c r="T127" i="2"/>
  <c r="R128" i="2"/>
  <c r="T128" i="2"/>
  <c r="R130" i="2"/>
  <c r="T130" i="2"/>
  <c r="R131" i="2"/>
  <c r="T131" i="2"/>
  <c r="R132" i="2"/>
  <c r="T132" i="2"/>
  <c r="R133" i="2"/>
  <c r="T133" i="2"/>
  <c r="R134" i="2"/>
  <c r="T134" i="2"/>
  <c r="R135" i="2"/>
  <c r="T135" i="2"/>
  <c r="R136" i="2"/>
  <c r="T136" i="2"/>
  <c r="R137" i="2"/>
  <c r="T137" i="2"/>
  <c r="R138" i="2"/>
  <c r="T138" i="2"/>
  <c r="R139" i="2"/>
  <c r="T139" i="2"/>
  <c r="R140" i="2"/>
  <c r="T140" i="2"/>
  <c r="R141" i="2"/>
  <c r="T141" i="2"/>
  <c r="R142" i="2"/>
  <c r="T142" i="2"/>
  <c r="R143" i="2"/>
  <c r="T143" i="2"/>
  <c r="R144" i="2"/>
  <c r="T144" i="2"/>
  <c r="R145" i="2"/>
  <c r="T145" i="2"/>
  <c r="R146" i="2"/>
  <c r="T146" i="2"/>
  <c r="R147" i="2"/>
  <c r="T147" i="2"/>
  <c r="R148" i="2"/>
  <c r="T148" i="2"/>
  <c r="R149" i="2"/>
  <c r="T149" i="2"/>
  <c r="R150" i="2"/>
  <c r="T150" i="2"/>
  <c r="R151" i="2"/>
  <c r="T151" i="2"/>
  <c r="R152" i="2"/>
  <c r="T152" i="2"/>
  <c r="R155" i="2"/>
  <c r="T155" i="2"/>
  <c r="R156" i="2"/>
  <c r="T156" i="2"/>
  <c r="R157" i="2"/>
  <c r="T157" i="2"/>
  <c r="R159" i="2"/>
  <c r="T159" i="2"/>
  <c r="R160" i="2"/>
  <c r="T160" i="2"/>
  <c r="R163" i="2"/>
  <c r="T163" i="2"/>
  <c r="R164" i="2"/>
  <c r="T164" i="2"/>
  <c r="R165" i="2"/>
  <c r="T165" i="2"/>
  <c r="R166" i="2"/>
  <c r="T166" i="2"/>
  <c r="R167" i="2"/>
  <c r="T167" i="2"/>
  <c r="R168" i="2"/>
  <c r="T168" i="2"/>
  <c r="R169" i="2"/>
  <c r="T169" i="2"/>
  <c r="R170" i="2"/>
  <c r="T170" i="2"/>
  <c r="R171" i="2"/>
  <c r="T171" i="2"/>
  <c r="R172" i="2"/>
  <c r="T172" i="2"/>
  <c r="R173" i="2"/>
  <c r="T173" i="2"/>
  <c r="R174" i="2"/>
  <c r="T174" i="2"/>
  <c r="R175" i="2"/>
  <c r="T175" i="2"/>
  <c r="R176" i="2"/>
  <c r="T176" i="2"/>
  <c r="R177" i="2"/>
  <c r="T177" i="2"/>
  <c r="R178" i="2"/>
  <c r="T178" i="2"/>
  <c r="R179" i="2"/>
  <c r="T179" i="2"/>
  <c r="R180" i="2"/>
  <c r="T180" i="2"/>
  <c r="R181" i="2"/>
  <c r="T181" i="2"/>
  <c r="R182" i="2"/>
  <c r="T182" i="2"/>
  <c r="R183" i="2"/>
  <c r="T183" i="2"/>
  <c r="R192" i="2"/>
  <c r="T192" i="2"/>
  <c r="R193" i="2"/>
  <c r="T193" i="2"/>
  <c r="R194" i="2"/>
  <c r="T194" i="2"/>
  <c r="R195" i="2"/>
  <c r="T195" i="2"/>
  <c r="R196" i="2"/>
  <c r="T196" i="2"/>
  <c r="R197" i="2"/>
  <c r="T197" i="2"/>
  <c r="R198" i="2"/>
  <c r="T198" i="2"/>
  <c r="R199" i="2"/>
  <c r="T199" i="2"/>
  <c r="R200" i="2"/>
  <c r="T200" i="2"/>
  <c r="R201" i="2"/>
  <c r="T201" i="2"/>
  <c r="R202" i="2"/>
  <c r="T202" i="2"/>
  <c r="R203" i="2"/>
  <c r="T203" i="2"/>
  <c r="R204" i="2"/>
  <c r="T204" i="2"/>
  <c r="R205" i="2"/>
  <c r="T205" i="2"/>
  <c r="R206" i="2"/>
  <c r="T206" i="2"/>
  <c r="R207" i="2"/>
  <c r="T207" i="2"/>
  <c r="R208" i="2"/>
  <c r="T208" i="2"/>
  <c r="R209" i="2"/>
  <c r="T209" i="2"/>
  <c r="R210" i="2"/>
  <c r="T210" i="2"/>
  <c r="R211" i="2"/>
  <c r="T211" i="2"/>
  <c r="R212" i="2"/>
  <c r="T212" i="2"/>
  <c r="R213" i="2"/>
  <c r="T213" i="2"/>
  <c r="R214" i="2"/>
  <c r="T214" i="2"/>
  <c r="R215" i="2"/>
  <c r="T215" i="2"/>
  <c r="R216" i="2"/>
  <c r="T216" i="2"/>
  <c r="R217" i="2"/>
  <c r="T217" i="2"/>
  <c r="R218" i="2"/>
  <c r="T218" i="2"/>
  <c r="R219" i="2"/>
  <c r="T219" i="2"/>
  <c r="R220" i="2"/>
  <c r="T220" i="2"/>
  <c r="R221" i="2"/>
  <c r="T221" i="2"/>
  <c r="R222" i="2"/>
  <c r="T222" i="2"/>
  <c r="R223" i="2"/>
  <c r="T223" i="2"/>
  <c r="R224" i="2"/>
  <c r="T224" i="2"/>
  <c r="R225" i="2"/>
  <c r="T225" i="2"/>
  <c r="R226" i="2"/>
  <c r="T226" i="2"/>
  <c r="R227" i="2"/>
  <c r="T227" i="2"/>
  <c r="R228" i="2"/>
  <c r="T228" i="2"/>
  <c r="R229" i="2"/>
  <c r="T229" i="2"/>
  <c r="R230" i="2"/>
  <c r="T230" i="2"/>
  <c r="R231" i="2"/>
  <c r="T231" i="2"/>
  <c r="R232" i="2"/>
  <c r="T232" i="2"/>
  <c r="R233" i="2"/>
  <c r="T233" i="2"/>
  <c r="R234" i="2"/>
  <c r="T234" i="2"/>
  <c r="R235" i="2"/>
  <c r="T235" i="2"/>
  <c r="R236" i="2"/>
  <c r="T236" i="2"/>
  <c r="R237" i="2"/>
  <c r="T237" i="2"/>
  <c r="R238" i="2"/>
  <c r="T238" i="2"/>
  <c r="R239" i="2"/>
  <c r="T239" i="2"/>
  <c r="R240" i="2"/>
  <c r="T240" i="2"/>
  <c r="R241" i="2"/>
  <c r="T241" i="2"/>
  <c r="R242" i="2"/>
  <c r="T242" i="2"/>
  <c r="R243" i="2"/>
  <c r="T243" i="2"/>
  <c r="R244" i="2"/>
  <c r="T244" i="2"/>
  <c r="R245" i="2"/>
  <c r="T245" i="2"/>
  <c r="R246" i="2"/>
  <c r="T246" i="2"/>
  <c r="R255" i="2"/>
  <c r="T255" i="2"/>
  <c r="R256" i="2"/>
  <c r="T256" i="2"/>
  <c r="R257" i="2"/>
  <c r="T257" i="2"/>
  <c r="R258" i="2"/>
  <c r="T258" i="2"/>
  <c r="R259" i="2"/>
  <c r="T259" i="2"/>
  <c r="R260" i="2"/>
  <c r="T260" i="2"/>
  <c r="R261" i="2"/>
  <c r="T261" i="2"/>
  <c r="R262" i="2"/>
  <c r="T262" i="2"/>
  <c r="R263" i="2"/>
  <c r="T263" i="2"/>
  <c r="R264" i="2"/>
  <c r="T264" i="2"/>
  <c r="R265" i="2"/>
  <c r="T265" i="2"/>
  <c r="R266" i="2"/>
  <c r="T266" i="2"/>
  <c r="R267" i="2"/>
  <c r="T267" i="2"/>
  <c r="R268" i="2"/>
  <c r="T268" i="2"/>
  <c r="R269" i="2"/>
  <c r="T269" i="2"/>
  <c r="R270" i="2"/>
  <c r="T270" i="2"/>
  <c r="R271" i="2"/>
  <c r="T271" i="2"/>
  <c r="R272" i="2"/>
  <c r="T272" i="2"/>
  <c r="R273" i="2"/>
  <c r="T273" i="2"/>
  <c r="R274" i="2"/>
  <c r="T274" i="2"/>
  <c r="R275" i="2"/>
  <c r="T275" i="2"/>
  <c r="R288" i="2"/>
  <c r="T288" i="2"/>
  <c r="R289" i="2"/>
  <c r="T289" i="2"/>
  <c r="R290" i="2"/>
  <c r="T290" i="2"/>
  <c r="R294" i="2"/>
  <c r="T294" i="2"/>
  <c r="R295" i="2"/>
  <c r="T295" i="2"/>
  <c r="R296" i="2"/>
  <c r="T296" i="2"/>
  <c r="R297" i="2"/>
  <c r="T297" i="2"/>
  <c r="R298" i="2"/>
  <c r="T298" i="2"/>
  <c r="R299" i="2"/>
  <c r="T299" i="2"/>
  <c r="R300" i="2"/>
  <c r="T300" i="2"/>
  <c r="R301" i="2"/>
  <c r="T301" i="2"/>
  <c r="R302" i="2"/>
  <c r="T302" i="2"/>
  <c r="R303" i="2"/>
  <c r="T303" i="2"/>
  <c r="R304" i="2"/>
  <c r="T304" i="2"/>
  <c r="R305" i="2"/>
  <c r="T305" i="2"/>
  <c r="R306" i="2"/>
  <c r="T306" i="2"/>
  <c r="R307" i="2"/>
  <c r="T307" i="2"/>
  <c r="R308" i="2"/>
  <c r="T308" i="2"/>
  <c r="R309" i="2"/>
  <c r="T309" i="2"/>
  <c r="R310" i="2"/>
  <c r="T310" i="2"/>
  <c r="R311" i="2"/>
  <c r="T311" i="2"/>
  <c r="R312" i="2"/>
  <c r="T312" i="2"/>
  <c r="R313" i="2"/>
  <c r="T313" i="2"/>
  <c r="R314" i="2"/>
  <c r="T314" i="2"/>
  <c r="R315" i="2"/>
  <c r="T315" i="2"/>
  <c r="R316" i="2"/>
  <c r="T316" i="2"/>
  <c r="R317" i="2"/>
  <c r="T317" i="2"/>
  <c r="R318" i="2"/>
  <c r="T318" i="2"/>
  <c r="R319" i="2"/>
  <c r="T319" i="2"/>
  <c r="R320" i="2"/>
  <c r="T320" i="2"/>
  <c r="R321" i="2"/>
  <c r="T321" i="2"/>
  <c r="R323" i="2"/>
  <c r="T323" i="2"/>
  <c r="R324" i="2"/>
  <c r="T324" i="2"/>
  <c r="R325" i="2"/>
  <c r="T325" i="2"/>
  <c r="R326" i="2"/>
  <c r="T326" i="2"/>
  <c r="R327" i="2"/>
  <c r="T327" i="2"/>
  <c r="R334" i="2"/>
  <c r="T334" i="2"/>
  <c r="R335" i="2"/>
  <c r="T335" i="2"/>
  <c r="R336" i="2"/>
  <c r="T336" i="2"/>
  <c r="R337" i="2"/>
  <c r="T337" i="2"/>
  <c r="R338" i="2"/>
  <c r="T338" i="2"/>
  <c r="R339" i="2"/>
  <c r="T339" i="2"/>
  <c r="R340" i="2"/>
  <c r="T340" i="2"/>
  <c r="R341" i="2"/>
  <c r="T341" i="2"/>
  <c r="R342" i="2"/>
  <c r="T342" i="2"/>
  <c r="R343" i="2"/>
  <c r="T343" i="2"/>
  <c r="R344" i="2"/>
  <c r="T344" i="2"/>
  <c r="R345" i="2"/>
  <c r="T345" i="2"/>
  <c r="R346" i="2"/>
  <c r="T346" i="2"/>
  <c r="R347" i="2"/>
  <c r="T347" i="2"/>
  <c r="R348" i="2"/>
  <c r="T348" i="2"/>
  <c r="R349" i="2"/>
  <c r="T349" i="2"/>
  <c r="R350" i="2"/>
  <c r="T350" i="2"/>
  <c r="R351" i="2"/>
  <c r="T351" i="2"/>
  <c r="R352" i="2"/>
  <c r="T352" i="2"/>
  <c r="R353" i="2"/>
  <c r="T353" i="2"/>
  <c r="R354" i="2"/>
  <c r="R355" i="2"/>
  <c r="T355" i="2"/>
  <c r="R356" i="2"/>
  <c r="T356" i="2"/>
  <c r="R357" i="2"/>
  <c r="T357" i="2"/>
  <c r="R358" i="2"/>
  <c r="T358" i="2"/>
  <c r="R359" i="2"/>
  <c r="T359" i="2"/>
  <c r="Q360" i="2"/>
  <c r="R360" i="2"/>
  <c r="S360" i="2"/>
  <c r="T360" i="2"/>
  <c r="R361" i="2"/>
  <c r="T361" i="2"/>
  <c r="R362" i="2"/>
  <c r="T362" i="2"/>
  <c r="R363" i="2"/>
  <c r="T363" i="2"/>
  <c r="R364" i="2"/>
  <c r="T364" i="2"/>
  <c r="R365" i="2"/>
  <c r="T365" i="2"/>
  <c r="R366" i="2"/>
  <c r="T366" i="2"/>
  <c r="R367" i="2"/>
  <c r="T367" i="2"/>
  <c r="R368" i="2"/>
  <c r="T368" i="2"/>
  <c r="R369" i="2"/>
  <c r="T369" i="2"/>
  <c r="R370" i="2"/>
  <c r="T370" i="2"/>
  <c r="R371" i="2"/>
  <c r="T371" i="2"/>
  <c r="R372" i="2"/>
  <c r="T372" i="2"/>
  <c r="R373" i="2"/>
  <c r="T373" i="2"/>
  <c r="R374" i="2"/>
  <c r="T374" i="2"/>
  <c r="R375" i="2"/>
  <c r="T375" i="2"/>
  <c r="R376" i="2"/>
  <c r="T376" i="2"/>
  <c r="R377" i="2"/>
  <c r="T377" i="2"/>
  <c r="R378" i="2"/>
  <c r="T378" i="2"/>
  <c r="R379" i="2"/>
  <c r="T379" i="2"/>
  <c r="R380" i="2"/>
  <c r="T380" i="2"/>
  <c r="R381" i="2"/>
  <c r="T381" i="2"/>
  <c r="R382" i="2"/>
  <c r="T382" i="2"/>
  <c r="R383" i="2"/>
  <c r="T383" i="2"/>
  <c r="R384" i="2"/>
  <c r="T384" i="2"/>
  <c r="R385" i="2"/>
  <c r="T385" i="2"/>
  <c r="R386" i="2"/>
  <c r="T386" i="2"/>
  <c r="R387" i="2"/>
  <c r="T387" i="2"/>
  <c r="R388" i="2"/>
  <c r="T388" i="2"/>
  <c r="R389" i="2"/>
  <c r="T389" i="2"/>
  <c r="R390" i="2"/>
  <c r="T390" i="2"/>
  <c r="R391" i="2"/>
  <c r="T391" i="2"/>
  <c r="R392" i="2"/>
  <c r="T392" i="2"/>
  <c r="R393" i="2"/>
  <c r="T393" i="2"/>
  <c r="Q394" i="2"/>
  <c r="R394" i="2"/>
  <c r="S394" i="2"/>
  <c r="T394" i="2"/>
  <c r="R395" i="2"/>
  <c r="T395" i="2"/>
  <c r="R396" i="2"/>
  <c r="T396" i="2"/>
  <c r="R397" i="2"/>
  <c r="T397" i="2"/>
  <c r="R398" i="2"/>
  <c r="T398" i="2"/>
  <c r="R399" i="2"/>
  <c r="T399" i="2"/>
  <c r="R400" i="2"/>
  <c r="T400" i="2"/>
  <c r="R401" i="2"/>
  <c r="T401" i="2"/>
  <c r="R402" i="2"/>
  <c r="T402" i="2"/>
  <c r="R403" i="2"/>
  <c r="T403" i="2"/>
  <c r="R404" i="2"/>
  <c r="T404" i="2"/>
  <c r="R405" i="2"/>
  <c r="T405" i="2"/>
  <c r="R406" i="2"/>
  <c r="T406" i="2"/>
  <c r="R407" i="2"/>
  <c r="T407" i="2"/>
  <c r="R408" i="2"/>
  <c r="T408" i="2"/>
  <c r="R409" i="2"/>
  <c r="T409" i="2"/>
  <c r="R419" i="2"/>
  <c r="T419" i="2"/>
  <c r="R420" i="2"/>
  <c r="T420" i="2"/>
  <c r="R421" i="2"/>
  <c r="T421" i="2"/>
  <c r="R422" i="2"/>
  <c r="T422" i="2"/>
  <c r="R423" i="2"/>
  <c r="T423" i="2"/>
  <c r="R424" i="2"/>
  <c r="T424" i="2"/>
  <c r="R425" i="2"/>
  <c r="T425" i="2"/>
  <c r="R426" i="2"/>
  <c r="T426" i="2"/>
  <c r="R427" i="2"/>
  <c r="T427" i="2"/>
  <c r="R428" i="2"/>
  <c r="T428" i="2"/>
  <c r="R429" i="2"/>
  <c r="T429" i="2"/>
  <c r="R430" i="2"/>
  <c r="T430" i="2"/>
  <c r="R431" i="2"/>
  <c r="T431" i="2"/>
  <c r="R432" i="2"/>
  <c r="T432" i="2"/>
  <c r="R433" i="2"/>
  <c r="T433" i="2"/>
  <c r="R434" i="2"/>
  <c r="T434" i="2"/>
  <c r="R435" i="2"/>
  <c r="T435" i="2"/>
  <c r="R436" i="2"/>
  <c r="T436" i="2"/>
  <c r="R437" i="2"/>
  <c r="T437" i="2"/>
  <c r="R446" i="2"/>
  <c r="T446" i="2"/>
  <c r="R447" i="2"/>
  <c r="T447" i="2"/>
  <c r="R453" i="2"/>
  <c r="T453" i="2"/>
  <c r="R454" i="2"/>
  <c r="T454" i="2"/>
  <c r="R458" i="2"/>
  <c r="T458" i="2"/>
  <c r="R459" i="2"/>
  <c r="T459" i="2"/>
  <c r="R460" i="2"/>
  <c r="T460" i="2"/>
  <c r="R461" i="2"/>
  <c r="T461" i="2"/>
  <c r="R462" i="2"/>
  <c r="T462" i="2"/>
  <c r="R463" i="2"/>
  <c r="T463" i="2"/>
  <c r="R464" i="2"/>
  <c r="T464" i="2"/>
  <c r="R465" i="2"/>
  <c r="T465" i="2"/>
  <c r="R466" i="2"/>
  <c r="T466" i="2"/>
  <c r="R467" i="2"/>
  <c r="T467" i="2"/>
  <c r="R468" i="2"/>
  <c r="T468" i="2"/>
  <c r="R473" i="2"/>
  <c r="T473" i="2"/>
  <c r="R474" i="2"/>
  <c r="T474" i="2"/>
  <c r="R477" i="2"/>
  <c r="T477" i="2"/>
  <c r="R478" i="2"/>
  <c r="T478" i="2"/>
  <c r="R479" i="2"/>
  <c r="T479" i="2"/>
  <c r="R480" i="2"/>
  <c r="T480" i="2"/>
  <c r="R481" i="2"/>
  <c r="T481" i="2"/>
  <c r="R482" i="2"/>
  <c r="T482" i="2"/>
  <c r="R483" i="2"/>
  <c r="T483" i="2"/>
  <c r="R484" i="2"/>
  <c r="T484" i="2"/>
  <c r="R485" i="2"/>
  <c r="T485" i="2"/>
  <c r="R486" i="2"/>
  <c r="T486" i="2"/>
  <c r="R487" i="2"/>
  <c r="T487" i="2"/>
  <c r="R488" i="2"/>
  <c r="T488" i="2"/>
  <c r="R492" i="2"/>
  <c r="T492" i="2"/>
  <c r="R493" i="2"/>
  <c r="T493" i="2"/>
  <c r="R497" i="2"/>
  <c r="T497" i="2"/>
  <c r="R498" i="2"/>
  <c r="T498" i="2"/>
  <c r="R501" i="2"/>
  <c r="T501" i="2"/>
  <c r="R502" i="2"/>
  <c r="T502" i="2"/>
  <c r="R503" i="2"/>
  <c r="T503" i="2"/>
  <c r="R504" i="2"/>
  <c r="T504" i="2"/>
  <c r="R505" i="2"/>
  <c r="T505" i="2"/>
  <c r="R506" i="2"/>
  <c r="T506" i="2"/>
  <c r="R507" i="2"/>
  <c r="T507" i="2"/>
  <c r="R508" i="2"/>
  <c r="T508" i="2"/>
  <c r="R512" i="2"/>
  <c r="T512" i="2"/>
  <c r="R513" i="2"/>
  <c r="T513" i="2"/>
  <c r="R514" i="2"/>
  <c r="T514" i="2"/>
  <c r="R518" i="2"/>
  <c r="T518" i="2"/>
  <c r="R519" i="2"/>
  <c r="T519" i="2"/>
  <c r="R520" i="2"/>
  <c r="T520" i="2"/>
  <c r="R521" i="2"/>
  <c r="T521" i="2"/>
  <c r="R522" i="2"/>
  <c r="T522" i="2"/>
  <c r="R523" i="2"/>
  <c r="T523" i="2"/>
  <c r="R524" i="2"/>
  <c r="T524" i="2"/>
  <c r="R525" i="2"/>
  <c r="T525" i="2"/>
  <c r="R526" i="2"/>
  <c r="T526" i="2"/>
  <c r="R527" i="2"/>
  <c r="T527" i="2"/>
  <c r="R528" i="2"/>
  <c r="T528" i="2"/>
  <c r="R529" i="2"/>
  <c r="T529" i="2"/>
  <c r="R530" i="2"/>
  <c r="T530" i="2"/>
  <c r="R531" i="2"/>
  <c r="T531" i="2"/>
  <c r="R532" i="2"/>
  <c r="T532" i="2"/>
  <c r="R533" i="2"/>
  <c r="T533" i="2"/>
  <c r="R534" i="2"/>
  <c r="T534" i="2"/>
  <c r="R535" i="2"/>
  <c r="T535" i="2"/>
  <c r="R536" i="2"/>
  <c r="T536" i="2"/>
  <c r="R537" i="2"/>
  <c r="T537" i="2"/>
  <c r="R538" i="2"/>
  <c r="T538" i="2"/>
  <c r="R539" i="2"/>
  <c r="T539" i="2"/>
  <c r="R540" i="2"/>
  <c r="T540" i="2"/>
  <c r="R541" i="2"/>
  <c r="T541" i="2"/>
  <c r="R542" i="2"/>
  <c r="T542" i="2"/>
  <c r="R543" i="2"/>
  <c r="T543" i="2"/>
  <c r="R544" i="2"/>
  <c r="T544" i="2"/>
  <c r="R545" i="2"/>
  <c r="T545" i="2"/>
  <c r="R546" i="2"/>
  <c r="T546" i="2"/>
  <c r="R547" i="2"/>
  <c r="T547" i="2"/>
  <c r="Q548" i="2"/>
  <c r="R548" i="2"/>
  <c r="S548" i="2"/>
  <c r="T548" i="2"/>
  <c r="R549" i="2"/>
  <c r="T549" i="2"/>
  <c r="R550" i="2"/>
  <c r="T550" i="2"/>
  <c r="R551" i="2"/>
  <c r="T551" i="2"/>
  <c r="R554" i="2"/>
  <c r="T554" i="2"/>
  <c r="R555" i="2"/>
  <c r="T555" i="2"/>
  <c r="R556" i="2"/>
  <c r="T556" i="2"/>
  <c r="R557" i="2"/>
  <c r="T557" i="2"/>
  <c r="R558" i="2"/>
  <c r="T558" i="2"/>
  <c r="R559" i="2"/>
  <c r="T559" i="2"/>
  <c r="R560" i="2"/>
  <c r="T560" i="2"/>
  <c r="R561" i="2"/>
  <c r="T561" i="2"/>
  <c r="R562" i="2"/>
  <c r="T562" i="2"/>
  <c r="R563" i="2"/>
  <c r="T563" i="2"/>
  <c r="R564" i="2"/>
  <c r="T564" i="2"/>
  <c r="R565" i="2"/>
  <c r="T565" i="2"/>
  <c r="R566" i="2"/>
  <c r="T566" i="2"/>
  <c r="R567" i="2"/>
  <c r="T567" i="2"/>
  <c r="R572" i="2"/>
  <c r="T572" i="2"/>
  <c r="R573" i="2"/>
  <c r="T573" i="2"/>
  <c r="R577" i="2"/>
  <c r="T577" i="2"/>
  <c r="R578" i="2"/>
  <c r="T578" i="2"/>
  <c r="R579" i="2"/>
  <c r="T579" i="2"/>
  <c r="R584" i="2"/>
  <c r="T584" i="2"/>
  <c r="R585" i="2"/>
  <c r="T585" i="2"/>
  <c r="R586" i="2"/>
  <c r="T586" i="2"/>
  <c r="R587" i="2"/>
  <c r="T587" i="2"/>
  <c r="R588" i="2"/>
  <c r="T588" i="2"/>
  <c r="R589" i="2"/>
  <c r="T589" i="2"/>
  <c r="R590" i="2"/>
  <c r="T590" i="2"/>
  <c r="R595" i="2"/>
  <c r="T595" i="2"/>
  <c r="R596" i="2"/>
  <c r="T596" i="2"/>
  <c r="R597" i="2"/>
  <c r="T597" i="2"/>
  <c r="R598" i="2"/>
  <c r="T598" i="2"/>
  <c r="R600" i="2"/>
  <c r="T600" i="2"/>
  <c r="R601" i="2"/>
  <c r="T601" i="2"/>
  <c r="R604" i="2"/>
  <c r="T604" i="2"/>
  <c r="R605" i="2"/>
  <c r="T605" i="2"/>
  <c r="R606" i="2"/>
  <c r="T606" i="2"/>
  <c r="R607" i="2"/>
  <c r="T607" i="2"/>
  <c r="R608" i="2"/>
  <c r="T608" i="2"/>
  <c r="R611" i="2"/>
  <c r="T611" i="2"/>
  <c r="R612" i="2"/>
  <c r="T612" i="2"/>
  <c r="R615" i="2"/>
  <c r="T615" i="2"/>
  <c r="R616" i="2"/>
  <c r="T616" i="2"/>
  <c r="R617" i="2"/>
  <c r="T617" i="2"/>
  <c r="R618" i="2"/>
  <c r="T618" i="2"/>
  <c r="R619" i="2"/>
  <c r="T619" i="2"/>
  <c r="R620" i="2"/>
  <c r="T620" i="2"/>
  <c r="R621" i="2"/>
  <c r="T621" i="2"/>
  <c r="R622" i="2"/>
  <c r="T622" i="2"/>
  <c r="R623" i="2"/>
  <c r="T623" i="2"/>
  <c r="R624" i="2"/>
  <c r="T624" i="2"/>
  <c r="R625" i="2"/>
  <c r="T625" i="2"/>
  <c r="R626" i="2"/>
  <c r="T626" i="2"/>
  <c r="R627" i="2"/>
  <c r="T627" i="2"/>
  <c r="R628" i="2"/>
  <c r="T628" i="2"/>
  <c r="R630" i="2"/>
  <c r="T630" i="2"/>
  <c r="R631" i="2"/>
  <c r="T631" i="2"/>
  <c r="R632" i="2"/>
  <c r="T632" i="2"/>
  <c r="R634" i="2"/>
  <c r="T634" i="2"/>
  <c r="R635" i="2"/>
  <c r="T635" i="2"/>
  <c r="R639" i="2"/>
  <c r="T639" i="2"/>
  <c r="R640" i="2"/>
  <c r="T640" i="2"/>
  <c r="R643" i="2"/>
  <c r="T643" i="2"/>
  <c r="R644" i="2"/>
  <c r="T644" i="2"/>
  <c r="R645" i="2"/>
  <c r="T645" i="2"/>
  <c r="R646" i="2"/>
  <c r="T646" i="2"/>
  <c r="R647" i="2"/>
  <c r="T647" i="2"/>
  <c r="R648" i="2"/>
  <c r="T648" i="2"/>
  <c r="R649" i="2"/>
  <c r="T649" i="2"/>
  <c r="R650" i="2"/>
  <c r="T650" i="2"/>
  <c r="R651" i="2"/>
  <c r="T651" i="2"/>
  <c r="R652" i="2"/>
  <c r="T652" i="2"/>
  <c r="R653" i="2"/>
  <c r="T653" i="2"/>
  <c r="R654" i="2"/>
  <c r="T654" i="2"/>
  <c r="R656" i="2"/>
  <c r="T656" i="2"/>
  <c r="R657" i="2"/>
  <c r="T657" i="2"/>
  <c r="R658" i="2"/>
  <c r="T658" i="2"/>
  <c r="R659" i="2"/>
  <c r="T659" i="2"/>
  <c r="Q716" i="2"/>
  <c r="S716" i="2"/>
  <c r="R730" i="2"/>
  <c r="T730" i="2"/>
  <c r="R731" i="2"/>
  <c r="T731" i="2"/>
  <c r="R732" i="2"/>
  <c r="T732" i="2"/>
  <c r="R733" i="2"/>
  <c r="T733" i="2"/>
  <c r="R734" i="2"/>
  <c r="T734" i="2"/>
  <c r="R735" i="2"/>
  <c r="T735" i="2"/>
  <c r="R736" i="2"/>
  <c r="T736" i="2"/>
  <c r="R737" i="2"/>
  <c r="T737" i="2"/>
  <c r="R738" i="2"/>
  <c r="T738" i="2"/>
  <c r="R739" i="2"/>
  <c r="T739" i="2"/>
  <c r="R740" i="2"/>
  <c r="T740" i="2"/>
  <c r="R741" i="2"/>
  <c r="T741" i="2"/>
  <c r="R742" i="2"/>
  <c r="T742" i="2"/>
  <c r="R743" i="2"/>
  <c r="T743" i="2"/>
  <c r="R744" i="2"/>
  <c r="T744" i="2"/>
  <c r="R745" i="2"/>
  <c r="T745" i="2"/>
  <c r="R746" i="2"/>
  <c r="T746" i="2"/>
  <c r="R747" i="2"/>
  <c r="T747" i="2"/>
  <c r="R748" i="2"/>
  <c r="T748" i="2"/>
  <c r="R749" i="2"/>
  <c r="T749" i="2"/>
  <c r="R750" i="2"/>
  <c r="T750" i="2"/>
  <c r="R751" i="2"/>
  <c r="T751" i="2"/>
  <c r="R752" i="2"/>
  <c r="T752" i="2"/>
  <c r="R753" i="2"/>
  <c r="T753" i="2"/>
  <c r="R754" i="2"/>
  <c r="T754" i="2"/>
  <c r="R755" i="2"/>
  <c r="T755" i="2"/>
  <c r="O655" i="2"/>
  <c r="M655" i="2"/>
  <c r="M638" i="2"/>
  <c r="M633" i="2"/>
  <c r="O610" i="2"/>
  <c r="M610" i="2"/>
  <c r="M609" i="2" s="1"/>
  <c r="O599" i="2"/>
  <c r="M599" i="2"/>
  <c r="M594" i="2" s="1"/>
  <c r="M581" i="2"/>
  <c r="M580" i="2" s="1"/>
  <c r="O574" i="2"/>
  <c r="M574" i="2"/>
  <c r="O571" i="2"/>
  <c r="M571" i="2"/>
  <c r="O570" i="2"/>
  <c r="M570" i="2"/>
  <c r="M569" i="2" s="1"/>
  <c r="O515" i="2"/>
  <c r="O511" i="2" s="1"/>
  <c r="O510" i="2" s="1"/>
  <c r="O509" i="2" s="1"/>
  <c r="M515" i="2"/>
  <c r="M511" i="2" s="1"/>
  <c r="M510" i="2" s="1"/>
  <c r="M509" i="2" s="1"/>
  <c r="M496" i="2"/>
  <c r="M491" i="2"/>
  <c r="M472" i="2"/>
  <c r="M471" i="2" s="1"/>
  <c r="M470" i="2" s="1"/>
  <c r="O455" i="2"/>
  <c r="M455" i="2"/>
  <c r="O448" i="2"/>
  <c r="M448" i="2"/>
  <c r="O441" i="2"/>
  <c r="M441" i="2"/>
  <c r="O414" i="2"/>
  <c r="O413" i="2" s="1"/>
  <c r="O412" i="2" s="1"/>
  <c r="O411" i="2" s="1"/>
  <c r="O330" i="2"/>
  <c r="M330" i="2"/>
  <c r="M329" i="2" s="1"/>
  <c r="M328" i="2" s="1"/>
  <c r="M322" i="2" s="1"/>
  <c r="O291" i="2"/>
  <c r="O287" i="2" s="1"/>
  <c r="M291" i="2"/>
  <c r="M287" i="2" s="1"/>
  <c r="O280" i="2"/>
  <c r="M280" i="2"/>
  <c r="O279" i="2"/>
  <c r="M279" i="2"/>
  <c r="M278" i="2" s="1"/>
  <c r="M277" i="2" s="1"/>
  <c r="O251" i="2"/>
  <c r="M251" i="2"/>
  <c r="O250" i="2"/>
  <c r="M250" i="2"/>
  <c r="O249" i="2"/>
  <c r="M249" i="2"/>
  <c r="O248" i="2"/>
  <c r="O247" i="2" s="1"/>
  <c r="M248" i="2"/>
  <c r="M247" i="2" s="1"/>
  <c r="O186" i="2"/>
  <c r="M186" i="2"/>
  <c r="O185" i="2"/>
  <c r="M185" i="2"/>
  <c r="M184" i="2" s="1"/>
  <c r="O158" i="2"/>
  <c r="M158" i="2"/>
  <c r="M154" i="2" s="1"/>
  <c r="F852" i="1"/>
  <c r="F689" i="15" s="1"/>
  <c r="L689" i="15" s="1"/>
  <c r="F845" i="1"/>
  <c r="F838" i="1"/>
  <c r="F837" i="1"/>
  <c r="F834" i="1"/>
  <c r="F250" i="15" s="1"/>
  <c r="L250" i="15" s="1"/>
  <c r="F833" i="1"/>
  <c r="F826" i="1"/>
  <c r="F825" i="1"/>
  <c r="F822" i="1"/>
  <c r="F821" i="1"/>
  <c r="F816" i="1"/>
  <c r="F813" i="1"/>
  <c r="F810" i="1"/>
  <c r="F809" i="1"/>
  <c r="F805" i="1"/>
  <c r="F802" i="1"/>
  <c r="F801" i="1"/>
  <c r="F39" i="15" s="1"/>
  <c r="L39" i="15" s="1"/>
  <c r="F795" i="1"/>
  <c r="F793" i="1"/>
  <c r="F789" i="1"/>
  <c r="F787" i="1"/>
  <c r="F782" i="1"/>
  <c r="F779" i="1"/>
  <c r="F777" i="1"/>
  <c r="F774" i="1"/>
  <c r="F770" i="1"/>
  <c r="F768" i="1"/>
  <c r="F764" i="1"/>
  <c r="F762" i="1"/>
  <c r="F756" i="1"/>
  <c r="F751" i="1"/>
  <c r="F746" i="1"/>
  <c r="F742" i="1"/>
  <c r="F739" i="1"/>
  <c r="F737" i="1"/>
  <c r="F735" i="1"/>
  <c r="F732" i="1"/>
  <c r="F730" i="1"/>
  <c r="F728" i="1"/>
  <c r="F725" i="1"/>
  <c r="F721" i="1"/>
  <c r="F718" i="1"/>
  <c r="F715" i="1"/>
  <c r="F712" i="1"/>
  <c r="F709" i="1"/>
  <c r="F707" i="1"/>
  <c r="F705" i="1"/>
  <c r="F701" i="1"/>
  <c r="F698" i="1"/>
  <c r="F696" i="1"/>
  <c r="F694" i="1"/>
  <c r="F691" i="1"/>
  <c r="F690" i="1"/>
  <c r="F685" i="1"/>
  <c r="F683" i="1"/>
  <c r="F677" i="1"/>
  <c r="F672" i="1"/>
  <c r="F669" i="1"/>
  <c r="F666" i="1"/>
  <c r="F664" i="1"/>
  <c r="F660" i="1"/>
  <c r="F657" i="1"/>
  <c r="F653" i="1"/>
  <c r="F650" i="1"/>
  <c r="F644" i="1"/>
  <c r="F639" i="1"/>
  <c r="F636" i="1"/>
  <c r="F633" i="1"/>
  <c r="F629" i="1"/>
  <c r="F623" i="1"/>
  <c r="F622" i="1"/>
  <c r="F621" i="1"/>
  <c r="F267" i="15" s="1"/>
  <c r="L267" i="15" s="1"/>
  <c r="F618" i="1"/>
  <c r="F617" i="1"/>
  <c r="F612" i="1"/>
  <c r="F610" i="1"/>
  <c r="F603" i="1"/>
  <c r="F597" i="1"/>
  <c r="F592" i="1"/>
  <c r="F589" i="1"/>
  <c r="F587" i="1"/>
  <c r="F585" i="1"/>
  <c r="F582" i="1"/>
  <c r="F580" i="1"/>
  <c r="F578" i="1"/>
  <c r="F573" i="1"/>
  <c r="F570" i="1"/>
  <c r="F566" i="1"/>
  <c r="F563" i="1"/>
  <c r="F561" i="1"/>
  <c r="F559" i="1"/>
  <c r="F553" i="1"/>
  <c r="F548" i="1"/>
  <c r="F544" i="1"/>
  <c r="F541" i="1"/>
  <c r="F538" i="1"/>
  <c r="F535" i="1"/>
  <c r="F533" i="1"/>
  <c r="F531" i="1"/>
  <c r="F528" i="1"/>
  <c r="F526" i="1"/>
  <c r="F524" i="1"/>
  <c r="F518" i="1"/>
  <c r="F513" i="1"/>
  <c r="F510" i="1"/>
  <c r="F507" i="1"/>
  <c r="F503" i="1"/>
  <c r="F500" i="1"/>
  <c r="F497" i="1"/>
  <c r="F495" i="1"/>
  <c r="F493" i="1"/>
  <c r="F486" i="1"/>
  <c r="F483" i="1"/>
  <c r="F478" i="1"/>
  <c r="F475" i="1"/>
  <c r="F474" i="1"/>
  <c r="F468" i="1"/>
  <c r="F465" i="1"/>
  <c r="F462" i="1"/>
  <c r="F460" i="1"/>
  <c r="F457" i="1"/>
  <c r="F454" i="1"/>
  <c r="F451" i="1"/>
  <c r="F445" i="1"/>
  <c r="F442" i="1"/>
  <c r="F435" i="1"/>
  <c r="F432" i="1"/>
  <c r="F426" i="1"/>
  <c r="F422" i="1"/>
  <c r="F419" i="1"/>
  <c r="F416" i="1"/>
  <c r="F409" i="1"/>
  <c r="F408" i="1"/>
  <c r="F405" i="1"/>
  <c r="F403" i="1"/>
  <c r="F862" i="15" s="1"/>
  <c r="L862" i="15" s="1"/>
  <c r="F402" i="1"/>
  <c r="F399" i="1"/>
  <c r="F398" i="1"/>
  <c r="F397" i="1"/>
  <c r="F396" i="1"/>
  <c r="F389" i="1"/>
  <c r="F385" i="1"/>
  <c r="F384" i="1"/>
  <c r="F379" i="1"/>
  <c r="F373" i="1"/>
  <c r="F370" i="1"/>
  <c r="F367" i="1"/>
  <c r="F363" i="1"/>
  <c r="F361" i="1"/>
  <c r="F360" i="1"/>
  <c r="F354" i="1"/>
  <c r="F351" i="1"/>
  <c r="F348" i="1"/>
  <c r="F346" i="1"/>
  <c r="F344" i="1"/>
  <c r="F338" i="1"/>
  <c r="F334" i="1"/>
  <c r="F331" i="1"/>
  <c r="F325" i="1"/>
  <c r="F509" i="15" s="1"/>
  <c r="L509" i="15" s="1"/>
  <c r="F324" i="1"/>
  <c r="F321" i="1"/>
  <c r="F318" i="1"/>
  <c r="F312" i="1"/>
  <c r="F310" i="1"/>
  <c r="F303" i="1"/>
  <c r="F298" i="1"/>
  <c r="F295" i="1"/>
  <c r="F292" i="1"/>
  <c r="F290" i="1"/>
  <c r="F289" i="1"/>
  <c r="F288" i="1"/>
  <c r="F285" i="1"/>
  <c r="F281" i="1"/>
  <c r="F275" i="1"/>
  <c r="F274" i="1"/>
  <c r="F266" i="1"/>
  <c r="F264" i="1" s="1"/>
  <c r="F261" i="1"/>
  <c r="F925" i="15" s="1"/>
  <c r="L925" i="15" s="1"/>
  <c r="F260" i="1"/>
  <c r="F257" i="1"/>
  <c r="F255" i="1"/>
  <c r="F254" i="1"/>
  <c r="F840" i="15" s="1"/>
  <c r="L840" i="15" s="1"/>
  <c r="F251" i="1"/>
  <c r="F249" i="1"/>
  <c r="F248" i="1"/>
  <c r="F247" i="1"/>
  <c r="F244" i="1"/>
  <c r="F242" i="1"/>
  <c r="F241" i="1"/>
  <c r="F240" i="1"/>
  <c r="F818" i="15" s="1"/>
  <c r="L818" i="15" s="1"/>
  <c r="F236" i="1"/>
  <c r="F233" i="1"/>
  <c r="F230" i="1"/>
  <c r="F229" i="1"/>
  <c r="F226" i="1"/>
  <c r="F223" i="1"/>
  <c r="F220" i="1"/>
  <c r="F219" i="1"/>
  <c r="F215" i="1"/>
  <c r="F213" i="1"/>
  <c r="F780" i="15" s="1"/>
  <c r="L780" i="15" s="1"/>
  <c r="F212" i="1"/>
  <c r="F208" i="1"/>
  <c r="F204" i="1"/>
  <c r="F724" i="15" s="1"/>
  <c r="G724" i="15" s="1"/>
  <c r="M724" i="15" s="1"/>
  <c r="F203" i="1"/>
  <c r="F201" i="1"/>
  <c r="F196" i="1"/>
  <c r="F194" i="1"/>
  <c r="F190" i="1"/>
  <c r="F187" i="1"/>
  <c r="F184" i="1"/>
  <c r="F183" i="1"/>
  <c r="F180" i="1"/>
  <c r="F177" i="1"/>
  <c r="F175" i="1"/>
  <c r="F173" i="1"/>
  <c r="F170" i="1"/>
  <c r="F165" i="1"/>
  <c r="F162" i="1"/>
  <c r="F159" i="1"/>
  <c r="F155" i="1"/>
  <c r="F151" i="1"/>
  <c r="F147" i="1"/>
  <c r="F144" i="1"/>
  <c r="F139" i="1"/>
  <c r="F134" i="1"/>
  <c r="F130" i="1"/>
  <c r="F128" i="1"/>
  <c r="F126" i="1"/>
  <c r="F124" i="1"/>
  <c r="F121" i="1"/>
  <c r="F118" i="1"/>
  <c r="F117" i="1"/>
  <c r="F111" i="1"/>
  <c r="F895" i="15" s="1"/>
  <c r="L895" i="15" s="1"/>
  <c r="F110" i="1"/>
  <c r="F107" i="1"/>
  <c r="F104" i="1"/>
  <c r="F103" i="1"/>
  <c r="F877" i="15" s="1"/>
  <c r="L877" i="15" s="1"/>
  <c r="F99" i="1"/>
  <c r="F97" i="1"/>
  <c r="F93" i="1"/>
  <c r="F91" i="1"/>
  <c r="F89" i="1"/>
  <c r="F85" i="1"/>
  <c r="F83" i="1"/>
  <c r="F81" i="1"/>
  <c r="F79" i="1"/>
  <c r="F78" i="1"/>
  <c r="F76" i="1"/>
  <c r="F71" i="1"/>
  <c r="F69" i="1"/>
  <c r="F64" i="1"/>
  <c r="F62" i="1"/>
  <c r="F60" i="1"/>
  <c r="F57" i="1"/>
  <c r="F55" i="1"/>
  <c r="F53" i="1"/>
  <c r="F50" i="1"/>
  <c r="F48" i="1"/>
  <c r="F45" i="1"/>
  <c r="F39" i="1"/>
  <c r="F37" i="1"/>
  <c r="F35" i="1"/>
  <c r="F32" i="1"/>
  <c r="F29" i="1"/>
  <c r="F28" i="1"/>
  <c r="F876" i="15" s="1"/>
  <c r="L876" i="15" s="1"/>
  <c r="F22" i="1"/>
  <c r="F17" i="1"/>
  <c r="G18" i="12"/>
  <c r="G17" i="12" s="1"/>
  <c r="G16" i="12" s="1"/>
  <c r="G15" i="12" s="1"/>
  <c r="G21" i="12"/>
  <c r="G23" i="12"/>
  <c r="G29" i="12"/>
  <c r="G28" i="12" s="1"/>
  <c r="G33" i="12"/>
  <c r="G32" i="12" s="1"/>
  <c r="G36" i="12"/>
  <c r="G38" i="12"/>
  <c r="G40" i="12"/>
  <c r="G46" i="12"/>
  <c r="G45" i="12" s="1"/>
  <c r="G49" i="12"/>
  <c r="G48" i="12" s="1"/>
  <c r="G54" i="12"/>
  <c r="G53" i="12" s="1"/>
  <c r="G52" i="12" s="1"/>
  <c r="G51" i="12" s="1"/>
  <c r="G62" i="12"/>
  <c r="G64" i="12"/>
  <c r="G67" i="12"/>
  <c r="G69" i="12"/>
  <c r="G71" i="12"/>
  <c r="G75" i="12"/>
  <c r="G74" i="12" s="1"/>
  <c r="G79" i="12"/>
  <c r="G78" i="12" s="1"/>
  <c r="G82" i="12"/>
  <c r="G81" i="12" s="1"/>
  <c r="G88" i="12"/>
  <c r="G87" i="12" s="1"/>
  <c r="G86" i="12" s="1"/>
  <c r="C15" i="11" s="1"/>
  <c r="G93" i="12"/>
  <c r="G92" i="12" s="1"/>
  <c r="G96" i="12"/>
  <c r="G95" i="12" s="1"/>
  <c r="G100" i="12"/>
  <c r="G99" i="12" s="1"/>
  <c r="G98" i="12" s="1"/>
  <c r="C30" i="11" s="1"/>
  <c r="G104" i="12"/>
  <c r="G103" i="12" s="1"/>
  <c r="G102" i="12" s="1"/>
  <c r="C33" i="11" s="1"/>
  <c r="G109" i="12"/>
  <c r="G111" i="12"/>
  <c r="H112" i="12"/>
  <c r="H111" i="12" s="1"/>
  <c r="H108" i="12" s="1"/>
  <c r="H107" i="12" s="1"/>
  <c r="H106" i="12" s="1"/>
  <c r="G113" i="12"/>
  <c r="G116" i="12"/>
  <c r="G115" i="12" s="1"/>
  <c r="G119" i="12"/>
  <c r="G118" i="12" s="1"/>
  <c r="G123" i="12"/>
  <c r="G122" i="12" s="1"/>
  <c r="G126" i="12"/>
  <c r="G125" i="12" s="1"/>
  <c r="G130" i="12"/>
  <c r="G132" i="12"/>
  <c r="G137" i="12"/>
  <c r="H138" i="12"/>
  <c r="H137" i="12" s="1"/>
  <c r="G139" i="12"/>
  <c r="H140" i="12"/>
  <c r="H141" i="12"/>
  <c r="G144" i="12"/>
  <c r="G147" i="12"/>
  <c r="G151" i="12"/>
  <c r="G155" i="12"/>
  <c r="G158" i="12"/>
  <c r="G162" i="12"/>
  <c r="G165" i="12"/>
  <c r="G168" i="12"/>
  <c r="G171" i="12"/>
  <c r="G170" i="12" s="1"/>
  <c r="G179" i="12"/>
  <c r="G178" i="12" s="1"/>
  <c r="G177" i="12" s="1"/>
  <c r="G176" i="12" s="1"/>
  <c r="G175" i="12" s="1"/>
  <c r="G174" i="12" s="1"/>
  <c r="H180" i="12"/>
  <c r="H181" i="12"/>
  <c r="G186" i="12"/>
  <c r="G185" i="12" s="1"/>
  <c r="G184" i="12" s="1"/>
  <c r="G190" i="12"/>
  <c r="G189" i="12" s="1"/>
  <c r="G193" i="12"/>
  <c r="G197" i="12"/>
  <c r="G200" i="12"/>
  <c r="G199" i="12" s="1"/>
  <c r="G203" i="12"/>
  <c r="G202" i="12" s="1"/>
  <c r="G208" i="12"/>
  <c r="G207" i="12" s="1"/>
  <c r="G206" i="12" s="1"/>
  <c r="G205" i="12" s="1"/>
  <c r="G215" i="12"/>
  <c r="G214" i="12" s="1"/>
  <c r="G218" i="12"/>
  <c r="G217" i="12" s="1"/>
  <c r="H219" i="12"/>
  <c r="H218" i="12" s="1"/>
  <c r="H217" i="12" s="1"/>
  <c r="H213" i="12" s="1"/>
  <c r="H212" i="12" s="1"/>
  <c r="H211" i="12" s="1"/>
  <c r="G221" i="12"/>
  <c r="G220" i="12" s="1"/>
  <c r="G228" i="12"/>
  <c r="G231" i="12"/>
  <c r="G235" i="12"/>
  <c r="G234" i="12" s="1"/>
  <c r="G238" i="12"/>
  <c r="G237" i="12" s="1"/>
  <c r="G241" i="12"/>
  <c r="G240" i="12" s="1"/>
  <c r="G247" i="12"/>
  <c r="G246" i="12" s="1"/>
  <c r="G245" i="12" s="1"/>
  <c r="G244" i="12" s="1"/>
  <c r="G243" i="12" s="1"/>
  <c r="H248" i="12"/>
  <c r="H249" i="12"/>
  <c r="G253" i="12"/>
  <c r="G252" i="12" s="1"/>
  <c r="G251" i="12" s="1"/>
  <c r="G259" i="12"/>
  <c r="G258" i="12" s="1"/>
  <c r="H260" i="12"/>
  <c r="H261" i="12"/>
  <c r="G263" i="12"/>
  <c r="G262" i="12" s="1"/>
  <c r="H264" i="12"/>
  <c r="H265" i="12"/>
  <c r="G279" i="12"/>
  <c r="G281" i="12"/>
  <c r="G283" i="12"/>
  <c r="G287" i="12"/>
  <c r="G286" i="12" s="1"/>
  <c r="G291" i="12"/>
  <c r="G290" i="12" s="1"/>
  <c r="G294" i="12"/>
  <c r="G293" i="12" s="1"/>
  <c r="G301" i="12"/>
  <c r="G300" i="12" s="1"/>
  <c r="G299" i="12" s="1"/>
  <c r="G298" i="12" s="1"/>
  <c r="G305" i="12"/>
  <c r="G304" i="12" s="1"/>
  <c r="G308" i="12"/>
  <c r="G307" i="12" s="1"/>
  <c r="G313" i="12"/>
  <c r="G312" i="12" s="1"/>
  <c r="G316" i="12"/>
  <c r="G315" i="12" s="1"/>
  <c r="G321" i="12"/>
  <c r="G320" i="12" s="1"/>
  <c r="G319" i="12" s="1"/>
  <c r="G329" i="12"/>
  <c r="G332" i="12"/>
  <c r="G331" i="12" s="1"/>
  <c r="G335" i="12"/>
  <c r="G334" i="12" s="1"/>
  <c r="G339" i="12"/>
  <c r="G338" i="12" s="1"/>
  <c r="G342" i="12"/>
  <c r="G341" i="12" s="1"/>
  <c r="G346" i="12"/>
  <c r="G345" i="12" s="1"/>
  <c r="G344" i="12" s="1"/>
  <c r="G351" i="12"/>
  <c r="G348" i="12" s="1"/>
  <c r="G359" i="12"/>
  <c r="H360" i="12"/>
  <c r="H359" i="12" s="1"/>
  <c r="G361" i="12"/>
  <c r="H362" i="12"/>
  <c r="H361" i="12" s="1"/>
  <c r="G367" i="12"/>
  <c r="G366" i="12" s="1"/>
  <c r="G370" i="12"/>
  <c r="G369" i="12" s="1"/>
  <c r="G374" i="12"/>
  <c r="G373" i="12" s="1"/>
  <c r="G380" i="12"/>
  <c r="G382" i="12"/>
  <c r="G384" i="12"/>
  <c r="G387" i="12"/>
  <c r="G386" i="12" s="1"/>
  <c r="G390" i="12"/>
  <c r="G389" i="12" s="1"/>
  <c r="G396" i="12"/>
  <c r="G395" i="12" s="1"/>
  <c r="G394" i="12" s="1"/>
  <c r="G393" i="12" s="1"/>
  <c r="G401" i="12"/>
  <c r="G400" i="12" s="1"/>
  <c r="G399" i="12" s="1"/>
  <c r="G408" i="12"/>
  <c r="G407" i="12" s="1"/>
  <c r="G414" i="12"/>
  <c r="G417" i="12"/>
  <c r="G420" i="12"/>
  <c r="G419" i="12" s="1"/>
  <c r="G428" i="12"/>
  <c r="G427" i="12" s="1"/>
  <c r="G431" i="12"/>
  <c r="G430" i="12" s="1"/>
  <c r="G434" i="12"/>
  <c r="G433" i="12" s="1"/>
  <c r="G438" i="12"/>
  <c r="G437" i="12" s="1"/>
  <c r="G444" i="12"/>
  <c r="G443" i="12" s="1"/>
  <c r="G447" i="12"/>
  <c r="G446" i="12" s="1"/>
  <c r="G454" i="12"/>
  <c r="G453" i="12" s="1"/>
  <c r="G457" i="12"/>
  <c r="G456" i="12" s="1"/>
  <c r="G463" i="12"/>
  <c r="G462" i="12" s="1"/>
  <c r="G466" i="12"/>
  <c r="G465" i="12" s="1"/>
  <c r="G469" i="12"/>
  <c r="G468" i="12" s="1"/>
  <c r="G472" i="12"/>
  <c r="G474" i="12"/>
  <c r="G477" i="12"/>
  <c r="G476" i="12" s="1"/>
  <c r="G480" i="12"/>
  <c r="G479" i="12" s="1"/>
  <c r="I486" i="12"/>
  <c r="G495" i="12"/>
  <c r="G494" i="12" s="1"/>
  <c r="G493" i="12" s="1"/>
  <c r="G492" i="12" s="1"/>
  <c r="G498" i="12"/>
  <c r="G497" i="12" s="1"/>
  <c r="G505" i="12"/>
  <c r="G504" i="12" s="1"/>
  <c r="G503" i="12" s="1"/>
  <c r="G502" i="12" s="1"/>
  <c r="H506" i="12"/>
  <c r="H505" i="12" s="1"/>
  <c r="H504" i="12" s="1"/>
  <c r="H503" i="12" s="1"/>
  <c r="H502" i="12" s="1"/>
  <c r="H501" i="12" s="1"/>
  <c r="H500" i="12" s="1"/>
  <c r="G513" i="12"/>
  <c r="G515" i="12"/>
  <c r="G520" i="12"/>
  <c r="G519" i="12" s="1"/>
  <c r="G524" i="12"/>
  <c r="G523" i="12" s="1"/>
  <c r="G527" i="12"/>
  <c r="G526" i="12" s="1"/>
  <c r="G531" i="12"/>
  <c r="G530" i="12" s="1"/>
  <c r="G537" i="12"/>
  <c r="G536" i="12" s="1"/>
  <c r="G535" i="12" s="1"/>
  <c r="G534" i="12" s="1"/>
  <c r="G542" i="12"/>
  <c r="G541" i="12" s="1"/>
  <c r="G540" i="12" s="1"/>
  <c r="G539" i="12" s="1"/>
  <c r="G553" i="12"/>
  <c r="G552" i="12" s="1"/>
  <c r="G551" i="12" s="1"/>
  <c r="G550" i="12" s="1"/>
  <c r="G549" i="12" s="1"/>
  <c r="G548" i="12" s="1"/>
  <c r="G561" i="12"/>
  <c r="G560" i="12" s="1"/>
  <c r="G564" i="12"/>
  <c r="G566" i="12"/>
  <c r="G569" i="12"/>
  <c r="G571" i="12"/>
  <c r="G573" i="12"/>
  <c r="G576" i="12"/>
  <c r="G578" i="12"/>
  <c r="G580" i="12"/>
  <c r="G585" i="12"/>
  <c r="G584" i="12" s="1"/>
  <c r="G589" i="12"/>
  <c r="G588" i="12" s="1"/>
  <c r="G595" i="12"/>
  <c r="G594" i="12" s="1"/>
  <c r="G593" i="12" s="1"/>
  <c r="G592" i="12" s="1"/>
  <c r="G602" i="12"/>
  <c r="H603" i="12"/>
  <c r="H602" i="12" s="1"/>
  <c r="G604" i="12"/>
  <c r="H605" i="12"/>
  <c r="H604" i="12" s="1"/>
  <c r="G606" i="12"/>
  <c r="G609" i="12"/>
  <c r="G608" i="12" s="1"/>
  <c r="G612" i="12"/>
  <c r="G611" i="12" s="1"/>
  <c r="G616" i="12"/>
  <c r="G615" i="12" s="1"/>
  <c r="G619" i="12"/>
  <c r="G618" i="12" s="1"/>
  <c r="G624" i="12"/>
  <c r="G623" i="12" s="1"/>
  <c r="G622" i="12" s="1"/>
  <c r="G621" i="12" s="1"/>
  <c r="G630" i="12"/>
  <c r="H631" i="12"/>
  <c r="H630" i="12" s="1"/>
  <c r="G632" i="12"/>
  <c r="H633" i="12"/>
  <c r="H632" i="12" s="1"/>
  <c r="G634" i="12"/>
  <c r="G637" i="12"/>
  <c r="H638" i="12"/>
  <c r="H637" i="12" s="1"/>
  <c r="G639" i="12"/>
  <c r="H640" i="12"/>
  <c r="H639" i="12" s="1"/>
  <c r="G641" i="12"/>
  <c r="G644" i="12"/>
  <c r="G643" i="12" s="1"/>
  <c r="H645" i="12"/>
  <c r="H644" i="12" s="1"/>
  <c r="H643" i="12" s="1"/>
  <c r="G647" i="12"/>
  <c r="G646" i="12" s="1"/>
  <c r="G650" i="12"/>
  <c r="G649" i="12" s="1"/>
  <c r="G654" i="12"/>
  <c r="G653" i="12" s="1"/>
  <c r="G652" i="12" s="1"/>
  <c r="G659" i="12"/>
  <c r="G658" i="12" s="1"/>
  <c r="G657" i="12" s="1"/>
  <c r="G656" i="12" s="1"/>
  <c r="G665" i="12"/>
  <c r="G667" i="12"/>
  <c r="H668" i="12"/>
  <c r="H667" i="12" s="1"/>
  <c r="H664" i="12" s="1"/>
  <c r="H663" i="12" s="1"/>
  <c r="H662" i="12" s="1"/>
  <c r="H661" i="12" s="1"/>
  <c r="G669" i="12"/>
  <c r="G672" i="12"/>
  <c r="G671" i="12" s="1"/>
  <c r="G676" i="12"/>
  <c r="G675" i="12" s="1"/>
  <c r="G679" i="12"/>
  <c r="G678" i="12" s="1"/>
  <c r="G684" i="12"/>
  <c r="G683" i="12" s="1"/>
  <c r="G682" i="12" s="1"/>
  <c r="G681" i="12" s="1"/>
  <c r="G690" i="12"/>
  <c r="G689" i="12" s="1"/>
  <c r="G697" i="12"/>
  <c r="H698" i="12"/>
  <c r="H697" i="12" s="1"/>
  <c r="G699" i="12"/>
  <c r="G705" i="12"/>
  <c r="G704" i="12" s="1"/>
  <c r="G708" i="12"/>
  <c r="G707" i="12" s="1"/>
  <c r="G712" i="12"/>
  <c r="G711" i="12" s="1"/>
  <c r="G715" i="12"/>
  <c r="G714" i="12" s="1"/>
  <c r="G719" i="12"/>
  <c r="H720" i="12"/>
  <c r="H719" i="12" s="1"/>
  <c r="H718" i="12" s="1"/>
  <c r="G721" i="12"/>
  <c r="G724" i="12"/>
  <c r="G723" i="12" s="1"/>
  <c r="H725" i="12"/>
  <c r="H724" i="12" s="1"/>
  <c r="H723" i="12" s="1"/>
  <c r="G727" i="12"/>
  <c r="G726" i="12" s="1"/>
  <c r="G732" i="12"/>
  <c r="G731" i="12" s="1"/>
  <c r="G730" i="12" s="1"/>
  <c r="G739" i="12"/>
  <c r="H740" i="12"/>
  <c r="H739" i="12" s="1"/>
  <c r="G741" i="12"/>
  <c r="H742" i="12"/>
  <c r="H741" i="12" s="1"/>
  <c r="G745" i="12"/>
  <c r="H746" i="12"/>
  <c r="H745" i="12" s="1"/>
  <c r="G747" i="12"/>
  <c r="H748" i="12"/>
  <c r="H747" i="12" s="1"/>
  <c r="G751" i="12"/>
  <c r="G750" i="12" s="1"/>
  <c r="H752" i="12"/>
  <c r="H751" i="12" s="1"/>
  <c r="H750" i="12" s="1"/>
  <c r="G754" i="12"/>
  <c r="H755" i="12"/>
  <c r="H754" i="12" s="1"/>
  <c r="G756" i="12"/>
  <c r="H757" i="12"/>
  <c r="H756" i="12" s="1"/>
  <c r="G759" i="12"/>
  <c r="G758" i="12" s="1"/>
  <c r="H760" i="12"/>
  <c r="H759" i="12" s="1"/>
  <c r="H758" i="12" s="1"/>
  <c r="G765" i="12"/>
  <c r="G764" i="12" s="1"/>
  <c r="H766" i="12"/>
  <c r="H767" i="12"/>
  <c r="G769" i="12"/>
  <c r="G768" i="12" s="1"/>
  <c r="H770" i="12"/>
  <c r="H769" i="12" s="1"/>
  <c r="H768" i="12" s="1"/>
  <c r="G773" i="12"/>
  <c r="G772" i="12" s="1"/>
  <c r="H774" i="12"/>
  <c r="H775" i="12"/>
  <c r="G777" i="12"/>
  <c r="G776" i="12" s="1"/>
  <c r="H778" i="12"/>
  <c r="H777" i="12" s="1"/>
  <c r="H776" i="12" s="1"/>
  <c r="G780" i="12"/>
  <c r="G779" i="12" s="1"/>
  <c r="H781" i="12"/>
  <c r="H780" i="12" s="1"/>
  <c r="H779" i="12" s="1"/>
  <c r="G788" i="12"/>
  <c r="G790" i="12"/>
  <c r="G794" i="12"/>
  <c r="G793" i="12" s="1"/>
  <c r="G798" i="12"/>
  <c r="G797" i="12" s="1"/>
  <c r="G804" i="12"/>
  <c r="G803" i="12" s="1"/>
  <c r="G802" i="12" s="1"/>
  <c r="G801" i="12" s="1"/>
  <c r="G811" i="12"/>
  <c r="G813" i="12"/>
  <c r="H814" i="12"/>
  <c r="H813" i="12" s="1"/>
  <c r="H810" i="12" s="1"/>
  <c r="G815" i="12"/>
  <c r="G818" i="12"/>
  <c r="G820" i="12"/>
  <c r="H821" i="12"/>
  <c r="H820" i="12" s="1"/>
  <c r="H817" i="12" s="1"/>
  <c r="G822" i="12"/>
  <c r="G825" i="12"/>
  <c r="G824" i="12" s="1"/>
  <c r="G830" i="12"/>
  <c r="G829" i="12" s="1"/>
  <c r="G828" i="12" s="1"/>
  <c r="G827" i="12" s="1"/>
  <c r="G836" i="12"/>
  <c r="G835" i="12" s="1"/>
  <c r="G840" i="12"/>
  <c r="G839" i="12" s="1"/>
  <c r="G845" i="12"/>
  <c r="G844" i="12" s="1"/>
  <c r="G848" i="12"/>
  <c r="G847" i="12" s="1"/>
  <c r="G852" i="12"/>
  <c r="G851" i="12" s="1"/>
  <c r="G855" i="12"/>
  <c r="G854" i="12" s="1"/>
  <c r="G858" i="12"/>
  <c r="G857" i="12" s="1"/>
  <c r="G863" i="12"/>
  <c r="G862" i="12" s="1"/>
  <c r="G861" i="12" s="1"/>
  <c r="G860" i="12" s="1"/>
  <c r="G869" i="12"/>
  <c r="G871" i="12"/>
  <c r="G876" i="12"/>
  <c r="G875" i="12" s="1"/>
  <c r="G880" i="12"/>
  <c r="G882" i="12"/>
  <c r="H883" i="12"/>
  <c r="H882" i="12" s="1"/>
  <c r="H879" i="12" s="1"/>
  <c r="H874" i="12" s="1"/>
  <c r="G884" i="12"/>
  <c r="G887" i="12"/>
  <c r="G886" i="12" s="1"/>
  <c r="G891" i="12"/>
  <c r="G893" i="12"/>
  <c r="H894" i="12"/>
  <c r="H893" i="12" s="1"/>
  <c r="H890" i="12" s="1"/>
  <c r="H889" i="12" s="1"/>
  <c r="G895" i="12"/>
  <c r="G898" i="12"/>
  <c r="G897" i="12" s="1"/>
  <c r="G901" i="12"/>
  <c r="G900" i="12" s="1"/>
  <c r="G904" i="12"/>
  <c r="G903" i="12" s="1"/>
  <c r="G907" i="12"/>
  <c r="G906" i="12" s="1"/>
  <c r="G911" i="12"/>
  <c r="G910" i="12" s="1"/>
  <c r="G914" i="12"/>
  <c r="G916" i="12"/>
  <c r="H917" i="12"/>
  <c r="H916" i="12" s="1"/>
  <c r="H913" i="12" s="1"/>
  <c r="G918" i="12"/>
  <c r="G921" i="12"/>
  <c r="G923" i="12"/>
  <c r="H924" i="12"/>
  <c r="H923" i="12" s="1"/>
  <c r="H920" i="12" s="1"/>
  <c r="G925" i="12"/>
  <c r="G928" i="12"/>
  <c r="G927" i="12" s="1"/>
  <c r="G932" i="12"/>
  <c r="G931" i="12" s="1"/>
  <c r="G930" i="12" s="1"/>
  <c r="G937" i="12"/>
  <c r="G936" i="12" s="1"/>
  <c r="G935" i="12" s="1"/>
  <c r="G934" i="12" s="1"/>
  <c r="G944" i="12"/>
  <c r="H945" i="12"/>
  <c r="H944" i="12" s="1"/>
  <c r="G946" i="12"/>
  <c r="H947" i="12"/>
  <c r="H946" i="12" s="1"/>
  <c r="G950" i="12"/>
  <c r="H951" i="12"/>
  <c r="H950" i="12" s="1"/>
  <c r="G952" i="12"/>
  <c r="H953" i="12"/>
  <c r="H952" i="12" s="1"/>
  <c r="G959" i="12"/>
  <c r="G958" i="12" s="1"/>
  <c r="G963" i="12"/>
  <c r="G962" i="12" s="1"/>
  <c r="G972" i="12"/>
  <c r="G971" i="12" s="1"/>
  <c r="G976" i="12"/>
  <c r="G975" i="12" s="1"/>
  <c r="G979" i="12"/>
  <c r="G981" i="12"/>
  <c r="G983" i="12"/>
  <c r="G985" i="12"/>
  <c r="G991" i="12"/>
  <c r="G990" i="12" s="1"/>
  <c r="G994" i="12"/>
  <c r="G993" i="12" s="1"/>
  <c r="F625" i="1"/>
  <c r="F624" i="1" s="1"/>
  <c r="L624" i="1" s="1"/>
  <c r="G202" i="1"/>
  <c r="M202" i="1" s="1"/>
  <c r="G200" i="1"/>
  <c r="M200" i="1" s="1"/>
  <c r="F113" i="1"/>
  <c r="L113" i="1" s="1"/>
  <c r="F19" i="1"/>
  <c r="L19" i="1" s="1"/>
  <c r="M326" i="1"/>
  <c r="M13" i="1"/>
  <c r="M14" i="1"/>
  <c r="M15" i="1"/>
  <c r="M16" i="1"/>
  <c r="M17" i="1"/>
  <c r="M18" i="1"/>
  <c r="M19" i="1"/>
  <c r="L20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L114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8" i="1"/>
  <c r="M169" i="1"/>
  <c r="M170" i="1"/>
  <c r="M172" i="1"/>
  <c r="M173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201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4" i="1"/>
  <c r="M266" i="1"/>
  <c r="M267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16" i="1"/>
  <c r="M317" i="1"/>
  <c r="M318" i="1"/>
  <c r="M322" i="1"/>
  <c r="M323" i="1"/>
  <c r="M324" i="1"/>
  <c r="M325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5" i="1"/>
  <c r="M376" i="1"/>
  <c r="M377" i="1"/>
  <c r="M378" i="1"/>
  <c r="M379" i="1"/>
  <c r="M386" i="1"/>
  <c r="M387" i="1"/>
  <c r="M388" i="1"/>
  <c r="M389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L412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7" i="1"/>
  <c r="M478" i="1"/>
  <c r="M479" i="1"/>
  <c r="M480" i="1"/>
  <c r="M481" i="1"/>
  <c r="M482" i="1"/>
  <c r="M483" i="1"/>
  <c r="M484" i="1"/>
  <c r="M485" i="1"/>
  <c r="M486" i="1"/>
  <c r="M496" i="1"/>
  <c r="M497" i="1"/>
  <c r="M498" i="1"/>
  <c r="M499" i="1"/>
  <c r="M500" i="1"/>
  <c r="M501" i="1"/>
  <c r="M502" i="1"/>
  <c r="M503" i="1"/>
  <c r="M508" i="1"/>
  <c r="M509" i="1"/>
  <c r="M510" i="1"/>
  <c r="M511" i="1"/>
  <c r="M512" i="1"/>
  <c r="M513" i="1"/>
  <c r="M514" i="1"/>
  <c r="M515" i="1"/>
  <c r="M516" i="1"/>
  <c r="M517" i="1"/>
  <c r="M518" i="1"/>
  <c r="M527" i="1"/>
  <c r="M528" i="1"/>
  <c r="M534" i="1"/>
  <c r="M535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8" i="1"/>
  <c r="M559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7" i="1"/>
  <c r="M578" i="1"/>
  <c r="M581" i="1"/>
  <c r="M582" i="1"/>
  <c r="M584" i="1"/>
  <c r="M585" i="1"/>
  <c r="M588" i="1"/>
  <c r="M589" i="1"/>
  <c r="M590" i="1"/>
  <c r="M591" i="1"/>
  <c r="M592" i="1"/>
  <c r="M593" i="1"/>
  <c r="M594" i="1"/>
  <c r="M595" i="1"/>
  <c r="M596" i="1"/>
  <c r="M597" i="1"/>
  <c r="M601" i="1"/>
  <c r="M602" i="1"/>
  <c r="M603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L625" i="1"/>
  <c r="M625" i="1"/>
  <c r="L626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5" i="1"/>
  <c r="M666" i="1"/>
  <c r="M670" i="1"/>
  <c r="M671" i="1"/>
  <c r="M672" i="1"/>
  <c r="M673" i="1"/>
  <c r="M674" i="1"/>
  <c r="M675" i="1"/>
  <c r="M676" i="1"/>
  <c r="M677" i="1"/>
  <c r="M680" i="1"/>
  <c r="M681" i="1"/>
  <c r="M682" i="1"/>
  <c r="M683" i="1"/>
  <c r="M684" i="1"/>
  <c r="M685" i="1"/>
  <c r="M688" i="1"/>
  <c r="M689" i="1"/>
  <c r="M690" i="1"/>
  <c r="M691" i="1"/>
  <c r="M693" i="1"/>
  <c r="M694" i="1"/>
  <c r="M697" i="1"/>
  <c r="M698" i="1"/>
  <c r="M699" i="1"/>
  <c r="M700" i="1"/>
  <c r="M701" i="1"/>
  <c r="M704" i="1"/>
  <c r="M705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3" i="1"/>
  <c r="M724" i="1"/>
  <c r="M725" i="1"/>
  <c r="M727" i="1"/>
  <c r="M728" i="1"/>
  <c r="M731" i="1"/>
  <c r="M732" i="1"/>
  <c r="M734" i="1"/>
  <c r="M735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3" i="1"/>
  <c r="M754" i="1"/>
  <c r="M755" i="1"/>
  <c r="M75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12" i="1"/>
  <c r="J777" i="1"/>
  <c r="J776" i="1"/>
  <c r="J775" i="1"/>
  <c r="J769" i="1"/>
  <c r="J768" i="1"/>
  <c r="J763" i="1"/>
  <c r="J762" i="1"/>
  <c r="J761" i="1" s="1"/>
  <c r="J760" i="1"/>
  <c r="J759" i="1" s="1"/>
  <c r="J752" i="1"/>
  <c r="J737" i="1"/>
  <c r="J736" i="1" s="1"/>
  <c r="J733" i="1" s="1"/>
  <c r="J726" i="1"/>
  <c r="J703" i="1"/>
  <c r="J702" i="1" s="1"/>
  <c r="J692" i="1"/>
  <c r="J687" i="1" s="1"/>
  <c r="J667" i="1"/>
  <c r="J662" i="1"/>
  <c r="J608" i="1"/>
  <c r="J600" i="1" s="1"/>
  <c r="J599" i="1" s="1"/>
  <c r="J598" i="1" s="1"/>
  <c r="J583" i="1"/>
  <c r="J576" i="1"/>
  <c r="J557" i="1"/>
  <c r="J556" i="1" s="1"/>
  <c r="J555" i="1" s="1"/>
  <c r="J529" i="1"/>
  <c r="J522" i="1"/>
  <c r="J504" i="1"/>
  <c r="J491" i="1"/>
  <c r="J490" i="1" s="1"/>
  <c r="J382" i="1"/>
  <c r="J381" i="1" s="1"/>
  <c r="J380" i="1" s="1"/>
  <c r="J374" i="1" s="1"/>
  <c r="J315" i="1"/>
  <c r="J314" i="1" s="1"/>
  <c r="J313" i="1" s="1"/>
  <c r="J305" i="1"/>
  <c r="J268" i="1"/>
  <c r="J197" i="1"/>
  <c r="J175" i="1"/>
  <c r="J174" i="1"/>
  <c r="J171" i="1" s="1"/>
  <c r="J167" i="1" s="1"/>
  <c r="J166" i="1" s="1"/>
  <c r="E56" i="11"/>
  <c r="D56" i="11"/>
  <c r="C56" i="11"/>
  <c r="D22" i="6"/>
  <c r="D21" i="6"/>
  <c r="D20" i="6" s="1"/>
  <c r="D19" i="6" s="1"/>
  <c r="D18" i="6"/>
  <c r="D17" i="6" s="1"/>
  <c r="D15" i="6"/>
  <c r="K40" i="5"/>
  <c r="K39" i="5" s="1"/>
  <c r="K38" i="5" s="1"/>
  <c r="M29" i="5"/>
  <c r="K27" i="5"/>
  <c r="K26" i="5" s="1"/>
  <c r="K25" i="5" s="1"/>
  <c r="K22" i="5"/>
  <c r="K20" i="5"/>
  <c r="K16" i="5"/>
  <c r="K14" i="5"/>
  <c r="K19" i="5" l="1"/>
  <c r="K18" i="5" s="1"/>
  <c r="L173" i="14"/>
  <c r="G436" i="12"/>
  <c r="G442" i="12"/>
  <c r="M195" i="15"/>
  <c r="F487" i="15"/>
  <c r="L487" i="15" s="1"/>
  <c r="F473" i="1"/>
  <c r="L473" i="1" s="1"/>
  <c r="F788" i="15"/>
  <c r="L788" i="15" s="1"/>
  <c r="F218" i="1"/>
  <c r="L218" i="1" s="1"/>
  <c r="H696" i="12"/>
  <c r="H688" i="12" s="1"/>
  <c r="H687" i="12" s="1"/>
  <c r="H686" i="12" s="1"/>
  <c r="G696" i="12"/>
  <c r="G688" i="12" s="1"/>
  <c r="G687" i="12" s="1"/>
  <c r="G686" i="12" s="1"/>
  <c r="C39" i="11"/>
  <c r="G533" i="12"/>
  <c r="Q452" i="13"/>
  <c r="D39" i="11"/>
  <c r="I709" i="13"/>
  <c r="S709" i="13" s="1"/>
  <c r="E41" i="11"/>
  <c r="I503" i="13"/>
  <c r="S503" i="13" s="1"/>
  <c r="E40" i="11"/>
  <c r="S89" i="13"/>
  <c r="E30" i="11"/>
  <c r="F516" i="14"/>
  <c r="P516" i="14" s="1"/>
  <c r="F750" i="14"/>
  <c r="P750" i="14" s="1"/>
  <c r="G112" i="14"/>
  <c r="G111" i="14" s="1"/>
  <c r="Q111" i="14" s="1"/>
  <c r="I680" i="2"/>
  <c r="I679" i="2" s="1"/>
  <c r="T679" i="2" s="1"/>
  <c r="H32" i="14"/>
  <c r="H31" i="14" s="1"/>
  <c r="R31" i="14" s="1"/>
  <c r="F746" i="14"/>
  <c r="P746" i="14" s="1"/>
  <c r="R33" i="14"/>
  <c r="S614" i="2"/>
  <c r="R588" i="14"/>
  <c r="F723" i="14"/>
  <c r="P723" i="14" s="1"/>
  <c r="F734" i="14"/>
  <c r="P734" i="14" s="1"/>
  <c r="R575" i="14"/>
  <c r="R502" i="14"/>
  <c r="F233" i="14"/>
  <c r="P233" i="14" s="1"/>
  <c r="H246" i="14"/>
  <c r="R246" i="14" s="1"/>
  <c r="S857" i="13"/>
  <c r="Q853" i="13"/>
  <c r="F461" i="14"/>
  <c r="P461" i="14" s="1"/>
  <c r="R443" i="14"/>
  <c r="F674" i="14"/>
  <c r="P674" i="14" s="1"/>
  <c r="F111" i="14"/>
  <c r="P111" i="14" s="1"/>
  <c r="H329" i="14"/>
  <c r="H328" i="14" s="1"/>
  <c r="R328" i="14" s="1"/>
  <c r="R40" i="14"/>
  <c r="R735" i="14"/>
  <c r="R306" i="14"/>
  <c r="H39" i="14"/>
  <c r="R39" i="14" s="1"/>
  <c r="S200" i="2"/>
  <c r="H208" i="14"/>
  <c r="H207" i="14" s="1"/>
  <c r="I32" i="14"/>
  <c r="I31" i="14" s="1"/>
  <c r="S33" i="14"/>
  <c r="Q23" i="2"/>
  <c r="F806" i="14"/>
  <c r="P806" i="14" s="1"/>
  <c r="Q36" i="2"/>
  <c r="F796" i="14"/>
  <c r="Q49" i="2"/>
  <c r="F105" i="14"/>
  <c r="Q59" i="2"/>
  <c r="F148" i="14"/>
  <c r="Q70" i="2"/>
  <c r="F588" i="14"/>
  <c r="Q81" i="2"/>
  <c r="F608" i="14"/>
  <c r="Q93" i="2"/>
  <c r="F665" i="14"/>
  <c r="F102" i="2"/>
  <c r="F778" i="14"/>
  <c r="P778" i="14" s="1"/>
  <c r="F127" i="2"/>
  <c r="F126" i="2" s="1"/>
  <c r="Q126" i="2" s="1"/>
  <c r="F814" i="14"/>
  <c r="F145" i="2"/>
  <c r="F503" i="14"/>
  <c r="F159" i="2"/>
  <c r="Q159" i="2" s="1"/>
  <c r="F532" i="14"/>
  <c r="Q170" i="2"/>
  <c r="F546" i="14"/>
  <c r="F180" i="2"/>
  <c r="Q180" i="2" s="1"/>
  <c r="F576" i="14"/>
  <c r="G191" i="2"/>
  <c r="F626" i="14"/>
  <c r="F201" i="2"/>
  <c r="Q201" i="2" s="1"/>
  <c r="F678" i="14"/>
  <c r="F211" i="2"/>
  <c r="F210" i="2" s="1"/>
  <c r="Q210" i="2" s="1"/>
  <c r="F692" i="14"/>
  <c r="Q222" i="2"/>
  <c r="F706" i="14"/>
  <c r="Q230" i="2"/>
  <c r="F718" i="14"/>
  <c r="Q237" i="2"/>
  <c r="F729" i="14"/>
  <c r="F245" i="2"/>
  <c r="F811" i="14"/>
  <c r="Q270" i="2"/>
  <c r="F473" i="14"/>
  <c r="F289" i="2"/>
  <c r="Q289" i="2" s="1"/>
  <c r="F448" i="14"/>
  <c r="F301" i="2"/>
  <c r="Q301" i="2" s="1"/>
  <c r="F489" i="14"/>
  <c r="F314" i="2"/>
  <c r="F528" i="14"/>
  <c r="P528" i="14" s="1"/>
  <c r="G332" i="2"/>
  <c r="R332" i="2" s="1"/>
  <c r="F642" i="14"/>
  <c r="Q342" i="2"/>
  <c r="F745" i="14"/>
  <c r="F348" i="2"/>
  <c r="Q348" i="2" s="1"/>
  <c r="F756" i="14"/>
  <c r="F365" i="2"/>
  <c r="F397" i="14"/>
  <c r="F384" i="2"/>
  <c r="F383" i="2" s="1"/>
  <c r="Q383" i="2" s="1"/>
  <c r="F411" i="14"/>
  <c r="F399" i="2"/>
  <c r="F398" i="2" s="1"/>
  <c r="Q398" i="2" s="1"/>
  <c r="F438" i="14"/>
  <c r="G418" i="2"/>
  <c r="G417" i="2" s="1"/>
  <c r="R417" i="2" s="1"/>
  <c r="F19" i="14"/>
  <c r="F429" i="2"/>
  <c r="Q429" i="2" s="1"/>
  <c r="F216" i="14"/>
  <c r="Q445" i="2"/>
  <c r="F54" i="14"/>
  <c r="F453" i="2"/>
  <c r="Q453" i="2" s="1"/>
  <c r="F67" i="14"/>
  <c r="F467" i="2"/>
  <c r="F466" i="2" s="1"/>
  <c r="F465" i="2" s="1"/>
  <c r="Q465" i="2" s="1"/>
  <c r="F553" i="14"/>
  <c r="P553" i="14" s="1"/>
  <c r="Q483" i="2"/>
  <c r="F205" i="14"/>
  <c r="G495" i="2"/>
  <c r="R495" i="2" s="1"/>
  <c r="F291" i="14"/>
  <c r="F507" i="2"/>
  <c r="F554" i="14"/>
  <c r="P554" i="14" s="1"/>
  <c r="Q524" i="2"/>
  <c r="F245" i="14"/>
  <c r="Q530" i="2"/>
  <c r="F255" i="14"/>
  <c r="Q543" i="2"/>
  <c r="F272" i="14"/>
  <c r="F559" i="2"/>
  <c r="F558" i="2" s="1"/>
  <c r="Q558" i="2" s="1"/>
  <c r="F163" i="14"/>
  <c r="Q573" i="2"/>
  <c r="F180" i="14"/>
  <c r="F584" i="2"/>
  <c r="Q584" i="2" s="1"/>
  <c r="F212" i="14"/>
  <c r="F600" i="2"/>
  <c r="Q600" i="2" s="1"/>
  <c r="F306" i="14"/>
  <c r="F613" i="2"/>
  <c r="Q613" i="2" s="1"/>
  <c r="F330" i="14"/>
  <c r="F624" i="2"/>
  <c r="Q624" i="2" s="1"/>
  <c r="F351" i="14"/>
  <c r="F636" i="2"/>
  <c r="Q636" i="2" s="1"/>
  <c r="F367" i="14"/>
  <c r="F648" i="2"/>
  <c r="Q648" i="2" s="1"/>
  <c r="F383" i="14"/>
  <c r="F666" i="2"/>
  <c r="Q666" i="2" s="1"/>
  <c r="F36" i="14"/>
  <c r="Q680" i="2"/>
  <c r="F122" i="14"/>
  <c r="G692" i="2"/>
  <c r="R692" i="2" s="1"/>
  <c r="F322" i="14"/>
  <c r="Q705" i="2"/>
  <c r="F42" i="14"/>
  <c r="G719" i="2"/>
  <c r="F137" i="14"/>
  <c r="G729" i="2"/>
  <c r="R729" i="2" s="1"/>
  <c r="F638" i="14"/>
  <c r="Q741" i="2"/>
  <c r="F240" i="14"/>
  <c r="H792" i="14"/>
  <c r="R793" i="14"/>
  <c r="H32" i="2"/>
  <c r="H31" i="2" s="1"/>
  <c r="S31" i="2" s="1"/>
  <c r="H777" i="14"/>
  <c r="H53" i="2"/>
  <c r="S53" i="2" s="1"/>
  <c r="H141" i="14"/>
  <c r="S63" i="2"/>
  <c r="H154" i="14"/>
  <c r="H76" i="2"/>
  <c r="S76" i="2" s="1"/>
  <c r="H602" i="14"/>
  <c r="S87" i="2"/>
  <c r="H649" i="14"/>
  <c r="S107" i="2"/>
  <c r="H786" i="14"/>
  <c r="H119" i="2"/>
  <c r="S119" i="2" s="1"/>
  <c r="H799" i="14"/>
  <c r="H132" i="2"/>
  <c r="H131" i="2" s="1"/>
  <c r="H130" i="2" s="1"/>
  <c r="S130" i="2" s="1"/>
  <c r="H226" i="14"/>
  <c r="H148" i="2"/>
  <c r="S148" i="2" s="1"/>
  <c r="H507" i="14"/>
  <c r="H161" i="2"/>
  <c r="S161" i="2" s="1"/>
  <c r="H535" i="14"/>
  <c r="S171" i="2"/>
  <c r="H551" i="14"/>
  <c r="H182" i="2"/>
  <c r="S182" i="2" s="1"/>
  <c r="H579" i="14"/>
  <c r="H194" i="2"/>
  <c r="H660" i="14"/>
  <c r="S206" i="2"/>
  <c r="H683" i="14"/>
  <c r="S215" i="2"/>
  <c r="H696" i="14"/>
  <c r="S226" i="2"/>
  <c r="H711" i="14"/>
  <c r="S240" i="2"/>
  <c r="H733" i="14"/>
  <c r="I253" i="2"/>
  <c r="T253" i="2" s="1"/>
  <c r="H615" i="14"/>
  <c r="S275" i="2"/>
  <c r="H547" i="14"/>
  <c r="S308" i="2"/>
  <c r="H517" i="14"/>
  <c r="H317" i="2"/>
  <c r="H548" i="14"/>
  <c r="R548" i="14" s="1"/>
  <c r="I333" i="2"/>
  <c r="T333" i="2" s="1"/>
  <c r="H644" i="14"/>
  <c r="S343" i="2"/>
  <c r="H747" i="14"/>
  <c r="H759" i="14"/>
  <c r="R759" i="14" s="1"/>
  <c r="R760" i="14"/>
  <c r="S366" i="2"/>
  <c r="H397" i="14"/>
  <c r="H384" i="2"/>
  <c r="H383" i="2" s="1"/>
  <c r="S383" i="2" s="1"/>
  <c r="H411" i="14"/>
  <c r="H396" i="2"/>
  <c r="H427" i="14"/>
  <c r="H425" i="2"/>
  <c r="S425" i="2" s="1"/>
  <c r="H30" i="14"/>
  <c r="I443" i="2"/>
  <c r="H51" i="14"/>
  <c r="H451" i="2"/>
  <c r="S451" i="2" s="1"/>
  <c r="H64" i="14"/>
  <c r="H462" i="2"/>
  <c r="H461" i="2" s="1"/>
  <c r="S461" i="2" s="1"/>
  <c r="H79" i="14"/>
  <c r="S493" i="2"/>
  <c r="H288" i="14"/>
  <c r="H502" i="2"/>
  <c r="H501" i="2" s="1"/>
  <c r="S501" i="2" s="1"/>
  <c r="H302" i="14"/>
  <c r="H518" i="2"/>
  <c r="S518" i="2" s="1"/>
  <c r="H200" i="14"/>
  <c r="H539" i="2"/>
  <c r="H538" i="2" s="1"/>
  <c r="H268" i="14"/>
  <c r="S551" i="2"/>
  <c r="H555" i="14"/>
  <c r="R555" i="14" s="1"/>
  <c r="H566" i="2"/>
  <c r="H565" i="2" s="1"/>
  <c r="S565" i="2" s="1"/>
  <c r="H172" i="14"/>
  <c r="H578" i="2"/>
  <c r="S578" i="2" s="1"/>
  <c r="H188" i="14"/>
  <c r="S597" i="2"/>
  <c r="H282" i="14"/>
  <c r="H604" i="2"/>
  <c r="S604" i="2" s="1"/>
  <c r="H312" i="14"/>
  <c r="H618" i="2"/>
  <c r="H617" i="2" s="1"/>
  <c r="S617" i="2" s="1"/>
  <c r="H337" i="14"/>
  <c r="S632" i="2"/>
  <c r="H360" i="14"/>
  <c r="S642" i="2"/>
  <c r="H374" i="14"/>
  <c r="H658" i="2"/>
  <c r="S658" i="2" s="1"/>
  <c r="H817" i="14"/>
  <c r="H681" i="2"/>
  <c r="S681" i="2" s="1"/>
  <c r="H125" i="14"/>
  <c r="I696" i="2"/>
  <c r="I695" i="2" s="1"/>
  <c r="H340" i="14"/>
  <c r="I708" i="2"/>
  <c r="I707" i="2" s="1"/>
  <c r="H46" i="14"/>
  <c r="I728" i="2"/>
  <c r="T728" i="2" s="1"/>
  <c r="H636" i="14"/>
  <c r="S740" i="2"/>
  <c r="H238" i="14"/>
  <c r="H95" i="14"/>
  <c r="H94" i="14" s="1"/>
  <c r="H93" i="14" s="1"/>
  <c r="R333" i="14"/>
  <c r="R85" i="14"/>
  <c r="H451" i="14"/>
  <c r="H450" i="14" s="1"/>
  <c r="H449" i="14" s="1"/>
  <c r="H252" i="14"/>
  <c r="R252" i="14" s="1"/>
  <c r="F17" i="2"/>
  <c r="F16" i="2" s="1"/>
  <c r="Q16" i="2" s="1"/>
  <c r="F783" i="14"/>
  <c r="Q30" i="2"/>
  <c r="F771" i="14"/>
  <c r="Q54" i="2"/>
  <c r="F141" i="14"/>
  <c r="Q63" i="2"/>
  <c r="F154" i="14"/>
  <c r="Q77" i="2"/>
  <c r="F602" i="14"/>
  <c r="Q87" i="2"/>
  <c r="F649" i="14"/>
  <c r="Q99" i="2"/>
  <c r="F768" i="14"/>
  <c r="P768" i="14" s="1"/>
  <c r="Q107" i="2"/>
  <c r="F786" i="14"/>
  <c r="F121" i="2"/>
  <c r="Q121" i="2" s="1"/>
  <c r="F803" i="14"/>
  <c r="P803" i="14" s="1"/>
  <c r="F137" i="2"/>
  <c r="F136" i="2" s="1"/>
  <c r="Q136" i="2" s="1"/>
  <c r="F478" i="14"/>
  <c r="F151" i="2"/>
  <c r="Q151" i="2" s="1"/>
  <c r="F511" i="14"/>
  <c r="F163" i="2"/>
  <c r="Q163" i="2" s="1"/>
  <c r="F538" i="14"/>
  <c r="F173" i="2"/>
  <c r="Q173" i="2" s="1"/>
  <c r="F561" i="14"/>
  <c r="F187" i="2"/>
  <c r="Q187" i="2" s="1"/>
  <c r="F621" i="14"/>
  <c r="Q199" i="2"/>
  <c r="F673" i="14"/>
  <c r="Q207" i="2"/>
  <c r="F685" i="14"/>
  <c r="Q216" i="2"/>
  <c r="F698" i="14"/>
  <c r="Q227" i="2"/>
  <c r="F713" i="14"/>
  <c r="G254" i="2"/>
  <c r="R254" i="2" s="1"/>
  <c r="F617" i="14"/>
  <c r="Q265" i="2"/>
  <c r="F466" i="14"/>
  <c r="Q282" i="2"/>
  <c r="F431" i="14"/>
  <c r="F297" i="2"/>
  <c r="Q297" i="2" s="1"/>
  <c r="F483" i="14"/>
  <c r="Q309" i="2"/>
  <c r="F519" i="14"/>
  <c r="F320" i="2"/>
  <c r="F319" i="2" s="1"/>
  <c r="Q319" i="2" s="1"/>
  <c r="F562" i="14"/>
  <c r="P562" i="14" s="1"/>
  <c r="F336" i="2"/>
  <c r="Q336" i="2" s="1"/>
  <c r="F656" i="14"/>
  <c r="Q353" i="2"/>
  <c r="F762" i="14"/>
  <c r="F375" i="2"/>
  <c r="F374" i="2" s="1"/>
  <c r="Q374" i="2" s="1"/>
  <c r="F402" i="14"/>
  <c r="F390" i="2"/>
  <c r="Q390" i="2" s="1"/>
  <c r="F419" i="14"/>
  <c r="Q409" i="2"/>
  <c r="F790" i="14"/>
  <c r="F422" i="2"/>
  <c r="Q422" i="2" s="1"/>
  <c r="F26" i="14"/>
  <c r="F436" i="2"/>
  <c r="F435" i="2" s="1"/>
  <c r="Q435" i="2" s="1"/>
  <c r="F552" i="14"/>
  <c r="G450" i="2"/>
  <c r="R450" i="2" s="1"/>
  <c r="F61" i="14"/>
  <c r="F459" i="2"/>
  <c r="Q459" i="2" s="1"/>
  <c r="F75" i="14"/>
  <c r="Q476" i="2"/>
  <c r="F92" i="14"/>
  <c r="F487" i="2"/>
  <c r="Q487" i="2" s="1"/>
  <c r="F221" i="14"/>
  <c r="P221" i="14" s="1"/>
  <c r="F499" i="2"/>
  <c r="Q499" i="2" s="1"/>
  <c r="F298" i="14"/>
  <c r="F516" i="2"/>
  <c r="Q516" i="2" s="1"/>
  <c r="F197" i="14"/>
  <c r="Q528" i="2"/>
  <c r="F251" i="14"/>
  <c r="Q536" i="2"/>
  <c r="F263" i="14"/>
  <c r="F550" i="2"/>
  <c r="Q550" i="2" s="1"/>
  <c r="F555" i="14"/>
  <c r="P555" i="14" s="1"/>
  <c r="F566" i="2"/>
  <c r="Q566" i="2" s="1"/>
  <c r="F172" i="14"/>
  <c r="F578" i="2"/>
  <c r="Q578" i="2" s="1"/>
  <c r="F188" i="14"/>
  <c r="Q597" i="2"/>
  <c r="F282" i="14"/>
  <c r="F604" i="2"/>
  <c r="Q604" i="2" s="1"/>
  <c r="F312" i="14"/>
  <c r="Q619" i="2"/>
  <c r="F337" i="14"/>
  <c r="F631" i="2"/>
  <c r="Q631" i="2" s="1"/>
  <c r="F360" i="14"/>
  <c r="F641" i="2"/>
  <c r="Q641" i="2" s="1"/>
  <c r="F374" i="14"/>
  <c r="Q659" i="2"/>
  <c r="F817" i="14"/>
  <c r="F672" i="2"/>
  <c r="Q672" i="2" s="1"/>
  <c r="F85" i="14"/>
  <c r="G685" i="2"/>
  <c r="G684" i="2" s="1"/>
  <c r="G683" i="2" s="1"/>
  <c r="R683" i="2" s="1"/>
  <c r="F129" i="14"/>
  <c r="Q698" i="2"/>
  <c r="F343" i="14"/>
  <c r="Q725" i="2"/>
  <c r="F632" i="14"/>
  <c r="F754" i="2"/>
  <c r="F753" i="2" s="1"/>
  <c r="Q753" i="2" s="1"/>
  <c r="F593" i="14"/>
  <c r="H37" i="2"/>
  <c r="S37" i="2" s="1"/>
  <c r="H802" i="14"/>
  <c r="H48" i="2"/>
  <c r="H105" i="14"/>
  <c r="S59" i="2"/>
  <c r="H148" i="14"/>
  <c r="H80" i="2"/>
  <c r="S80" i="2" s="1"/>
  <c r="H608" i="14"/>
  <c r="H92" i="2"/>
  <c r="S92" i="2" s="1"/>
  <c r="H665" i="14"/>
  <c r="S103" i="2"/>
  <c r="H778" i="14"/>
  <c r="R778" i="14" s="1"/>
  <c r="S124" i="2"/>
  <c r="H808" i="14"/>
  <c r="R808" i="14" s="1"/>
  <c r="H141" i="2"/>
  <c r="H140" i="2" s="1"/>
  <c r="H139" i="2" s="1"/>
  <c r="H494" i="14"/>
  <c r="H156" i="2"/>
  <c r="H155" i="2" s="1"/>
  <c r="S155" i="2" s="1"/>
  <c r="H527" i="14"/>
  <c r="H166" i="2"/>
  <c r="H165" i="2" s="1"/>
  <c r="S165" i="2" s="1"/>
  <c r="H542" i="14"/>
  <c r="H176" i="2"/>
  <c r="H175" i="2" s="1"/>
  <c r="S175" i="2" s="1"/>
  <c r="H566" i="14"/>
  <c r="I190" i="2"/>
  <c r="T190" i="2" s="1"/>
  <c r="H624" i="14"/>
  <c r="H674" i="14"/>
  <c r="R675" i="14"/>
  <c r="H218" i="2"/>
  <c r="S218" i="2" s="1"/>
  <c r="H702" i="14"/>
  <c r="S228" i="2"/>
  <c r="H715" i="14"/>
  <c r="S235" i="2"/>
  <c r="H726" i="14"/>
  <c r="H242" i="2"/>
  <c r="S242" i="2" s="1"/>
  <c r="H738" i="14"/>
  <c r="H259" i="2"/>
  <c r="H258" i="2" s="1"/>
  <c r="H458" i="14"/>
  <c r="H266" i="2"/>
  <c r="S266" i="2" s="1"/>
  <c r="H469" i="14"/>
  <c r="I284" i="2"/>
  <c r="T284" i="2" s="1"/>
  <c r="H434" i="14"/>
  <c r="S300" i="2"/>
  <c r="H486" i="14"/>
  <c r="H521" i="14"/>
  <c r="R522" i="14"/>
  <c r="H326" i="2"/>
  <c r="S326" i="2" s="1"/>
  <c r="H549" i="14"/>
  <c r="R549" i="14" s="1"/>
  <c r="S341" i="2"/>
  <c r="H743" i="14"/>
  <c r="S347" i="2"/>
  <c r="H753" i="14"/>
  <c r="H375" i="2"/>
  <c r="H374" i="2" s="1"/>
  <c r="S374" i="2" s="1"/>
  <c r="H402" i="14"/>
  <c r="H390" i="2"/>
  <c r="H389" i="2" s="1"/>
  <c r="S389" i="2" s="1"/>
  <c r="H419" i="14"/>
  <c r="H419" i="2"/>
  <c r="S419" i="2" s="1"/>
  <c r="H22" i="14"/>
  <c r="H431" i="2"/>
  <c r="S431" i="2" s="1"/>
  <c r="H220" i="14"/>
  <c r="R220" i="14" s="1"/>
  <c r="H446" i="2"/>
  <c r="S446" i="2" s="1"/>
  <c r="H57" i="14"/>
  <c r="I457" i="2"/>
  <c r="T457" i="2" s="1"/>
  <c r="H71" i="14"/>
  <c r="S474" i="2"/>
  <c r="H89" i="14"/>
  <c r="S486" i="2"/>
  <c r="H217" i="14"/>
  <c r="R217" i="14" s="1"/>
  <c r="S498" i="2"/>
  <c r="H295" i="14"/>
  <c r="H513" i="2"/>
  <c r="H512" i="2" s="1"/>
  <c r="S512" i="2" s="1"/>
  <c r="H193" i="14"/>
  <c r="H532" i="2"/>
  <c r="H531" i="2" s="1"/>
  <c r="S531" i="2" s="1"/>
  <c r="H259" i="14"/>
  <c r="S546" i="2"/>
  <c r="H276" i="14"/>
  <c r="S573" i="2"/>
  <c r="H180" i="14"/>
  <c r="H584" i="2"/>
  <c r="S584" i="2" s="1"/>
  <c r="H212" i="14"/>
  <c r="H624" i="2"/>
  <c r="H623" i="2" s="1"/>
  <c r="S623" i="2" s="1"/>
  <c r="H351" i="14"/>
  <c r="I637" i="2"/>
  <c r="T637" i="2" s="1"/>
  <c r="H367" i="14"/>
  <c r="H648" i="2"/>
  <c r="S648" i="2" s="1"/>
  <c r="H383" i="14"/>
  <c r="S667" i="2"/>
  <c r="H36" i="14"/>
  <c r="H679" i="2"/>
  <c r="H122" i="14"/>
  <c r="H689" i="2"/>
  <c r="S689" i="2" s="1"/>
  <c r="H319" i="14"/>
  <c r="I713" i="2"/>
  <c r="T713" i="2" s="1"/>
  <c r="H114" i="14"/>
  <c r="I724" i="2"/>
  <c r="T724" i="2" s="1"/>
  <c r="H630" i="14"/>
  <c r="H231" i="14"/>
  <c r="R231" i="14" s="1"/>
  <c r="R232" i="14"/>
  <c r="H747" i="2"/>
  <c r="H746" i="2" s="1"/>
  <c r="H745" i="2" s="1"/>
  <c r="H744" i="2" s="1"/>
  <c r="H743" i="2" s="1"/>
  <c r="H742" i="2" s="1"/>
  <c r="H571" i="14"/>
  <c r="S608" i="2"/>
  <c r="H316" i="14"/>
  <c r="H15" i="14"/>
  <c r="H14" i="14" s="1"/>
  <c r="R14" i="14" s="1"/>
  <c r="I452" i="14"/>
  <c r="I451" i="14" s="1"/>
  <c r="I450" i="14" s="1"/>
  <c r="I449" i="14" s="1"/>
  <c r="I444" i="14" s="1"/>
  <c r="H721" i="14"/>
  <c r="R112" i="14"/>
  <c r="I16" i="14"/>
  <c r="H162" i="14"/>
  <c r="H687" i="14"/>
  <c r="H686" i="14" s="1"/>
  <c r="R686" i="14" s="1"/>
  <c r="H304" i="14"/>
  <c r="F20" i="2"/>
  <c r="Q20" i="2" s="1"/>
  <c r="F793" i="14"/>
  <c r="Q33" i="2"/>
  <c r="F777" i="14"/>
  <c r="Q46" i="2"/>
  <c r="F101" i="14"/>
  <c r="Q56" i="2"/>
  <c r="F144" i="14"/>
  <c r="Q68" i="2"/>
  <c r="F585" i="14"/>
  <c r="Q79" i="2"/>
  <c r="F605" i="14"/>
  <c r="Q89" i="2"/>
  <c r="F652" i="14"/>
  <c r="Q100" i="2"/>
  <c r="F772" i="14"/>
  <c r="P772" i="14" s="1"/>
  <c r="Q113" i="2"/>
  <c r="F769" i="14"/>
  <c r="P769" i="14" s="1"/>
  <c r="Q124" i="2"/>
  <c r="F808" i="14"/>
  <c r="P808" i="14" s="1"/>
  <c r="F141" i="2"/>
  <c r="Q141" i="2" s="1"/>
  <c r="F494" i="14"/>
  <c r="F156" i="2"/>
  <c r="F155" i="2" s="1"/>
  <c r="Q155" i="2" s="1"/>
  <c r="F527" i="14"/>
  <c r="F166" i="2"/>
  <c r="F165" i="2" s="1"/>
  <c r="Q165" i="2" s="1"/>
  <c r="F542" i="14"/>
  <c r="F176" i="2"/>
  <c r="F175" i="2" s="1"/>
  <c r="Q175" i="2" s="1"/>
  <c r="F566" i="14"/>
  <c r="G190" i="2"/>
  <c r="R190" i="2" s="1"/>
  <c r="F624" i="14"/>
  <c r="F208" i="2"/>
  <c r="Q208" i="2" s="1"/>
  <c r="F688" i="14"/>
  <c r="F218" i="2"/>
  <c r="Q218" i="2" s="1"/>
  <c r="F702" i="14"/>
  <c r="Q228" i="2"/>
  <c r="F715" i="14"/>
  <c r="Q235" i="2"/>
  <c r="F726" i="14"/>
  <c r="F242" i="2"/>
  <c r="Q242" i="2" s="1"/>
  <c r="F738" i="14"/>
  <c r="F259" i="2"/>
  <c r="Q259" i="2" s="1"/>
  <c r="F458" i="14"/>
  <c r="Q267" i="2"/>
  <c r="F469" i="14"/>
  <c r="Q284" i="2"/>
  <c r="F434" i="14"/>
  <c r="F299" i="2"/>
  <c r="Q299" i="2" s="1"/>
  <c r="F486" i="14"/>
  <c r="F310" i="2"/>
  <c r="Q310" i="2" s="1"/>
  <c r="F522" i="14"/>
  <c r="F326" i="2"/>
  <c r="Q326" i="2" s="1"/>
  <c r="F549" i="14"/>
  <c r="P549" i="14" s="1"/>
  <c r="Q341" i="2"/>
  <c r="F743" i="14"/>
  <c r="Q347" i="2"/>
  <c r="F753" i="14"/>
  <c r="F362" i="2"/>
  <c r="Q362" i="2" s="1"/>
  <c r="F393" i="14"/>
  <c r="F378" i="2"/>
  <c r="Q378" i="2" s="1"/>
  <c r="F406" i="14"/>
  <c r="F396" i="2"/>
  <c r="Q396" i="2" s="1"/>
  <c r="F427" i="14"/>
  <c r="G416" i="2"/>
  <c r="R416" i="2" s="1"/>
  <c r="F16" i="14"/>
  <c r="F425" i="2"/>
  <c r="F424" i="2" s="1"/>
  <c r="Q424" i="2" s="1"/>
  <c r="F30" i="14"/>
  <c r="G443" i="2"/>
  <c r="G442" i="2" s="1"/>
  <c r="R442" i="2" s="1"/>
  <c r="F51" i="14"/>
  <c r="F451" i="2"/>
  <c r="Q451" i="2" s="1"/>
  <c r="F64" i="14"/>
  <c r="Q463" i="2"/>
  <c r="F79" i="14"/>
  <c r="Q479" i="2"/>
  <c r="F96" i="14"/>
  <c r="Q493" i="2"/>
  <c r="F288" i="14"/>
  <c r="Q503" i="2"/>
  <c r="F302" i="14"/>
  <c r="Q519" i="2"/>
  <c r="F200" i="14"/>
  <c r="Q540" i="2"/>
  <c r="F268" i="14"/>
  <c r="F556" i="2"/>
  <c r="Q556" i="2" s="1"/>
  <c r="F159" i="14"/>
  <c r="F570" i="2"/>
  <c r="Q570" i="2" s="1"/>
  <c r="F177" i="14"/>
  <c r="G583" i="2"/>
  <c r="R583" i="2" s="1"/>
  <c r="F209" i="14"/>
  <c r="Q598" i="2"/>
  <c r="F284" i="14"/>
  <c r="Q612" i="2"/>
  <c r="F327" i="14"/>
  <c r="F621" i="2"/>
  <c r="F620" i="2" s="1"/>
  <c r="Q620" i="2" s="1"/>
  <c r="F347" i="14"/>
  <c r="F634" i="2"/>
  <c r="Q634" i="2" s="1"/>
  <c r="F364" i="14"/>
  <c r="Q645" i="2"/>
  <c r="F378" i="14"/>
  <c r="Q665" i="2"/>
  <c r="F33" i="14"/>
  <c r="F676" i="2"/>
  <c r="Q676" i="2" s="1"/>
  <c r="F118" i="14"/>
  <c r="F689" i="2"/>
  <c r="Q689" i="2" s="1"/>
  <c r="F319" i="14"/>
  <c r="Q704" i="2"/>
  <c r="F40" i="14"/>
  <c r="Q713" i="2"/>
  <c r="F114" i="14"/>
  <c r="G728" i="2"/>
  <c r="R728" i="2" s="1"/>
  <c r="F636" i="14"/>
  <c r="S18" i="2"/>
  <c r="H783" i="14"/>
  <c r="S30" i="2"/>
  <c r="H771" i="14"/>
  <c r="H50" i="2"/>
  <c r="S50" i="2" s="1"/>
  <c r="H108" i="14"/>
  <c r="H60" i="2"/>
  <c r="S60" i="2" s="1"/>
  <c r="H151" i="14"/>
  <c r="H74" i="2"/>
  <c r="S74" i="2" s="1"/>
  <c r="H599" i="14"/>
  <c r="H82" i="2"/>
  <c r="S82" i="2" s="1"/>
  <c r="H611" i="14"/>
  <c r="S95" i="2"/>
  <c r="H668" i="14"/>
  <c r="S128" i="2"/>
  <c r="H814" i="14"/>
  <c r="S160" i="2"/>
  <c r="H532" i="14"/>
  <c r="S170" i="2"/>
  <c r="H546" i="14"/>
  <c r="R546" i="14" s="1"/>
  <c r="H625" i="14"/>
  <c r="R625" i="14" s="1"/>
  <c r="I626" i="14"/>
  <c r="I625" i="14" s="1"/>
  <c r="R626" i="14"/>
  <c r="H201" i="2"/>
  <c r="S201" i="2" s="1"/>
  <c r="H678" i="14"/>
  <c r="S212" i="2"/>
  <c r="H692" i="14"/>
  <c r="S222" i="2"/>
  <c r="H706" i="14"/>
  <c r="S230" i="2"/>
  <c r="H718" i="14"/>
  <c r="H236" i="2"/>
  <c r="S236" i="2" s="1"/>
  <c r="H729" i="14"/>
  <c r="H245" i="2"/>
  <c r="H244" i="2" s="1"/>
  <c r="S244" i="2" s="1"/>
  <c r="H811" i="14"/>
  <c r="S263" i="2"/>
  <c r="H462" i="14"/>
  <c r="H269" i="2"/>
  <c r="H268" i="2" s="1"/>
  <c r="S268" i="2" s="1"/>
  <c r="H473" i="14"/>
  <c r="H289" i="2"/>
  <c r="H448" i="14"/>
  <c r="H301" i="2"/>
  <c r="S301" i="2" s="1"/>
  <c r="H489" i="14"/>
  <c r="I332" i="2"/>
  <c r="H642" i="14"/>
  <c r="S342" i="2"/>
  <c r="H745" i="14"/>
  <c r="H348" i="2"/>
  <c r="S348" i="2" s="1"/>
  <c r="H756" i="14"/>
  <c r="H362" i="2"/>
  <c r="H361" i="2" s="1"/>
  <c r="S361" i="2" s="1"/>
  <c r="H393" i="14"/>
  <c r="H378" i="2"/>
  <c r="H377" i="2" s="1"/>
  <c r="S377" i="2" s="1"/>
  <c r="H406" i="14"/>
  <c r="H408" i="2"/>
  <c r="H407" i="2" s="1"/>
  <c r="S407" i="2" s="1"/>
  <c r="H790" i="14"/>
  <c r="H422" i="2"/>
  <c r="H26" i="14"/>
  <c r="I450" i="2"/>
  <c r="I449" i="2" s="1"/>
  <c r="T449" i="2" s="1"/>
  <c r="H61" i="14"/>
  <c r="S460" i="2"/>
  <c r="H75" i="14"/>
  <c r="H475" i="2"/>
  <c r="S475" i="2" s="1"/>
  <c r="H92" i="14"/>
  <c r="S488" i="2"/>
  <c r="H221" i="14"/>
  <c r="H499" i="2"/>
  <c r="S499" i="2" s="1"/>
  <c r="H298" i="14"/>
  <c r="I517" i="2"/>
  <c r="H197" i="14"/>
  <c r="S528" i="2"/>
  <c r="H251" i="14"/>
  <c r="H535" i="2"/>
  <c r="H534" i="2" s="1"/>
  <c r="S534" i="2" s="1"/>
  <c r="H263" i="14"/>
  <c r="H563" i="2"/>
  <c r="H562" i="2" s="1"/>
  <c r="S562" i="2" s="1"/>
  <c r="H168" i="14"/>
  <c r="I576" i="2"/>
  <c r="T576" i="2" s="1"/>
  <c r="H184" i="14"/>
  <c r="S590" i="2"/>
  <c r="H556" i="14"/>
  <c r="R556" i="14" s="1"/>
  <c r="H602" i="2"/>
  <c r="S602" i="2" s="1"/>
  <c r="H309" i="14"/>
  <c r="H354" i="14"/>
  <c r="H353" i="14" s="1"/>
  <c r="H352" i="14" s="1"/>
  <c r="R355" i="14"/>
  <c r="H639" i="2"/>
  <c r="S639" i="2" s="1"/>
  <c r="H371" i="14"/>
  <c r="I82" i="14"/>
  <c r="I81" i="14" s="1"/>
  <c r="I80" i="14" s="1"/>
  <c r="I76" i="14" s="1"/>
  <c r="S76" i="14" s="1"/>
  <c r="R82" i="14"/>
  <c r="I692" i="2"/>
  <c r="H322" i="14"/>
  <c r="H41" i="14"/>
  <c r="R41" i="14" s="1"/>
  <c r="I42" i="14"/>
  <c r="R42" i="14"/>
  <c r="S725" i="2"/>
  <c r="H632" i="14"/>
  <c r="S737" i="2"/>
  <c r="H234" i="14"/>
  <c r="H754" i="2"/>
  <c r="H753" i="2" s="1"/>
  <c r="S753" i="2" s="1"/>
  <c r="H593" i="14"/>
  <c r="Q29" i="2"/>
  <c r="F767" i="14"/>
  <c r="Q38" i="2"/>
  <c r="F802" i="14"/>
  <c r="Q51" i="2"/>
  <c r="F108" i="14"/>
  <c r="Q61" i="2"/>
  <c r="F151" i="14"/>
  <c r="F74" i="2"/>
  <c r="Q74" i="2" s="1"/>
  <c r="F599" i="14"/>
  <c r="Q83" i="2"/>
  <c r="F611" i="14"/>
  <c r="Q95" i="2"/>
  <c r="F668" i="14"/>
  <c r="Q120" i="2"/>
  <c r="F799" i="14"/>
  <c r="F132" i="2"/>
  <c r="Q132" i="2" s="1"/>
  <c r="F226" i="14"/>
  <c r="F148" i="2"/>
  <c r="F147" i="2" s="1"/>
  <c r="Q147" i="2" s="1"/>
  <c r="F507" i="14"/>
  <c r="F161" i="2"/>
  <c r="Q161" i="2" s="1"/>
  <c r="F535" i="14"/>
  <c r="F182" i="2"/>
  <c r="Q182" i="2" s="1"/>
  <c r="F579" i="14"/>
  <c r="F194" i="2"/>
  <c r="Q194" i="2" s="1"/>
  <c r="F660" i="14"/>
  <c r="Q206" i="2"/>
  <c r="F683" i="14"/>
  <c r="Q215" i="2"/>
  <c r="F696" i="14"/>
  <c r="Q226" i="2"/>
  <c r="F711" i="14"/>
  <c r="Q233" i="2"/>
  <c r="F722" i="14"/>
  <c r="Q240" i="2"/>
  <c r="F733" i="14"/>
  <c r="G253" i="2"/>
  <c r="R253" i="2" s="1"/>
  <c r="F615" i="14"/>
  <c r="Q264" i="2"/>
  <c r="F464" i="14"/>
  <c r="Q275" i="2"/>
  <c r="F547" i="14"/>
  <c r="P547" i="14" s="1"/>
  <c r="G293" i="2"/>
  <c r="R293" i="2" s="1"/>
  <c r="F452" i="14"/>
  <c r="F317" i="2"/>
  <c r="F316" i="2" s="1"/>
  <c r="Q316" i="2" s="1"/>
  <c r="F548" i="14"/>
  <c r="P548" i="14" s="1"/>
  <c r="G333" i="2"/>
  <c r="R333" i="2" s="1"/>
  <c r="F644" i="14"/>
  <c r="Q352" i="2"/>
  <c r="F760" i="14"/>
  <c r="Q370" i="2"/>
  <c r="F498" i="14"/>
  <c r="F387" i="2"/>
  <c r="Q387" i="2" s="1"/>
  <c r="F415" i="14"/>
  <c r="F405" i="2"/>
  <c r="Q405" i="2" s="1"/>
  <c r="F443" i="14"/>
  <c r="Q420" i="2"/>
  <c r="F22" i="14"/>
  <c r="Q432" i="2"/>
  <c r="F220" i="14"/>
  <c r="F446" i="2"/>
  <c r="Q446" i="2" s="1"/>
  <c r="F57" i="14"/>
  <c r="G457" i="2"/>
  <c r="R457" i="2" s="1"/>
  <c r="F71" i="14"/>
  <c r="Q474" i="2"/>
  <c r="F89" i="14"/>
  <c r="Q486" i="2"/>
  <c r="F217" i="14"/>
  <c r="P217" i="14" s="1"/>
  <c r="Q498" i="2"/>
  <c r="F295" i="14"/>
  <c r="Q514" i="2"/>
  <c r="F193" i="14"/>
  <c r="Q525" i="2"/>
  <c r="F247" i="14"/>
  <c r="Q533" i="2"/>
  <c r="F259" i="14"/>
  <c r="Q546" i="2"/>
  <c r="F276" i="14"/>
  <c r="F563" i="2"/>
  <c r="Q563" i="2" s="1"/>
  <c r="F168" i="14"/>
  <c r="G576" i="2"/>
  <c r="G575" i="2" s="1"/>
  <c r="G574" i="2" s="1"/>
  <c r="F184" i="14"/>
  <c r="Q590" i="2"/>
  <c r="F556" i="14"/>
  <c r="P556" i="14" s="1"/>
  <c r="G603" i="2"/>
  <c r="G602" i="2" s="1"/>
  <c r="G599" i="2" s="1"/>
  <c r="G594" i="2" s="1"/>
  <c r="F309" i="14"/>
  <c r="F615" i="2"/>
  <c r="Q615" i="2" s="1"/>
  <c r="F333" i="14"/>
  <c r="F627" i="2"/>
  <c r="F626" i="2" s="1"/>
  <c r="Q626" i="2" s="1"/>
  <c r="F355" i="14"/>
  <c r="Q640" i="2"/>
  <c r="F371" i="14"/>
  <c r="F653" i="2"/>
  <c r="F652" i="2" s="1"/>
  <c r="Q652" i="2" s="1"/>
  <c r="F557" i="14"/>
  <c r="P557" i="14" s="1"/>
  <c r="F670" i="2"/>
  <c r="Q670" i="2" s="1"/>
  <c r="F82" i="14"/>
  <c r="G682" i="2"/>
  <c r="R682" i="2" s="1"/>
  <c r="F125" i="14"/>
  <c r="F695" i="2"/>
  <c r="Q695" i="2" s="1"/>
  <c r="F340" i="14"/>
  <c r="G708" i="2"/>
  <c r="G707" i="2" s="1"/>
  <c r="R707" i="2" s="1"/>
  <c r="F46" i="14"/>
  <c r="G724" i="2"/>
  <c r="R724" i="2" s="1"/>
  <c r="F630" i="14"/>
  <c r="Q736" i="2"/>
  <c r="F232" i="14"/>
  <c r="F747" i="2"/>
  <c r="Q747" i="2" s="1"/>
  <c r="F571" i="14"/>
  <c r="H22" i="2"/>
  <c r="S22" i="2" s="1"/>
  <c r="H806" i="14"/>
  <c r="R806" i="14" s="1"/>
  <c r="H35" i="2"/>
  <c r="S35" i="2" s="1"/>
  <c r="H796" i="14"/>
  <c r="H45" i="2"/>
  <c r="S45" i="2" s="1"/>
  <c r="H101" i="14"/>
  <c r="S56" i="2"/>
  <c r="H144" i="14"/>
  <c r="H67" i="2"/>
  <c r="S67" i="2" s="1"/>
  <c r="H585" i="14"/>
  <c r="S79" i="2"/>
  <c r="H605" i="14"/>
  <c r="H88" i="2"/>
  <c r="S88" i="2" s="1"/>
  <c r="H652" i="14"/>
  <c r="S100" i="2"/>
  <c r="H772" i="14"/>
  <c r="R772" i="14" s="1"/>
  <c r="S113" i="2"/>
  <c r="H769" i="14"/>
  <c r="R769" i="14" s="1"/>
  <c r="H121" i="2"/>
  <c r="S121" i="2" s="1"/>
  <c r="H803" i="14"/>
  <c r="R803" i="14" s="1"/>
  <c r="H137" i="2"/>
  <c r="H136" i="2" s="1"/>
  <c r="H135" i="2" s="1"/>
  <c r="H134" i="2" s="1"/>
  <c r="H478" i="14"/>
  <c r="S152" i="2"/>
  <c r="H511" i="14"/>
  <c r="H163" i="2"/>
  <c r="S163" i="2" s="1"/>
  <c r="H538" i="14"/>
  <c r="H173" i="2"/>
  <c r="H172" i="2" s="1"/>
  <c r="S172" i="2" s="1"/>
  <c r="H561" i="14"/>
  <c r="I188" i="2"/>
  <c r="I187" i="2" s="1"/>
  <c r="H621" i="14"/>
  <c r="S207" i="2"/>
  <c r="H685" i="14"/>
  <c r="S216" i="2"/>
  <c r="H698" i="14"/>
  <c r="S227" i="2"/>
  <c r="H713" i="14"/>
  <c r="S234" i="2"/>
  <c r="H724" i="14"/>
  <c r="R617" i="14"/>
  <c r="I617" i="14"/>
  <c r="I616" i="14" s="1"/>
  <c r="S616" i="14" s="1"/>
  <c r="S265" i="2"/>
  <c r="H466" i="14"/>
  <c r="I282" i="2"/>
  <c r="T282" i="2" s="1"/>
  <c r="H431" i="14"/>
  <c r="H297" i="2"/>
  <c r="S297" i="2" s="1"/>
  <c r="H483" i="14"/>
  <c r="S309" i="2"/>
  <c r="H519" i="14"/>
  <c r="S321" i="2"/>
  <c r="H562" i="14"/>
  <c r="R562" i="14" s="1"/>
  <c r="H336" i="2"/>
  <c r="S336" i="2" s="1"/>
  <c r="H656" i="14"/>
  <c r="H750" i="14"/>
  <c r="R750" i="14" s="1"/>
  <c r="R751" i="14"/>
  <c r="S353" i="2"/>
  <c r="H762" i="14"/>
  <c r="H369" i="2"/>
  <c r="S369" i="2" s="1"/>
  <c r="H498" i="14"/>
  <c r="S388" i="2"/>
  <c r="H415" i="14"/>
  <c r="S400" i="2"/>
  <c r="H438" i="14"/>
  <c r="H417" i="2"/>
  <c r="S417" i="2" s="1"/>
  <c r="H19" i="14"/>
  <c r="S430" i="2"/>
  <c r="H216" i="14"/>
  <c r="H444" i="2"/>
  <c r="S444" i="2" s="1"/>
  <c r="H54" i="14"/>
  <c r="H453" i="2"/>
  <c r="S453" i="2" s="1"/>
  <c r="H67" i="14"/>
  <c r="S468" i="2"/>
  <c r="H553" i="14"/>
  <c r="R553" i="14" s="1"/>
  <c r="H482" i="2"/>
  <c r="H481" i="2" s="1"/>
  <c r="S481" i="2" s="1"/>
  <c r="H205" i="14"/>
  <c r="H494" i="2"/>
  <c r="S494" i="2" s="1"/>
  <c r="H291" i="14"/>
  <c r="S508" i="2"/>
  <c r="H554" i="14"/>
  <c r="R554" i="14" s="1"/>
  <c r="S524" i="2"/>
  <c r="H245" i="14"/>
  <c r="S530" i="2"/>
  <c r="H255" i="14"/>
  <c r="H542" i="2"/>
  <c r="H541" i="2" s="1"/>
  <c r="S541" i="2" s="1"/>
  <c r="H272" i="14"/>
  <c r="S557" i="2"/>
  <c r="H159" i="14"/>
  <c r="I571" i="2"/>
  <c r="I570" i="2" s="1"/>
  <c r="I569" i="2" s="1"/>
  <c r="H177" i="14"/>
  <c r="H283" i="14"/>
  <c r="R283" i="14" s="1"/>
  <c r="R284" i="14"/>
  <c r="H611" i="2"/>
  <c r="S611" i="2" s="1"/>
  <c r="H327" i="14"/>
  <c r="H621" i="2"/>
  <c r="H620" i="2" s="1"/>
  <c r="S620" i="2" s="1"/>
  <c r="H347" i="14"/>
  <c r="S635" i="2"/>
  <c r="H364" i="14"/>
  <c r="H644" i="2"/>
  <c r="H643" i="2" s="1"/>
  <c r="S643" i="2" s="1"/>
  <c r="H378" i="14"/>
  <c r="S677" i="2"/>
  <c r="H118" i="14"/>
  <c r="R129" i="14"/>
  <c r="I129" i="14"/>
  <c r="H128" i="14"/>
  <c r="I698" i="2"/>
  <c r="T698" i="2" s="1"/>
  <c r="H343" i="14"/>
  <c r="H718" i="2"/>
  <c r="H137" i="14"/>
  <c r="S729" i="2"/>
  <c r="H638" i="14"/>
  <c r="S741" i="2"/>
  <c r="H240" i="14"/>
  <c r="Q608" i="2"/>
  <c r="F316" i="14"/>
  <c r="S85" i="14"/>
  <c r="R576" i="14"/>
  <c r="Q857" i="13"/>
  <c r="S853" i="13"/>
  <c r="F252" i="14"/>
  <c r="P252" i="14" s="1"/>
  <c r="F237" i="14"/>
  <c r="P237" i="14" s="1"/>
  <c r="H111" i="14"/>
  <c r="R111" i="14" s="1"/>
  <c r="R330" i="14"/>
  <c r="H84" i="14"/>
  <c r="H83" i="14" s="1"/>
  <c r="R83" i="14" s="1"/>
  <c r="R503" i="14"/>
  <c r="H463" i="14"/>
  <c r="R463" i="14" s="1"/>
  <c r="R673" i="14"/>
  <c r="H81" i="14"/>
  <c r="H80" i="14" s="1"/>
  <c r="R80" i="14" s="1"/>
  <c r="G591" i="12"/>
  <c r="C40" i="11"/>
  <c r="G800" i="12"/>
  <c r="C41" i="11"/>
  <c r="G723" i="15"/>
  <c r="M723" i="15" s="1"/>
  <c r="G501" i="12"/>
  <c r="G500" i="12" s="1"/>
  <c r="C13" i="11"/>
  <c r="F266" i="15"/>
  <c r="L266" i="15" s="1"/>
  <c r="F688" i="15"/>
  <c r="L688" i="15" s="1"/>
  <c r="F508" i="15"/>
  <c r="L508" i="15" s="1"/>
  <c r="F38" i="15"/>
  <c r="L38" i="15" s="1"/>
  <c r="L852" i="1"/>
  <c r="F851" i="1"/>
  <c r="F850" i="1" s="1"/>
  <c r="F849" i="1" s="1"/>
  <c r="F848" i="1" s="1"/>
  <c r="F847" i="1" s="1"/>
  <c r="F846" i="1" s="1"/>
  <c r="L846" i="1" s="1"/>
  <c r="F894" i="15"/>
  <c r="L894" i="15" s="1"/>
  <c r="F21" i="1"/>
  <c r="L21" i="1" s="1"/>
  <c r="F918" i="15"/>
  <c r="L35" i="1"/>
  <c r="F905" i="15"/>
  <c r="F56" i="1"/>
  <c r="L56" i="1" s="1"/>
  <c r="F149" i="15"/>
  <c r="F68" i="1"/>
  <c r="L68" i="1" s="1"/>
  <c r="F681" i="15"/>
  <c r="F88" i="1"/>
  <c r="L88" i="1" s="1"/>
  <c r="F747" i="15"/>
  <c r="F98" i="1"/>
  <c r="L98" i="1" s="1"/>
  <c r="F773" i="15"/>
  <c r="L121" i="1"/>
  <c r="F888" i="15"/>
  <c r="L888" i="15" s="1"/>
  <c r="L147" i="1"/>
  <c r="F519" i="15"/>
  <c r="L184" i="1"/>
  <c r="F647" i="15"/>
  <c r="L229" i="1"/>
  <c r="F803" i="15"/>
  <c r="G275" i="1"/>
  <c r="M275" i="1" s="1"/>
  <c r="F715" i="15"/>
  <c r="L318" i="1"/>
  <c r="F499" i="15"/>
  <c r="L360" i="1"/>
  <c r="F612" i="15"/>
  <c r="L385" i="1"/>
  <c r="F742" i="15"/>
  <c r="L398" i="1"/>
  <c r="F854" i="15"/>
  <c r="F418" i="1"/>
  <c r="F417" i="1" s="1"/>
  <c r="L417" i="1" s="1"/>
  <c r="F421" i="15"/>
  <c r="F453" i="1"/>
  <c r="L453" i="1" s="1"/>
  <c r="F456" i="15"/>
  <c r="F477" i="1"/>
  <c r="L477" i="1" s="1"/>
  <c r="F494" i="15"/>
  <c r="F506" i="1"/>
  <c r="L506" i="1" s="1"/>
  <c r="F216" i="15"/>
  <c r="F532" i="1"/>
  <c r="L532" i="1" s="1"/>
  <c r="F63" i="15"/>
  <c r="L561" i="1"/>
  <c r="F91" i="15"/>
  <c r="F596" i="1"/>
  <c r="F595" i="1" s="1"/>
  <c r="L595" i="1" s="1"/>
  <c r="F650" i="15"/>
  <c r="L650" i="15" s="1"/>
  <c r="L617" i="1"/>
  <c r="F261" i="15"/>
  <c r="L639" i="1"/>
  <c r="F292" i="15"/>
  <c r="F684" i="1"/>
  <c r="L684" i="1" s="1"/>
  <c r="F238" i="15"/>
  <c r="F695" i="1"/>
  <c r="L695" i="1" s="1"/>
  <c r="F331" i="15"/>
  <c r="L718" i="1"/>
  <c r="F373" i="15"/>
  <c r="F729" i="1"/>
  <c r="L729" i="1" s="1"/>
  <c r="F389" i="15"/>
  <c r="F738" i="1"/>
  <c r="L738" i="1" s="1"/>
  <c r="F402" i="15"/>
  <c r="G770" i="1"/>
  <c r="G769" i="1" s="1"/>
  <c r="M769" i="1" s="1"/>
  <c r="F84" i="15"/>
  <c r="F781" i="1"/>
  <c r="F780" i="1" s="1"/>
  <c r="L780" i="1" s="1"/>
  <c r="F131" i="15"/>
  <c r="G809" i="1"/>
  <c r="M809" i="1" s="1"/>
  <c r="F114" i="15"/>
  <c r="L833" i="1"/>
  <c r="F248" i="15"/>
  <c r="F44" i="1"/>
  <c r="L44" i="1" s="1"/>
  <c r="F103" i="15"/>
  <c r="F54" i="1"/>
  <c r="L54" i="1" s="1"/>
  <c r="F146" i="15"/>
  <c r="L78" i="1"/>
  <c r="F698" i="15"/>
  <c r="F84" i="1"/>
  <c r="L84" i="1" s="1"/>
  <c r="F709" i="15"/>
  <c r="F96" i="1"/>
  <c r="L96" i="1" s="1"/>
  <c r="F770" i="15"/>
  <c r="L173" i="1"/>
  <c r="F627" i="15"/>
  <c r="L215" i="1"/>
  <c r="F783" i="15"/>
  <c r="F235" i="1"/>
  <c r="F234" i="1" s="1"/>
  <c r="L234" i="1" s="1"/>
  <c r="F813" i="15"/>
  <c r="F250" i="1"/>
  <c r="L250" i="1" s="1"/>
  <c r="F836" i="15"/>
  <c r="G274" i="1"/>
  <c r="G273" i="1" s="1"/>
  <c r="M273" i="1" s="1"/>
  <c r="F713" i="15"/>
  <c r="F343" i="1"/>
  <c r="L343" i="1" s="1"/>
  <c r="F574" i="15"/>
  <c r="L367" i="1"/>
  <c r="F623" i="15"/>
  <c r="L623" i="15" s="1"/>
  <c r="G384" i="1"/>
  <c r="M384" i="1" s="1"/>
  <c r="F740" i="15"/>
  <c r="L397" i="1"/>
  <c r="F852" i="15"/>
  <c r="F415" i="1"/>
  <c r="F414" i="1" s="1"/>
  <c r="L414" i="1" s="1"/>
  <c r="F417" i="15"/>
  <c r="L451" i="1"/>
  <c r="F452" i="15"/>
  <c r="L475" i="1"/>
  <c r="F489" i="15"/>
  <c r="F502" i="1"/>
  <c r="F501" i="1" s="1"/>
  <c r="L501" i="1" s="1"/>
  <c r="F29" i="15"/>
  <c r="G531" i="1"/>
  <c r="G530" i="1" s="1"/>
  <c r="M530" i="1" s="1"/>
  <c r="F60" i="15"/>
  <c r="L559" i="1"/>
  <c r="F88" i="15"/>
  <c r="F581" i="1"/>
  <c r="L581" i="1" s="1"/>
  <c r="F310" i="15"/>
  <c r="L612" i="1"/>
  <c r="F211" i="15"/>
  <c r="L636" i="1"/>
  <c r="F288" i="15"/>
  <c r="F665" i="1"/>
  <c r="L665" i="1" s="1"/>
  <c r="F185" i="15"/>
  <c r="F693" i="1"/>
  <c r="L693" i="1" s="1"/>
  <c r="F328" i="15"/>
  <c r="F704" i="1"/>
  <c r="L704" i="1" s="1"/>
  <c r="F349" i="15"/>
  <c r="L728" i="1"/>
  <c r="F386" i="15"/>
  <c r="G737" i="1"/>
  <c r="G736" i="1" s="1"/>
  <c r="G733" i="1" s="1"/>
  <c r="M733" i="1" s="1"/>
  <c r="F399" i="15"/>
  <c r="F750" i="1"/>
  <c r="F749" i="1" s="1"/>
  <c r="L749" i="1" s="1"/>
  <c r="F653" i="15"/>
  <c r="L653" i="15" s="1"/>
  <c r="G779" i="1"/>
  <c r="M779" i="1" s="1"/>
  <c r="F127" i="15"/>
  <c r="G793" i="1"/>
  <c r="M793" i="1" s="1"/>
  <c r="F362" i="15"/>
  <c r="L805" i="1"/>
  <c r="F45" i="15"/>
  <c r="L826" i="1"/>
  <c r="F736" i="15"/>
  <c r="L838" i="1"/>
  <c r="F256" i="15"/>
  <c r="L29" i="1"/>
  <c r="F880" i="15"/>
  <c r="L39" i="1"/>
  <c r="F919" i="15"/>
  <c r="L919" i="15" s="1"/>
  <c r="F52" i="1"/>
  <c r="L52" i="1" s="1"/>
  <c r="F143" i="15"/>
  <c r="L62" i="1"/>
  <c r="F156" i="15"/>
  <c r="L76" i="1"/>
  <c r="F695" i="15"/>
  <c r="F82" i="1"/>
  <c r="L82" i="1" s="1"/>
  <c r="F706" i="15"/>
  <c r="F92" i="1"/>
  <c r="L92" i="1" s="1"/>
  <c r="F753" i="15"/>
  <c r="L104" i="1"/>
  <c r="F881" i="15"/>
  <c r="L881" i="15" s="1"/>
  <c r="L117" i="1"/>
  <c r="F878" i="15"/>
  <c r="F125" i="1"/>
  <c r="L125" i="1" s="1"/>
  <c r="F912" i="15"/>
  <c r="L912" i="15" s="1"/>
  <c r="F138" i="1"/>
  <c r="F137" i="1" s="1"/>
  <c r="L137" i="1" s="1"/>
  <c r="F242" i="15"/>
  <c r="F154" i="1"/>
  <c r="L154" i="1" s="1"/>
  <c r="F589" i="15"/>
  <c r="L170" i="1"/>
  <c r="F622" i="15"/>
  <c r="L180" i="1"/>
  <c r="F637" i="15"/>
  <c r="L190" i="1"/>
  <c r="F662" i="15"/>
  <c r="L203" i="1"/>
  <c r="F722" i="15"/>
  <c r="F222" i="1"/>
  <c r="L222" i="1" s="1"/>
  <c r="F795" i="15"/>
  <c r="F232" i="1"/>
  <c r="L232" i="1" s="1"/>
  <c r="F809" i="15"/>
  <c r="L242" i="1"/>
  <c r="F822" i="15"/>
  <c r="L249" i="1"/>
  <c r="F833" i="15"/>
  <c r="F256" i="1"/>
  <c r="L256" i="1" s="1"/>
  <c r="F845" i="15"/>
  <c r="L267" i="1"/>
  <c r="F941" i="15"/>
  <c r="F284" i="1"/>
  <c r="F283" i="1" s="1"/>
  <c r="L283" i="1" s="1"/>
  <c r="F537" i="15"/>
  <c r="F291" i="1"/>
  <c r="L291" i="1" s="1"/>
  <c r="F548" i="15"/>
  <c r="F309" i="1"/>
  <c r="L309" i="1" s="1"/>
  <c r="F475" i="15"/>
  <c r="L324" i="1"/>
  <c r="F507" i="15"/>
  <c r="F337" i="1"/>
  <c r="F336" i="1" s="1"/>
  <c r="F566" i="15"/>
  <c r="L351" i="1"/>
  <c r="F584" i="15"/>
  <c r="F362" i="1"/>
  <c r="L362" i="1" s="1"/>
  <c r="F617" i="15"/>
  <c r="L379" i="1"/>
  <c r="F644" i="15"/>
  <c r="L644" i="15" s="1"/>
  <c r="L396" i="1"/>
  <c r="F850" i="15"/>
  <c r="L402" i="1"/>
  <c r="F860" i="15"/>
  <c r="L409" i="1"/>
  <c r="F871" i="15"/>
  <c r="F425" i="1"/>
  <c r="F424" i="1" s="1"/>
  <c r="F423" i="1" s="1"/>
  <c r="F411" i="1" s="1"/>
  <c r="L411" i="1" s="1"/>
  <c r="F593" i="15"/>
  <c r="F444" i="1"/>
  <c r="F443" i="1" s="1"/>
  <c r="L443" i="1" s="1"/>
  <c r="F447" i="15"/>
  <c r="F459" i="1"/>
  <c r="L459" i="1" s="1"/>
  <c r="F464" i="15"/>
  <c r="F485" i="1"/>
  <c r="L485" i="1" s="1"/>
  <c r="F899" i="15"/>
  <c r="L500" i="1"/>
  <c r="F25" i="15"/>
  <c r="F512" i="1"/>
  <c r="L512" i="1" s="1"/>
  <c r="F229" i="15"/>
  <c r="L229" i="15" s="1"/>
  <c r="L528" i="1"/>
  <c r="F56" i="15"/>
  <c r="L538" i="1"/>
  <c r="F70" i="15"/>
  <c r="L553" i="1"/>
  <c r="F649" i="15"/>
  <c r="L649" i="15" s="1"/>
  <c r="F565" i="1"/>
  <c r="L565" i="1" s="1"/>
  <c r="F98" i="15"/>
  <c r="L580" i="1"/>
  <c r="F307" i="15"/>
  <c r="L589" i="1"/>
  <c r="F320" i="15"/>
  <c r="F609" i="1"/>
  <c r="L609" i="1" s="1"/>
  <c r="F208" i="15"/>
  <c r="L633" i="1"/>
  <c r="F284" i="15"/>
  <c r="L650" i="1"/>
  <c r="F164" i="15"/>
  <c r="G664" i="1"/>
  <c r="M664" i="1" s="1"/>
  <c r="F182" i="15"/>
  <c r="F676" i="1"/>
  <c r="L676" i="1" s="1"/>
  <c r="F652" i="15"/>
  <c r="L652" i="15" s="1"/>
  <c r="L691" i="1"/>
  <c r="F300" i="15"/>
  <c r="F700" i="1"/>
  <c r="L700" i="1" s="1"/>
  <c r="F338" i="15"/>
  <c r="F711" i="1"/>
  <c r="L711" i="1" s="1"/>
  <c r="F359" i="15"/>
  <c r="L725" i="1"/>
  <c r="F382" i="15"/>
  <c r="L735" i="1"/>
  <c r="F396" i="15"/>
  <c r="L746" i="1"/>
  <c r="F411" i="15"/>
  <c r="G764" i="1"/>
  <c r="M764" i="1" s="1"/>
  <c r="F35" i="15"/>
  <c r="F776" i="1"/>
  <c r="L776" i="1" s="1"/>
  <c r="F124" i="15"/>
  <c r="G789" i="1"/>
  <c r="M789" i="1" s="1"/>
  <c r="F344" i="15"/>
  <c r="L802" i="1"/>
  <c r="F41" i="15"/>
  <c r="G813" i="1"/>
  <c r="M813" i="1" s="1"/>
  <c r="F135" i="15"/>
  <c r="L825" i="1"/>
  <c r="F734" i="15"/>
  <c r="L837" i="1"/>
  <c r="F254" i="15"/>
  <c r="F861" i="15"/>
  <c r="L861" i="15" s="1"/>
  <c r="F839" i="15"/>
  <c r="L839" i="15" s="1"/>
  <c r="F817" i="15"/>
  <c r="L817" i="15" s="1"/>
  <c r="L724" i="15"/>
  <c r="F924" i="15"/>
  <c r="L924" i="15" s="1"/>
  <c r="F47" i="1"/>
  <c r="L47" i="1" s="1"/>
  <c r="F107" i="15"/>
  <c r="L79" i="1"/>
  <c r="F700" i="15"/>
  <c r="L700" i="15" s="1"/>
  <c r="L110" i="1"/>
  <c r="F893" i="15"/>
  <c r="L893" i="15" s="1"/>
  <c r="L130" i="1"/>
  <c r="F920" i="15"/>
  <c r="L920" i="15" s="1"/>
  <c r="F161" i="1"/>
  <c r="L161" i="1" s="1"/>
  <c r="F602" i="15"/>
  <c r="L175" i="1"/>
  <c r="F630" i="15"/>
  <c r="F195" i="1"/>
  <c r="L195" i="1" s="1"/>
  <c r="F675" i="15"/>
  <c r="F207" i="1"/>
  <c r="L207" i="1" s="1"/>
  <c r="F761" i="15"/>
  <c r="L247" i="1"/>
  <c r="F829" i="15"/>
  <c r="L289" i="1"/>
  <c r="F543" i="15"/>
  <c r="F297" i="1"/>
  <c r="F296" i="1" s="1"/>
  <c r="L296" i="1" s="1"/>
  <c r="F556" i="15"/>
  <c r="F330" i="1"/>
  <c r="L330" i="1" s="1"/>
  <c r="F528" i="15"/>
  <c r="L346" i="1"/>
  <c r="F577" i="15"/>
  <c r="F369" i="1"/>
  <c r="L369" i="1" s="1"/>
  <c r="F643" i="15"/>
  <c r="L643" i="15" s="1"/>
  <c r="L405" i="1"/>
  <c r="F865" i="15"/>
  <c r="L435" i="1"/>
  <c r="F434" i="15"/>
  <c r="F464" i="1"/>
  <c r="L464" i="1" s="1"/>
  <c r="F471" i="15"/>
  <c r="G495" i="1"/>
  <c r="M495" i="1" s="1"/>
  <c r="F18" i="15"/>
  <c r="G524" i="1"/>
  <c r="G523" i="1" s="1"/>
  <c r="M523" i="1" s="1"/>
  <c r="F50" i="15"/>
  <c r="F543" i="1"/>
  <c r="L543" i="1" s="1"/>
  <c r="F78" i="15"/>
  <c r="F572" i="1"/>
  <c r="F571" i="1" s="1"/>
  <c r="L571" i="1" s="1"/>
  <c r="F230" i="15"/>
  <c r="L585" i="1"/>
  <c r="F314" i="15"/>
  <c r="L623" i="1"/>
  <c r="F271" i="15"/>
  <c r="L657" i="1"/>
  <c r="F173" i="15"/>
  <c r="F668" i="1"/>
  <c r="L668" i="1" s="1"/>
  <c r="F189" i="15"/>
  <c r="L707" i="1"/>
  <c r="F352" i="15"/>
  <c r="F755" i="1"/>
  <c r="L755" i="1" s="1"/>
  <c r="F934" i="15"/>
  <c r="F794" i="1"/>
  <c r="L794" i="1" s="1"/>
  <c r="F365" i="15"/>
  <c r="G821" i="1"/>
  <c r="M821" i="1" s="1"/>
  <c r="F728" i="15"/>
  <c r="F844" i="1"/>
  <c r="F843" i="1" s="1"/>
  <c r="L843" i="1" s="1"/>
  <c r="F667" i="15"/>
  <c r="L17" i="1"/>
  <c r="F892" i="15"/>
  <c r="L32" i="1"/>
  <c r="F886" i="15"/>
  <c r="L64" i="1"/>
  <c r="F159" i="15"/>
  <c r="L107" i="1"/>
  <c r="F887" i="15"/>
  <c r="L887" i="15" s="1"/>
  <c r="L118" i="1"/>
  <c r="F882" i="15"/>
  <c r="L882" i="15" s="1"/>
  <c r="L128" i="1"/>
  <c r="F915" i="15"/>
  <c r="L144" i="1"/>
  <c r="F515" i="15"/>
  <c r="L159" i="1"/>
  <c r="F598" i="15"/>
  <c r="L183" i="1"/>
  <c r="F641" i="15"/>
  <c r="L194" i="1"/>
  <c r="F672" i="15"/>
  <c r="F225" i="1"/>
  <c r="L225" i="1" s="1"/>
  <c r="F799" i="15"/>
  <c r="L244" i="1"/>
  <c r="F825" i="15"/>
  <c r="L260" i="1"/>
  <c r="F923" i="15"/>
  <c r="L288" i="1"/>
  <c r="F541" i="15"/>
  <c r="F294" i="1"/>
  <c r="L294" i="1" s="1"/>
  <c r="F552" i="15"/>
  <c r="G312" i="1"/>
  <c r="G311" i="1" s="1"/>
  <c r="M311" i="1" s="1"/>
  <c r="F478" i="15"/>
  <c r="L354" i="1"/>
  <c r="F942" i="15"/>
  <c r="L942" i="15" s="1"/>
  <c r="F431" i="1"/>
  <c r="F430" i="1" s="1"/>
  <c r="F430" i="15"/>
  <c r="L462" i="1"/>
  <c r="F467" i="15"/>
  <c r="F492" i="1"/>
  <c r="L492" i="1" s="1"/>
  <c r="F15" i="15"/>
  <c r="L518" i="1"/>
  <c r="F648" i="15"/>
  <c r="L648" i="15" s="1"/>
  <c r="F540" i="1"/>
  <c r="L540" i="1" s="1"/>
  <c r="F74" i="15"/>
  <c r="F569" i="1"/>
  <c r="L569" i="1" s="1"/>
  <c r="F221" i="15"/>
  <c r="L221" i="15" s="1"/>
  <c r="F591" i="1"/>
  <c r="F590" i="1" s="1"/>
  <c r="L590" i="1" s="1"/>
  <c r="F324" i="15"/>
  <c r="L622" i="1"/>
  <c r="F269" i="15"/>
  <c r="L653" i="1"/>
  <c r="F168" i="15"/>
  <c r="L683" i="1"/>
  <c r="F235" i="15"/>
  <c r="F714" i="1"/>
  <c r="L714" i="1" s="1"/>
  <c r="F369" i="15"/>
  <c r="G768" i="1"/>
  <c r="G767" i="1" s="1"/>
  <c r="M767" i="1" s="1"/>
  <c r="F81" i="15"/>
  <c r="F815" i="1"/>
  <c r="F814" i="1" s="1"/>
  <c r="L814" i="1" s="1"/>
  <c r="F139" i="15"/>
  <c r="L37" i="1"/>
  <c r="F911" i="15"/>
  <c r="L50" i="1"/>
  <c r="F110" i="15"/>
  <c r="L60" i="1"/>
  <c r="F153" i="15"/>
  <c r="L71" i="1"/>
  <c r="F684" i="15"/>
  <c r="F80" i="1"/>
  <c r="L80" i="1" s="1"/>
  <c r="F703" i="15"/>
  <c r="F90" i="1"/>
  <c r="L90" i="1" s="1"/>
  <c r="F750" i="15"/>
  <c r="L124" i="1"/>
  <c r="F908" i="15"/>
  <c r="L134" i="1"/>
  <c r="F931" i="15"/>
  <c r="L151" i="1"/>
  <c r="F561" i="15"/>
  <c r="F164" i="1"/>
  <c r="L164" i="1" s="1"/>
  <c r="F606" i="15"/>
  <c r="L177" i="1"/>
  <c r="F633" i="15"/>
  <c r="F186" i="1"/>
  <c r="F185" i="1" s="1"/>
  <c r="L185" i="1" s="1"/>
  <c r="F657" i="15"/>
  <c r="L201" i="1"/>
  <c r="F719" i="15"/>
  <c r="L212" i="1"/>
  <c r="F778" i="15"/>
  <c r="L220" i="1"/>
  <c r="F790" i="15"/>
  <c r="L230" i="1"/>
  <c r="F805" i="15"/>
  <c r="L241" i="1"/>
  <c r="F820" i="15"/>
  <c r="L248" i="1"/>
  <c r="F831" i="15"/>
  <c r="L255" i="1"/>
  <c r="F842" i="15"/>
  <c r="L266" i="1"/>
  <c r="F939" i="15"/>
  <c r="F280" i="1"/>
  <c r="F279" i="1" s="1"/>
  <c r="F278" i="1" s="1"/>
  <c r="F523" i="15"/>
  <c r="L290" i="1"/>
  <c r="F545" i="15"/>
  <c r="F302" i="1"/>
  <c r="F301" i="1" s="1"/>
  <c r="L301" i="1" s="1"/>
  <c r="F642" i="15"/>
  <c r="L642" i="15" s="1"/>
  <c r="F320" i="1"/>
  <c r="L320" i="1" s="1"/>
  <c r="F503" i="15"/>
  <c r="F333" i="1"/>
  <c r="L333" i="1" s="1"/>
  <c r="F532" i="15"/>
  <c r="L348" i="1"/>
  <c r="F580" i="15"/>
  <c r="L361" i="1"/>
  <c r="F614" i="15"/>
  <c r="L373" i="1"/>
  <c r="F658" i="15"/>
  <c r="L658" i="15" s="1"/>
  <c r="F388" i="1"/>
  <c r="L388" i="1" s="1"/>
  <c r="F757" i="15"/>
  <c r="L399" i="1"/>
  <c r="F856" i="15"/>
  <c r="L408" i="1"/>
  <c r="F869" i="15"/>
  <c r="F421" i="1"/>
  <c r="F420" i="1" s="1"/>
  <c r="L420" i="1" s="1"/>
  <c r="F425" i="15"/>
  <c r="F441" i="1"/>
  <c r="F440" i="1" s="1"/>
  <c r="L440" i="1" s="1"/>
  <c r="F443" i="15"/>
  <c r="F456" i="1"/>
  <c r="F455" i="1" s="1"/>
  <c r="L455" i="1" s="1"/>
  <c r="F460" i="15"/>
  <c r="F467" i="1"/>
  <c r="F466" i="1" s="1"/>
  <c r="L466" i="1" s="1"/>
  <c r="F482" i="15"/>
  <c r="F482" i="1"/>
  <c r="L482" i="1" s="1"/>
  <c r="F645" i="15"/>
  <c r="L645" i="15" s="1"/>
  <c r="L497" i="1"/>
  <c r="F21" i="15"/>
  <c r="L510" i="1"/>
  <c r="F220" i="15"/>
  <c r="L526" i="1"/>
  <c r="F53" i="15"/>
  <c r="L535" i="1"/>
  <c r="F66" i="15"/>
  <c r="L548" i="1"/>
  <c r="F225" i="15"/>
  <c r="F562" i="1"/>
  <c r="L562" i="1" s="1"/>
  <c r="F94" i="15"/>
  <c r="F577" i="1"/>
  <c r="L577" i="1" s="1"/>
  <c r="F304" i="15"/>
  <c r="L587" i="1"/>
  <c r="F317" i="15"/>
  <c r="F602" i="1"/>
  <c r="F198" i="15"/>
  <c r="L618" i="1"/>
  <c r="F263" i="15"/>
  <c r="F628" i="1"/>
  <c r="L628" i="1" s="1"/>
  <c r="F279" i="15"/>
  <c r="F643" i="1"/>
  <c r="F642" i="1" s="1"/>
  <c r="F641" i="1" s="1"/>
  <c r="L641" i="1" s="1"/>
  <c r="F651" i="15"/>
  <c r="L651" i="15" s="1"/>
  <c r="L660" i="1"/>
  <c r="F177" i="15"/>
  <c r="L672" i="1"/>
  <c r="F193" i="15"/>
  <c r="L690" i="1"/>
  <c r="F298" i="15"/>
  <c r="F697" i="1"/>
  <c r="L697" i="1" s="1"/>
  <c r="F334" i="15"/>
  <c r="F708" i="1"/>
  <c r="L708" i="1" s="1"/>
  <c r="F355" i="15"/>
  <c r="F720" i="1"/>
  <c r="F719" i="1" s="1"/>
  <c r="L719" i="1" s="1"/>
  <c r="F377" i="15"/>
  <c r="L732" i="1"/>
  <c r="F392" i="15"/>
  <c r="F741" i="1"/>
  <c r="F740" i="1" s="1"/>
  <c r="L740" i="1" s="1"/>
  <c r="F406" i="15"/>
  <c r="L762" i="1"/>
  <c r="F32" i="15"/>
  <c r="G774" i="1"/>
  <c r="M774" i="1" s="1"/>
  <c r="F120" i="15"/>
  <c r="G787" i="1"/>
  <c r="M787" i="1" s="1"/>
  <c r="F341" i="15"/>
  <c r="L810" i="1"/>
  <c r="F116" i="15"/>
  <c r="G822" i="1"/>
  <c r="M822" i="1" s="1"/>
  <c r="F730" i="15"/>
  <c r="F779" i="15"/>
  <c r="L779" i="15" s="1"/>
  <c r="F723" i="15"/>
  <c r="L723" i="15" s="1"/>
  <c r="F249" i="15"/>
  <c r="L249" i="15" s="1"/>
  <c r="G39" i="15"/>
  <c r="M39" i="15" s="1"/>
  <c r="Q39" i="2"/>
  <c r="F807" i="14"/>
  <c r="S367" i="14"/>
  <c r="R442" i="14"/>
  <c r="S291" i="14"/>
  <c r="S374" i="14"/>
  <c r="S298" i="14"/>
  <c r="T716" i="2"/>
  <c r="L323" i="14"/>
  <c r="F387" i="14"/>
  <c r="P388" i="14"/>
  <c r="N189" i="14"/>
  <c r="G132" i="14"/>
  <c r="Q133" i="14"/>
  <c r="L12" i="14"/>
  <c r="N512" i="14"/>
  <c r="N444" i="14"/>
  <c r="N173" i="14"/>
  <c r="F131" i="14"/>
  <c r="P132" i="14"/>
  <c r="R672" i="14"/>
  <c r="N595" i="14"/>
  <c r="S330" i="14"/>
  <c r="N201" i="14"/>
  <c r="R132" i="14"/>
  <c r="N12" i="14"/>
  <c r="R574" i="14"/>
  <c r="L201" i="14"/>
  <c r="L444" i="14"/>
  <c r="N407" i="14"/>
  <c r="F421" i="14"/>
  <c r="P422" i="14"/>
  <c r="R331" i="14"/>
  <c r="R332" i="14"/>
  <c r="R586" i="14"/>
  <c r="R587" i="14"/>
  <c r="L523" i="14"/>
  <c r="R422" i="14"/>
  <c r="R388" i="14"/>
  <c r="L407" i="14"/>
  <c r="N356" i="14"/>
  <c r="S209" i="14"/>
  <c r="S39" i="14"/>
  <c r="S40" i="14"/>
  <c r="N323" i="14"/>
  <c r="L189" i="14"/>
  <c r="F900" i="15"/>
  <c r="L900" i="15" s="1"/>
  <c r="F273" i="15"/>
  <c r="L274" i="15"/>
  <c r="S89" i="2"/>
  <c r="S452" i="2"/>
  <c r="S517" i="2"/>
  <c r="S332" i="2"/>
  <c r="S61" i="2"/>
  <c r="S391" i="2"/>
  <c r="S83" i="2"/>
  <c r="R662" i="13"/>
  <c r="Q830" i="13"/>
  <c r="S337" i="2"/>
  <c r="S190" i="2"/>
  <c r="R621" i="13"/>
  <c r="S49" i="2"/>
  <c r="R719" i="13"/>
  <c r="R688" i="13"/>
  <c r="Q823" i="13"/>
  <c r="S698" i="2"/>
  <c r="R626" i="13"/>
  <c r="F607" i="2"/>
  <c r="Q607" i="2" s="1"/>
  <c r="Q458" i="13"/>
  <c r="Q423" i="13"/>
  <c r="S540" i="2"/>
  <c r="S576" i="2"/>
  <c r="S450" i="2"/>
  <c r="S397" i="2"/>
  <c r="S379" i="2"/>
  <c r="H596" i="2"/>
  <c r="S596" i="2" s="1"/>
  <c r="R815" i="13"/>
  <c r="R593" i="13"/>
  <c r="H607" i="2"/>
  <c r="H606" i="2" s="1"/>
  <c r="S606" i="2" s="1"/>
  <c r="S253" i="2"/>
  <c r="H556" i="2"/>
  <c r="H555" i="2" s="1"/>
  <c r="S327" i="2"/>
  <c r="S282" i="2"/>
  <c r="H39" i="2"/>
  <c r="H55" i="2"/>
  <c r="S55" i="2" s="1"/>
  <c r="Q748" i="2"/>
  <c r="S748" i="2"/>
  <c r="S724" i="2"/>
  <c r="S708" i="2"/>
  <c r="S246" i="2"/>
  <c r="S202" i="2"/>
  <c r="S195" i="2"/>
  <c r="H112" i="2"/>
  <c r="H111" i="2" s="1"/>
  <c r="H110" i="2" s="1"/>
  <c r="H109" i="2" s="1"/>
  <c r="S457" i="2"/>
  <c r="S447" i="2"/>
  <c r="S376" i="2"/>
  <c r="S682" i="2"/>
  <c r="S418" i="2"/>
  <c r="S270" i="2"/>
  <c r="H345" i="2"/>
  <c r="S345" i="2" s="1"/>
  <c r="I603" i="2"/>
  <c r="T603" i="2" s="1"/>
  <c r="I714" i="2"/>
  <c r="T714" i="2" s="1"/>
  <c r="S645" i="2"/>
  <c r="S495" i="2"/>
  <c r="S443" i="2"/>
  <c r="H198" i="2"/>
  <c r="H442" i="2"/>
  <c r="H467" i="2"/>
  <c r="H466" i="2" s="1"/>
  <c r="H465" i="2" s="1"/>
  <c r="H464" i="2" s="1"/>
  <c r="Q755" i="2"/>
  <c r="S696" i="2"/>
  <c r="S543" i="2"/>
  <c r="R554" i="13"/>
  <c r="R599" i="13"/>
  <c r="S533" i="2"/>
  <c r="S514" i="2"/>
  <c r="S454" i="2"/>
  <c r="S149" i="2"/>
  <c r="H94" i="2"/>
  <c r="S94" i="2" s="1"/>
  <c r="H187" i="2"/>
  <c r="S187" i="2" s="1"/>
  <c r="H387" i="2"/>
  <c r="H386" i="2" s="1"/>
  <c r="S386" i="2" s="1"/>
  <c r="S579" i="2"/>
  <c r="S318" i="2"/>
  <c r="S188" i="2"/>
  <c r="S122" i="2"/>
  <c r="S68" i="2"/>
  <c r="S36" i="2"/>
  <c r="Q886" i="13"/>
  <c r="Q883" i="13"/>
  <c r="Q878" i="13"/>
  <c r="Q876" i="13"/>
  <c r="Q874" i="13"/>
  <c r="Q870" i="13"/>
  <c r="Q866" i="13"/>
  <c r="R812" i="13"/>
  <c r="R788" i="13"/>
  <c r="R773" i="13"/>
  <c r="R724" i="13"/>
  <c r="R677" i="13"/>
  <c r="R632" i="13"/>
  <c r="H707" i="2"/>
  <c r="H706" i="2" s="1"/>
  <c r="S706" i="2" s="1"/>
  <c r="Q831" i="13"/>
  <c r="S800" i="13"/>
  <c r="R782" i="13"/>
  <c r="S733" i="13"/>
  <c r="R668" i="13"/>
  <c r="S290" i="13"/>
  <c r="S220" i="13"/>
  <c r="S806" i="13"/>
  <c r="S501" i="13"/>
  <c r="S346" i="13"/>
  <c r="S363" i="2"/>
  <c r="S260" i="2"/>
  <c r="H159" i="2"/>
  <c r="S159" i="2" s="1"/>
  <c r="T840" i="13"/>
  <c r="R555" i="13"/>
  <c r="R551" i="13"/>
  <c r="S186" i="13"/>
  <c r="S728" i="2"/>
  <c r="S426" i="2"/>
  <c r="S298" i="2"/>
  <c r="S284" i="2"/>
  <c r="S164" i="2"/>
  <c r="S77" i="2"/>
  <c r="S51" i="2"/>
  <c r="S886" i="13"/>
  <c r="S883" i="13"/>
  <c r="S878" i="13"/>
  <c r="S876" i="13"/>
  <c r="S874" i="13"/>
  <c r="S870" i="13"/>
  <c r="S866" i="13"/>
  <c r="R817" i="13"/>
  <c r="R685" i="13"/>
  <c r="R673" i="13"/>
  <c r="R667" i="13"/>
  <c r="R659" i="13"/>
  <c r="H283" i="2"/>
  <c r="S283" i="2" s="1"/>
  <c r="I495" i="2"/>
  <c r="I494" i="2" s="1"/>
  <c r="I491" i="2" s="1"/>
  <c r="T491" i="2" s="1"/>
  <c r="T842" i="13"/>
  <c r="Q832" i="13"/>
  <c r="S768" i="13"/>
  <c r="S734" i="13"/>
  <c r="R722" i="13"/>
  <c r="S696" i="13"/>
  <c r="R595" i="13"/>
  <c r="R549" i="13"/>
  <c r="R542" i="13"/>
  <c r="S114" i="13"/>
  <c r="J792" i="13"/>
  <c r="T793" i="13"/>
  <c r="J781" i="13"/>
  <c r="T782" i="13"/>
  <c r="T723" i="13"/>
  <c r="G712" i="13"/>
  <c r="Q713" i="13"/>
  <c r="G702" i="13"/>
  <c r="Q702" i="13" s="1"/>
  <c r="Q703" i="13"/>
  <c r="G681" i="13"/>
  <c r="Q682" i="13"/>
  <c r="G677" i="13"/>
  <c r="Q677" i="13" s="1"/>
  <c r="Q678" i="13"/>
  <c r="G640" i="13"/>
  <c r="Q641" i="13"/>
  <c r="J599" i="13"/>
  <c r="J595" i="13" s="1"/>
  <c r="J594" i="13" s="1"/>
  <c r="J593" i="13" s="1"/>
  <c r="T600" i="13"/>
  <c r="O595" i="13"/>
  <c r="G565" i="13"/>
  <c r="Q566" i="13"/>
  <c r="G557" i="13"/>
  <c r="Q557" i="13" s="1"/>
  <c r="Q558" i="13"/>
  <c r="G554" i="13"/>
  <c r="Q554" i="13" s="1"/>
  <c r="Q555" i="13"/>
  <c r="G534" i="13"/>
  <c r="Q535" i="13"/>
  <c r="I459" i="13"/>
  <c r="S460" i="13"/>
  <c r="I448" i="13"/>
  <c r="S449" i="13"/>
  <c r="I441" i="13"/>
  <c r="S441" i="13" s="1"/>
  <c r="S442" i="13"/>
  <c r="I422" i="13"/>
  <c r="S422" i="13" s="1"/>
  <c r="S423" i="13"/>
  <c r="I413" i="13"/>
  <c r="S413" i="13" s="1"/>
  <c r="S414" i="13"/>
  <c r="I407" i="13"/>
  <c r="S407" i="13" s="1"/>
  <c r="S408" i="13"/>
  <c r="I401" i="13"/>
  <c r="S401" i="13" s="1"/>
  <c r="S402" i="13"/>
  <c r="I392" i="13"/>
  <c r="S392" i="13" s="1"/>
  <c r="S393" i="13"/>
  <c r="I383" i="13"/>
  <c r="S384" i="13"/>
  <c r="I321" i="13"/>
  <c r="S322" i="13"/>
  <c r="I292" i="13"/>
  <c r="S292" i="13" s="1"/>
  <c r="S293" i="13"/>
  <c r="I276" i="13"/>
  <c r="S277" i="13"/>
  <c r="I249" i="13"/>
  <c r="S250" i="13"/>
  <c r="H237" i="13"/>
  <c r="R237" i="13" s="1"/>
  <c r="R238" i="13"/>
  <c r="O224" i="13"/>
  <c r="I216" i="13"/>
  <c r="S216" i="13" s="1"/>
  <c r="S217" i="13"/>
  <c r="J201" i="13"/>
  <c r="T202" i="13"/>
  <c r="O196" i="13"/>
  <c r="I189" i="13"/>
  <c r="S190" i="13"/>
  <c r="I175" i="13"/>
  <c r="S175" i="13" s="1"/>
  <c r="S176" i="13"/>
  <c r="J128" i="13"/>
  <c r="T128" i="13" s="1"/>
  <c r="T129" i="13"/>
  <c r="I116" i="13"/>
  <c r="S116" i="13" s="1"/>
  <c r="S117" i="13"/>
  <c r="I109" i="13"/>
  <c r="S109" i="13" s="1"/>
  <c r="S110" i="13"/>
  <c r="O98" i="13"/>
  <c r="I51" i="13"/>
  <c r="S51" i="13" s="1"/>
  <c r="S52" i="13"/>
  <c r="I45" i="13"/>
  <c r="S45" i="13" s="1"/>
  <c r="S46" i="13"/>
  <c r="I32" i="13"/>
  <c r="S32" i="13" s="1"/>
  <c r="S33" i="13"/>
  <c r="I16" i="13"/>
  <c r="S17" i="13"/>
  <c r="T858" i="13"/>
  <c r="T854" i="13"/>
  <c r="T848" i="13"/>
  <c r="T846" i="13"/>
  <c r="R820" i="13"/>
  <c r="S710" i="13"/>
  <c r="S703" i="13"/>
  <c r="R690" i="13"/>
  <c r="R686" i="13"/>
  <c r="S639" i="13"/>
  <c r="S627" i="13"/>
  <c r="R622" i="13"/>
  <c r="S590" i="13"/>
  <c r="S565" i="13"/>
  <c r="S535" i="13"/>
  <c r="S524" i="13"/>
  <c r="S507" i="13"/>
  <c r="Q467" i="13"/>
  <c r="Q463" i="13"/>
  <c r="Q453" i="13"/>
  <c r="Q418" i="13"/>
  <c r="Q390" i="13"/>
  <c r="S350" i="13"/>
  <c r="S231" i="13"/>
  <c r="S162" i="13"/>
  <c r="S90" i="13"/>
  <c r="T821" i="13"/>
  <c r="T812" i="13"/>
  <c r="T815" i="13"/>
  <c r="O788" i="13"/>
  <c r="O773" i="13"/>
  <c r="T728" i="13"/>
  <c r="G706" i="13"/>
  <c r="Q706" i="13" s="1"/>
  <c r="Q707" i="13"/>
  <c r="G695" i="13"/>
  <c r="Q695" i="13" s="1"/>
  <c r="Q696" i="13"/>
  <c r="G673" i="13"/>
  <c r="Q673" i="13" s="1"/>
  <c r="Q674" i="13"/>
  <c r="G667" i="13"/>
  <c r="Q667" i="13" s="1"/>
  <c r="Q668" i="13"/>
  <c r="G659" i="13"/>
  <c r="Q659" i="13" s="1"/>
  <c r="Q660" i="13"/>
  <c r="J626" i="13"/>
  <c r="T626" i="13" s="1"/>
  <c r="T627" i="13"/>
  <c r="J621" i="13"/>
  <c r="T621" i="13" s="1"/>
  <c r="T622" i="13"/>
  <c r="G614" i="13"/>
  <c r="Q614" i="13" s="1"/>
  <c r="Q615" i="13"/>
  <c r="G607" i="13"/>
  <c r="Q607" i="13" s="1"/>
  <c r="Q608" i="13"/>
  <c r="G560" i="13"/>
  <c r="Q560" i="13" s="1"/>
  <c r="Q561" i="13"/>
  <c r="J516" i="13"/>
  <c r="T516" i="13" s="1"/>
  <c r="T517" i="13"/>
  <c r="O512" i="13"/>
  <c r="I466" i="13"/>
  <c r="S467" i="13"/>
  <c r="I454" i="13"/>
  <c r="S455" i="13"/>
  <c r="I444" i="13"/>
  <c r="S444" i="13" s="1"/>
  <c r="S445" i="13"/>
  <c r="I437" i="13"/>
  <c r="S437" i="13" s="1"/>
  <c r="S438" i="13"/>
  <c r="I419" i="13"/>
  <c r="S420" i="13"/>
  <c r="I410" i="13"/>
  <c r="S410" i="13" s="1"/>
  <c r="S411" i="13"/>
  <c r="I404" i="13"/>
  <c r="S404" i="13" s="1"/>
  <c r="S405" i="13"/>
  <c r="I398" i="13"/>
  <c r="S398" i="13" s="1"/>
  <c r="S399" i="13"/>
  <c r="I389" i="13"/>
  <c r="S389" i="13" s="1"/>
  <c r="S390" i="13"/>
  <c r="I379" i="13"/>
  <c r="S379" i="13" s="1"/>
  <c r="S380" i="13"/>
  <c r="I373" i="13"/>
  <c r="S373" i="13" s="1"/>
  <c r="S374" i="13"/>
  <c r="I343" i="13"/>
  <c r="S343" i="13" s="1"/>
  <c r="S344" i="13"/>
  <c r="J331" i="13"/>
  <c r="T331" i="13" s="1"/>
  <c r="T332" i="13"/>
  <c r="J329" i="13"/>
  <c r="T329" i="13" s="1"/>
  <c r="T330" i="13"/>
  <c r="O327" i="13"/>
  <c r="I317" i="13"/>
  <c r="S317" i="13" s="1"/>
  <c r="S318" i="13"/>
  <c r="I310" i="13"/>
  <c r="S310" i="13" s="1"/>
  <c r="S311" i="13"/>
  <c r="I297" i="13"/>
  <c r="S298" i="13"/>
  <c r="I281" i="13"/>
  <c r="S281" i="13" s="1"/>
  <c r="S282" i="13"/>
  <c r="I270" i="13"/>
  <c r="S270" i="13" s="1"/>
  <c r="S271" i="13"/>
  <c r="I263" i="13"/>
  <c r="S263" i="13" s="1"/>
  <c r="S264" i="13"/>
  <c r="I241" i="13"/>
  <c r="S241" i="13" s="1"/>
  <c r="S242" i="13"/>
  <c r="J237" i="13"/>
  <c r="T237" i="13" s="1"/>
  <c r="T238" i="13"/>
  <c r="O234" i="13"/>
  <c r="I224" i="13"/>
  <c r="S225" i="13"/>
  <c r="I197" i="13"/>
  <c r="S197" i="13" s="1"/>
  <c r="S198" i="13"/>
  <c r="I168" i="13"/>
  <c r="S169" i="13"/>
  <c r="O166" i="13"/>
  <c r="O125" i="13"/>
  <c r="J102" i="13"/>
  <c r="T103" i="13"/>
  <c r="I93" i="13"/>
  <c r="S94" i="13"/>
  <c r="I86" i="13"/>
  <c r="S87" i="13"/>
  <c r="I77" i="13"/>
  <c r="S77" i="13" s="1"/>
  <c r="S78" i="13"/>
  <c r="S268" i="13"/>
  <c r="S54" i="13"/>
  <c r="S692" i="2"/>
  <c r="S619" i="2"/>
  <c r="S612" i="2"/>
  <c r="S603" i="2"/>
  <c r="S519" i="2"/>
  <c r="S445" i="2"/>
  <c r="S423" i="2"/>
  <c r="S409" i="2"/>
  <c r="S183" i="2"/>
  <c r="S174" i="2"/>
  <c r="S167" i="2"/>
  <c r="S157" i="2"/>
  <c r="S133" i="2"/>
  <c r="S93" i="2"/>
  <c r="S46" i="2"/>
  <c r="S38" i="2"/>
  <c r="H86" i="2"/>
  <c r="H98" i="2"/>
  <c r="S98" i="2" s="1"/>
  <c r="H151" i="2"/>
  <c r="S151" i="2" s="1"/>
  <c r="I418" i="2"/>
  <c r="T418" i="2" s="1"/>
  <c r="H485" i="2"/>
  <c r="S485" i="2" s="1"/>
  <c r="H550" i="2"/>
  <c r="H549" i="2" s="1"/>
  <c r="S549" i="2" s="1"/>
  <c r="H703" i="2"/>
  <c r="H702" i="2" s="1"/>
  <c r="S702" i="2" s="1"/>
  <c r="H735" i="2"/>
  <c r="H734" i="2" s="1"/>
  <c r="S734" i="2" s="1"/>
  <c r="R858" i="13"/>
  <c r="R854" i="13"/>
  <c r="R848" i="13"/>
  <c r="R846" i="13"/>
  <c r="R842" i="13"/>
  <c r="R840" i="13"/>
  <c r="R793" i="13"/>
  <c r="R789" i="13"/>
  <c r="S786" i="13"/>
  <c r="R781" i="13"/>
  <c r="S767" i="13"/>
  <c r="R727" i="13"/>
  <c r="S712" i="13"/>
  <c r="S707" i="13"/>
  <c r="R678" i="13"/>
  <c r="R674" i="13"/>
  <c r="R660" i="13"/>
  <c r="S641" i="13"/>
  <c r="S618" i="13"/>
  <c r="S581" i="13"/>
  <c r="R544" i="13"/>
  <c r="S533" i="13"/>
  <c r="S527" i="13"/>
  <c r="S521" i="13"/>
  <c r="S505" i="13"/>
  <c r="Q465" i="13"/>
  <c r="Q460" i="13"/>
  <c r="Q455" i="13"/>
  <c r="Q449" i="13"/>
  <c r="Q420" i="13"/>
  <c r="Q393" i="13"/>
  <c r="S355" i="13"/>
  <c r="S345" i="13"/>
  <c r="S278" i="13"/>
  <c r="S226" i="13"/>
  <c r="S214" i="13"/>
  <c r="S201" i="13"/>
  <c r="S191" i="13"/>
  <c r="R129" i="13"/>
  <c r="S95" i="13"/>
  <c r="S53" i="13"/>
  <c r="S29" i="13"/>
  <c r="S18" i="13"/>
  <c r="G805" i="13"/>
  <c r="Q805" i="13" s="1"/>
  <c r="Q806" i="13"/>
  <c r="G799" i="13"/>
  <c r="Q799" i="13" s="1"/>
  <c r="Q800" i="13"/>
  <c r="G767" i="13"/>
  <c r="Q768" i="13"/>
  <c r="G759" i="13"/>
  <c r="Q759" i="13" s="1"/>
  <c r="Q760" i="13"/>
  <c r="G749" i="13"/>
  <c r="Q749" i="13" s="1"/>
  <c r="Q750" i="13"/>
  <c r="G740" i="13"/>
  <c r="Q740" i="13" s="1"/>
  <c r="Q741" i="13"/>
  <c r="G734" i="13"/>
  <c r="Q735" i="13"/>
  <c r="J689" i="13"/>
  <c r="T690" i="13"/>
  <c r="J686" i="13"/>
  <c r="T687" i="13"/>
  <c r="J673" i="13"/>
  <c r="T673" i="13" s="1"/>
  <c r="T674" i="13"/>
  <c r="J667" i="13"/>
  <c r="T667" i="13" s="1"/>
  <c r="T668" i="13"/>
  <c r="J659" i="13"/>
  <c r="T659" i="13" s="1"/>
  <c r="T660" i="13"/>
  <c r="O646" i="13"/>
  <c r="T634" i="13"/>
  <c r="G596" i="13"/>
  <c r="Q596" i="13" s="1"/>
  <c r="Q597" i="13"/>
  <c r="G580" i="13"/>
  <c r="Q580" i="13" s="1"/>
  <c r="Q581" i="13"/>
  <c r="G526" i="13"/>
  <c r="Q526" i="13" s="1"/>
  <c r="Q527" i="13"/>
  <c r="G520" i="13"/>
  <c r="Q520" i="13" s="1"/>
  <c r="Q521" i="13"/>
  <c r="G500" i="13"/>
  <c r="Q500" i="13" s="1"/>
  <c r="Q501" i="13"/>
  <c r="G379" i="13"/>
  <c r="Q379" i="13" s="1"/>
  <c r="Q380" i="13"/>
  <c r="G373" i="13"/>
  <c r="Q373" i="13" s="1"/>
  <c r="Q374" i="13"/>
  <c r="G354" i="13"/>
  <c r="Q354" i="13" s="1"/>
  <c r="Q355" i="13"/>
  <c r="G345" i="13"/>
  <c r="Q346" i="13"/>
  <c r="H331" i="13"/>
  <c r="R331" i="13" s="1"/>
  <c r="R332" i="13"/>
  <c r="H329" i="13"/>
  <c r="R329" i="13" s="1"/>
  <c r="R330" i="13"/>
  <c r="M326" i="13"/>
  <c r="G317" i="13"/>
  <c r="Q317" i="13" s="1"/>
  <c r="Q318" i="13"/>
  <c r="G310" i="13"/>
  <c r="Q310" i="13" s="1"/>
  <c r="Q311" i="13"/>
  <c r="G297" i="13"/>
  <c r="Q298" i="13"/>
  <c r="G289" i="13"/>
  <c r="Q289" i="13" s="1"/>
  <c r="Q290" i="13"/>
  <c r="G281" i="13"/>
  <c r="Q281" i="13" s="1"/>
  <c r="Q282" i="13"/>
  <c r="G270" i="13"/>
  <c r="Q270" i="13" s="1"/>
  <c r="Q271" i="13"/>
  <c r="G263" i="13"/>
  <c r="Q263" i="13" s="1"/>
  <c r="Q264" i="13"/>
  <c r="G241" i="13"/>
  <c r="Q241" i="13" s="1"/>
  <c r="Q242" i="13"/>
  <c r="I237" i="13"/>
  <c r="S237" i="13" s="1"/>
  <c r="S238" i="13"/>
  <c r="M229" i="13"/>
  <c r="G225" i="13"/>
  <c r="Q226" i="13"/>
  <c r="G219" i="13"/>
  <c r="Q219" i="13" s="1"/>
  <c r="Q220" i="13"/>
  <c r="G213" i="13"/>
  <c r="Q213" i="13" s="1"/>
  <c r="Q214" i="13"/>
  <c r="G200" i="13"/>
  <c r="Q200" i="13" s="1"/>
  <c r="Q201" i="13"/>
  <c r="G197" i="13"/>
  <c r="Q197" i="13" s="1"/>
  <c r="Q198" i="13"/>
  <c r="G185" i="13"/>
  <c r="Q185" i="13" s="1"/>
  <c r="Q186" i="13"/>
  <c r="G168" i="13"/>
  <c r="Q169" i="13"/>
  <c r="M165" i="13"/>
  <c r="M125" i="13"/>
  <c r="G113" i="13"/>
  <c r="Q113" i="13" s="1"/>
  <c r="Q114" i="13"/>
  <c r="G106" i="13"/>
  <c r="Q106" i="13" s="1"/>
  <c r="Q107" i="13"/>
  <c r="H102" i="13"/>
  <c r="R103" i="13"/>
  <c r="G94" i="13"/>
  <c r="Q95" i="13"/>
  <c r="G86" i="13"/>
  <c r="Q87" i="13"/>
  <c r="G77" i="13"/>
  <c r="Q77" i="13" s="1"/>
  <c r="Q78" i="13"/>
  <c r="G48" i="13"/>
  <c r="Q48" i="13" s="1"/>
  <c r="Q49" i="13"/>
  <c r="G28" i="13"/>
  <c r="Q28" i="13" s="1"/>
  <c r="Q29" i="13"/>
  <c r="G809" i="13"/>
  <c r="Q809" i="13" s="1"/>
  <c r="Q810" i="13"/>
  <c r="G802" i="13"/>
  <c r="Q802" i="13" s="1"/>
  <c r="Q803" i="13"/>
  <c r="G796" i="13"/>
  <c r="Q796" i="13" s="1"/>
  <c r="Q797" i="13"/>
  <c r="G785" i="13"/>
  <c r="Q785" i="13" s="1"/>
  <c r="Q786" i="13"/>
  <c r="G774" i="13"/>
  <c r="Q774" i="13" s="1"/>
  <c r="Q775" i="13"/>
  <c r="G762" i="13"/>
  <c r="Q762" i="13" s="1"/>
  <c r="Q763" i="13"/>
  <c r="G756" i="13"/>
  <c r="Q756" i="13" s="1"/>
  <c r="Q757" i="13"/>
  <c r="G752" i="13"/>
  <c r="Q752" i="13" s="1"/>
  <c r="Q753" i="13"/>
  <c r="G744" i="13"/>
  <c r="Q744" i="13" s="1"/>
  <c r="Q745" i="13"/>
  <c r="G729" i="13"/>
  <c r="Q729" i="13" s="1"/>
  <c r="Q730" i="13"/>
  <c r="J677" i="13"/>
  <c r="T677" i="13" s="1"/>
  <c r="T678" i="13"/>
  <c r="G629" i="13"/>
  <c r="Q629" i="13" s="1"/>
  <c r="Q630" i="13"/>
  <c r="G626" i="13"/>
  <c r="Q626" i="13" s="1"/>
  <c r="Q627" i="13"/>
  <c r="G617" i="13"/>
  <c r="Q617" i="13" s="1"/>
  <c r="Q618" i="13"/>
  <c r="G610" i="13"/>
  <c r="Q610" i="13" s="1"/>
  <c r="Q611" i="13"/>
  <c r="G590" i="13"/>
  <c r="Q591" i="13"/>
  <c r="G576" i="13"/>
  <c r="Q576" i="13" s="1"/>
  <c r="Q577" i="13"/>
  <c r="J555" i="13"/>
  <c r="T556" i="13"/>
  <c r="J550" i="13"/>
  <c r="T550" i="13" s="1"/>
  <c r="T551" i="13"/>
  <c r="J548" i="13"/>
  <c r="T548" i="13" s="1"/>
  <c r="T549" i="13"/>
  <c r="J543" i="13"/>
  <c r="T543" i="13" s="1"/>
  <c r="T544" i="13"/>
  <c r="J541" i="13"/>
  <c r="T541" i="13" s="1"/>
  <c r="T542" i="13"/>
  <c r="G523" i="13"/>
  <c r="Q523" i="13" s="1"/>
  <c r="Q524" i="13"/>
  <c r="G506" i="13"/>
  <c r="Q507" i="13"/>
  <c r="G496" i="13"/>
  <c r="Q496" i="13" s="1"/>
  <c r="Q497" i="13"/>
  <c r="G474" i="13"/>
  <c r="Q474" i="13" s="1"/>
  <c r="Q475" i="13"/>
  <c r="G383" i="13"/>
  <c r="Q384" i="13"/>
  <c r="G376" i="13"/>
  <c r="Q376" i="13" s="1"/>
  <c r="Q377" i="13"/>
  <c r="G365" i="13"/>
  <c r="Q365" i="13" s="1"/>
  <c r="Q366" i="13"/>
  <c r="G350" i="13"/>
  <c r="Q351" i="13"/>
  <c r="G321" i="13"/>
  <c r="Q322" i="13"/>
  <c r="G314" i="13"/>
  <c r="Q314" i="13" s="1"/>
  <c r="Q315" i="13"/>
  <c r="G307" i="13"/>
  <c r="Q307" i="13" s="1"/>
  <c r="Q308" i="13"/>
  <c r="G292" i="13"/>
  <c r="Q292" i="13" s="1"/>
  <c r="Q293" i="13"/>
  <c r="G284" i="13"/>
  <c r="Q284" i="13" s="1"/>
  <c r="Q285" i="13"/>
  <c r="G277" i="13"/>
  <c r="Q278" i="13"/>
  <c r="G267" i="13"/>
  <c r="Q267" i="13" s="1"/>
  <c r="Q268" i="13"/>
  <c r="G249" i="13"/>
  <c r="Q250" i="13"/>
  <c r="G237" i="13"/>
  <c r="Q237" i="13" s="1"/>
  <c r="Q238" i="13"/>
  <c r="G231" i="13"/>
  <c r="Q232" i="13"/>
  <c r="M223" i="13"/>
  <c r="G216" i="13"/>
  <c r="Q216" i="13" s="1"/>
  <c r="Q217" i="13"/>
  <c r="H201" i="13"/>
  <c r="R202" i="13"/>
  <c r="M194" i="13"/>
  <c r="G190" i="13"/>
  <c r="Q191" i="13"/>
  <c r="G175" i="13"/>
  <c r="Q175" i="13" s="1"/>
  <c r="Q176" i="13"/>
  <c r="G161" i="13"/>
  <c r="Q161" i="13" s="1"/>
  <c r="Q162" i="13"/>
  <c r="G116" i="13"/>
  <c r="Q116" i="13" s="1"/>
  <c r="Q117" i="13"/>
  <c r="G109" i="13"/>
  <c r="Q109" i="13" s="1"/>
  <c r="Q110" i="13"/>
  <c r="M98" i="13"/>
  <c r="G90" i="13"/>
  <c r="Q91" i="13"/>
  <c r="G80" i="13"/>
  <c r="Q80" i="13" s="1"/>
  <c r="Q81" i="13"/>
  <c r="G73" i="13"/>
  <c r="Q73" i="13" s="1"/>
  <c r="Q74" i="13"/>
  <c r="G53" i="13"/>
  <c r="Q54" i="13"/>
  <c r="G45" i="13"/>
  <c r="Q45" i="13" s="1"/>
  <c r="Q46" i="13"/>
  <c r="G32" i="13"/>
  <c r="Q32" i="13" s="1"/>
  <c r="Q33" i="13"/>
  <c r="G17" i="13"/>
  <c r="Q18" i="13"/>
  <c r="H211" i="2"/>
  <c r="H210" i="2" s="1"/>
  <c r="S210" i="2" s="1"/>
  <c r="H281" i="2"/>
  <c r="S281" i="2" s="1"/>
  <c r="H320" i="2"/>
  <c r="H319" i="2" s="1"/>
  <c r="S319" i="2" s="1"/>
  <c r="H399" i="2"/>
  <c r="S399" i="2" s="1"/>
  <c r="H449" i="2"/>
  <c r="S449" i="2" s="1"/>
  <c r="H575" i="2"/>
  <c r="H574" i="2" s="1"/>
  <c r="S574" i="2" s="1"/>
  <c r="H691" i="2"/>
  <c r="S691" i="2" s="1"/>
  <c r="H697" i="2"/>
  <c r="S697" i="2" s="1"/>
  <c r="H711" i="2"/>
  <c r="H710" i="2" s="1"/>
  <c r="S710" i="2" s="1"/>
  <c r="Q887" i="13"/>
  <c r="Q884" i="13"/>
  <c r="Q871" i="13"/>
  <c r="Q867" i="13"/>
  <c r="Q858" i="13"/>
  <c r="Q854" i="13"/>
  <c r="Q844" i="13"/>
  <c r="Q827" i="13"/>
  <c r="Q826" i="13"/>
  <c r="S810" i="13"/>
  <c r="R778" i="13"/>
  <c r="S763" i="13"/>
  <c r="S757" i="13"/>
  <c r="S753" i="13"/>
  <c r="S745" i="13"/>
  <c r="R728" i="13"/>
  <c r="S713" i="13"/>
  <c r="R689" i="13"/>
  <c r="S682" i="13"/>
  <c r="S668" i="13"/>
  <c r="R633" i="13"/>
  <c r="S630" i="13"/>
  <c r="S589" i="13"/>
  <c r="S577" i="13"/>
  <c r="S564" i="13"/>
  <c r="S558" i="13"/>
  <c r="S555" i="13"/>
  <c r="S534" i="13"/>
  <c r="R517" i="13"/>
  <c r="S506" i="13"/>
  <c r="S475" i="13"/>
  <c r="Q466" i="13"/>
  <c r="Q445" i="13"/>
  <c r="Q438" i="13"/>
  <c r="Q411" i="13"/>
  <c r="Q405" i="13"/>
  <c r="Q399" i="13"/>
  <c r="S315" i="13"/>
  <c r="S74" i="13"/>
  <c r="S755" i="2"/>
  <c r="S463" i="2"/>
  <c r="S302" i="2"/>
  <c r="S219" i="2"/>
  <c r="T662" i="13"/>
  <c r="H189" i="2"/>
  <c r="S189" i="2" s="1"/>
  <c r="S887" i="13"/>
  <c r="S884" i="13"/>
  <c r="S871" i="13"/>
  <c r="S867" i="13"/>
  <c r="S858" i="13"/>
  <c r="S854" i="13"/>
  <c r="S844" i="13"/>
  <c r="S832" i="13"/>
  <c r="S831" i="13"/>
  <c r="S830" i="13"/>
  <c r="S827" i="13"/>
  <c r="S826" i="13"/>
  <c r="S823" i="13"/>
  <c r="R821" i="13"/>
  <c r="R816" i="13"/>
  <c r="S803" i="13"/>
  <c r="S797" i="13"/>
  <c r="R792" i="13"/>
  <c r="S775" i="13"/>
  <c r="S766" i="13"/>
  <c r="S760" i="13"/>
  <c r="S750" i="13"/>
  <c r="S741" i="13"/>
  <c r="S735" i="13"/>
  <c r="S730" i="13"/>
  <c r="R723" i="13"/>
  <c r="S711" i="13"/>
  <c r="R687" i="13"/>
  <c r="S681" i="13"/>
  <c r="S678" i="13"/>
  <c r="S674" i="13"/>
  <c r="S660" i="13"/>
  <c r="S640" i="13"/>
  <c r="R634" i="13"/>
  <c r="R627" i="13"/>
  <c r="S617" i="13"/>
  <c r="R600" i="13"/>
  <c r="S597" i="13"/>
  <c r="R594" i="13"/>
  <c r="S591" i="13"/>
  <c r="S566" i="13"/>
  <c r="S561" i="13"/>
  <c r="R556" i="13"/>
  <c r="S504" i="13"/>
  <c r="S497" i="13"/>
  <c r="Q464" i="13"/>
  <c r="Q459" i="13"/>
  <c r="Q454" i="13"/>
  <c r="Q448" i="13"/>
  <c r="Q442" i="13"/>
  <c r="Q419" i="13"/>
  <c r="Q414" i="13"/>
  <c r="Q408" i="13"/>
  <c r="Q402" i="13"/>
  <c r="S377" i="13"/>
  <c r="S366" i="13"/>
  <c r="S351" i="13"/>
  <c r="S308" i="13"/>
  <c r="S285" i="13"/>
  <c r="S232" i="13"/>
  <c r="S107" i="13"/>
  <c r="S91" i="13"/>
  <c r="S81" i="13"/>
  <c r="S49" i="13"/>
  <c r="S625" i="2"/>
  <c r="H214" i="2"/>
  <c r="S214" i="2" s="1"/>
  <c r="S712" i="2"/>
  <c r="S704" i="2"/>
  <c r="S659" i="2"/>
  <c r="S649" i="2"/>
  <c r="S640" i="2"/>
  <c r="S598" i="2"/>
  <c r="S567" i="2"/>
  <c r="S432" i="2"/>
  <c r="S420" i="2"/>
  <c r="S333" i="2"/>
  <c r="S237" i="2"/>
  <c r="S199" i="2"/>
  <c r="S162" i="2"/>
  <c r="S138" i="2"/>
  <c r="S114" i="2"/>
  <c r="I162" i="2"/>
  <c r="I161" i="2" s="1"/>
  <c r="I158" i="2" s="1"/>
  <c r="I154" i="2" s="1"/>
  <c r="I153" i="2" s="1"/>
  <c r="H331" i="2"/>
  <c r="H330" i="2" s="1"/>
  <c r="H329" i="2" s="1"/>
  <c r="I445" i="2"/>
  <c r="I444" i="2" s="1"/>
  <c r="T444" i="2" s="1"/>
  <c r="I452" i="2"/>
  <c r="I451" i="2" s="1"/>
  <c r="H456" i="2"/>
  <c r="H455" i="2" s="1"/>
  <c r="S455" i="2" s="1"/>
  <c r="H459" i="2"/>
  <c r="H516" i="2"/>
  <c r="H527" i="2"/>
  <c r="I682" i="2"/>
  <c r="T682" i="2" s="1"/>
  <c r="I690" i="2"/>
  <c r="I689" i="2" s="1"/>
  <c r="H695" i="2"/>
  <c r="S695" i="2" s="1"/>
  <c r="I704" i="2"/>
  <c r="T704" i="2" s="1"/>
  <c r="I712" i="2"/>
  <c r="H723" i="2"/>
  <c r="H722" i="2" s="1"/>
  <c r="S722" i="2" s="1"/>
  <c r="S713" i="2"/>
  <c r="S690" i="2"/>
  <c r="S605" i="2"/>
  <c r="S585" i="2"/>
  <c r="S571" i="2"/>
  <c r="S500" i="2"/>
  <c r="S385" i="2"/>
  <c r="S346" i="2"/>
  <c r="S243" i="2"/>
  <c r="S177" i="2"/>
  <c r="S81" i="2"/>
  <c r="H221" i="2"/>
  <c r="S221" i="2" s="1"/>
  <c r="I476" i="2"/>
  <c r="I500" i="2"/>
  <c r="H570" i="2"/>
  <c r="S570" i="2" s="1"/>
  <c r="I725" i="2"/>
  <c r="T725" i="2" s="1"/>
  <c r="H69" i="2"/>
  <c r="S70" i="2"/>
  <c r="I254" i="2"/>
  <c r="T254" i="2" s="1"/>
  <c r="S254" i="2"/>
  <c r="S352" i="2"/>
  <c r="H351" i="2"/>
  <c r="H350" i="2" s="1"/>
  <c r="S350" i="2" s="1"/>
  <c r="H415" i="2"/>
  <c r="S416" i="2"/>
  <c r="I665" i="2"/>
  <c r="S665" i="2"/>
  <c r="H664" i="2"/>
  <c r="I673" i="2"/>
  <c r="H672" i="2"/>
  <c r="S672" i="2" s="1"/>
  <c r="S673" i="2"/>
  <c r="H105" i="2"/>
  <c r="S106" i="2"/>
  <c r="S21" i="2"/>
  <c r="H20" i="2"/>
  <c r="H145" i="2"/>
  <c r="H144" i="2" s="1"/>
  <c r="S146" i="2"/>
  <c r="H208" i="2"/>
  <c r="S208" i="2" s="1"/>
  <c r="S209" i="2"/>
  <c r="S437" i="2"/>
  <c r="H436" i="2"/>
  <c r="H435" i="2" s="1"/>
  <c r="H434" i="2" s="1"/>
  <c r="H433" i="2" s="1"/>
  <c r="S479" i="2"/>
  <c r="H478" i="2"/>
  <c r="H477" i="2" s="1"/>
  <c r="S477" i="2" s="1"/>
  <c r="H523" i="2"/>
  <c r="H522" i="2" s="1"/>
  <c r="S525" i="2"/>
  <c r="S628" i="2"/>
  <c r="H627" i="2"/>
  <c r="H626" i="2" s="1"/>
  <c r="S626" i="2" s="1"/>
  <c r="H17" i="2"/>
  <c r="H16" i="2" s="1"/>
  <c r="H15" i="2" s="1"/>
  <c r="H14" i="2" s="1"/>
  <c r="H58" i="2"/>
  <c r="H274" i="2"/>
  <c r="H273" i="2" s="1"/>
  <c r="H272" i="2" s="1"/>
  <c r="H271" i="2" s="1"/>
  <c r="S271" i="2" s="1"/>
  <c r="S736" i="2"/>
  <c r="S476" i="2"/>
  <c r="S370" i="2"/>
  <c r="S120" i="2"/>
  <c r="S54" i="2"/>
  <c r="H102" i="2"/>
  <c r="H101" i="2" s="1"/>
  <c r="S101" i="2" s="1"/>
  <c r="H127" i="2"/>
  <c r="H169" i="2"/>
  <c r="H252" i="2"/>
  <c r="H251" i="2" s="1"/>
  <c r="S251" i="2" s="1"/>
  <c r="H307" i="2"/>
  <c r="S307" i="2" s="1"/>
  <c r="H365" i="2"/>
  <c r="H364" i="2" s="1"/>
  <c r="S364" i="2" s="1"/>
  <c r="I416" i="2"/>
  <c r="H473" i="2"/>
  <c r="H507" i="2"/>
  <c r="H506" i="2" s="1"/>
  <c r="H545" i="2"/>
  <c r="H572" i="2"/>
  <c r="S572" i="2" s="1"/>
  <c r="H634" i="2"/>
  <c r="I719" i="2"/>
  <c r="H727" i="2"/>
  <c r="H726" i="2" s="1"/>
  <c r="S726" i="2" s="1"/>
  <c r="I729" i="2"/>
  <c r="T729" i="2" s="1"/>
  <c r="H180" i="2"/>
  <c r="S181" i="2"/>
  <c r="I191" i="2"/>
  <c r="T191" i="2" s="1"/>
  <c r="S191" i="2"/>
  <c r="H232" i="2"/>
  <c r="S233" i="2"/>
  <c r="H310" i="2"/>
  <c r="S310" i="2" s="1"/>
  <c r="S311" i="2"/>
  <c r="I583" i="2"/>
  <c r="H582" i="2"/>
  <c r="S616" i="2"/>
  <c r="H615" i="2"/>
  <c r="S615" i="2" s="1"/>
  <c r="I677" i="2"/>
  <c r="H676" i="2"/>
  <c r="H675" i="2" s="1"/>
  <c r="S601" i="2"/>
  <c r="H600" i="2"/>
  <c r="I614" i="2"/>
  <c r="H613" i="2"/>
  <c r="S613" i="2" s="1"/>
  <c r="H636" i="2"/>
  <c r="S636" i="2" s="1"/>
  <c r="S637" i="2"/>
  <c r="I705" i="2"/>
  <c r="T705" i="2" s="1"/>
  <c r="S705" i="2"/>
  <c r="H28" i="2"/>
  <c r="H27" i="2" s="1"/>
  <c r="S29" i="2"/>
  <c r="H239" i="2"/>
  <c r="S241" i="2"/>
  <c r="H262" i="2"/>
  <c r="S264" i="2"/>
  <c r="I293" i="2"/>
  <c r="S293" i="2"/>
  <c r="H292" i="2"/>
  <c r="H291" i="2" s="1"/>
  <c r="S291" i="2" s="1"/>
  <c r="S315" i="2"/>
  <c r="H314" i="2"/>
  <c r="H313" i="2" s="1"/>
  <c r="H405" i="2"/>
  <c r="S406" i="2"/>
  <c r="S560" i="2"/>
  <c r="H559" i="2"/>
  <c r="H558" i="2" s="1"/>
  <c r="S558" i="2" s="1"/>
  <c r="I642" i="2"/>
  <c r="H641" i="2"/>
  <c r="H653" i="2"/>
  <c r="S654" i="2"/>
  <c r="I667" i="2"/>
  <c r="H666" i="2"/>
  <c r="S666" i="2" s="1"/>
  <c r="I671" i="2"/>
  <c r="S671" i="2"/>
  <c r="H670" i="2"/>
  <c r="I685" i="2"/>
  <c r="S685" i="2"/>
  <c r="H684" i="2"/>
  <c r="H683" i="2" s="1"/>
  <c r="S683" i="2" s="1"/>
  <c r="S564" i="2"/>
  <c r="S529" i="2"/>
  <c r="H62" i="2"/>
  <c r="S62" i="2" s="1"/>
  <c r="H123" i="2"/>
  <c r="S123" i="2" s="1"/>
  <c r="H299" i="2"/>
  <c r="H429" i="2"/>
  <c r="H487" i="2"/>
  <c r="H492" i="2"/>
  <c r="H497" i="2"/>
  <c r="H589" i="2"/>
  <c r="H631" i="2"/>
  <c r="S719" i="2"/>
  <c r="S583" i="2"/>
  <c r="S503" i="2"/>
  <c r="S483" i="2"/>
  <c r="S349" i="2"/>
  <c r="S290" i="2"/>
  <c r="S142" i="2"/>
  <c r="S99" i="2"/>
  <c r="S75" i="2"/>
  <c r="H78" i="2"/>
  <c r="S78" i="2" s="1"/>
  <c r="H205" i="2"/>
  <c r="S205" i="2" s="1"/>
  <c r="H225" i="2"/>
  <c r="S225" i="2" s="1"/>
  <c r="H229" i="2"/>
  <c r="S229" i="2" s="1"/>
  <c r="H340" i="2"/>
  <c r="H739" i="2"/>
  <c r="F735" i="2"/>
  <c r="F734" i="2" s="1"/>
  <c r="F718" i="2"/>
  <c r="Q718" i="2" s="1"/>
  <c r="F739" i="2"/>
  <c r="F738" i="2" s="1"/>
  <c r="Q738" i="2" s="1"/>
  <c r="Q740" i="2"/>
  <c r="G696" i="2"/>
  <c r="R696" i="2" s="1"/>
  <c r="G725" i="2"/>
  <c r="Q737" i="2"/>
  <c r="Q729" i="2"/>
  <c r="F727" i="2"/>
  <c r="Q727" i="2" s="1"/>
  <c r="Q728" i="2"/>
  <c r="Q724" i="2"/>
  <c r="F707" i="2"/>
  <c r="Q707" i="2" s="1"/>
  <c r="F723" i="2"/>
  <c r="Q723" i="2" s="1"/>
  <c r="Q719" i="2"/>
  <c r="G704" i="2"/>
  <c r="R704" i="2" s="1"/>
  <c r="F711" i="2"/>
  <c r="Q711" i="2" s="1"/>
  <c r="G713" i="2"/>
  <c r="R713" i="2" s="1"/>
  <c r="Q712" i="2"/>
  <c r="G712" i="2"/>
  <c r="R712" i="2" s="1"/>
  <c r="G705" i="2"/>
  <c r="R705" i="2" s="1"/>
  <c r="F679" i="2"/>
  <c r="Q679" i="2" s="1"/>
  <c r="Q708" i="2"/>
  <c r="Q690" i="2"/>
  <c r="Q685" i="2"/>
  <c r="G690" i="2"/>
  <c r="G689" i="2" s="1"/>
  <c r="R689" i="2" s="1"/>
  <c r="F703" i="2"/>
  <c r="Q703" i="2" s="1"/>
  <c r="F691" i="2"/>
  <c r="Q691" i="2" s="1"/>
  <c r="Q696" i="2"/>
  <c r="Q692" i="2"/>
  <c r="G698" i="2"/>
  <c r="G697" i="2" s="1"/>
  <c r="R697" i="2" s="1"/>
  <c r="F697" i="2"/>
  <c r="G677" i="2"/>
  <c r="G676" i="2" s="1"/>
  <c r="G675" i="2" s="1"/>
  <c r="R675" i="2" s="1"/>
  <c r="Q673" i="2"/>
  <c r="F684" i="2"/>
  <c r="F683" i="2" s="1"/>
  <c r="Q683" i="2" s="1"/>
  <c r="Q682" i="2"/>
  <c r="F681" i="2"/>
  <c r="Q681" i="2" s="1"/>
  <c r="G680" i="2"/>
  <c r="R680" i="2" s="1"/>
  <c r="G667" i="2"/>
  <c r="R667" i="2" s="1"/>
  <c r="Q642" i="2"/>
  <c r="G642" i="2"/>
  <c r="G641" i="2" s="1"/>
  <c r="Q677" i="2"/>
  <c r="Q667" i="2"/>
  <c r="G673" i="2"/>
  <c r="G672" i="2" s="1"/>
  <c r="R672" i="2" s="1"/>
  <c r="Q671" i="2"/>
  <c r="G671" i="2"/>
  <c r="R671" i="2" s="1"/>
  <c r="G665" i="2"/>
  <c r="G664" i="2" s="1"/>
  <c r="R664" i="2" s="1"/>
  <c r="F664" i="2"/>
  <c r="Q664" i="2" s="1"/>
  <c r="Q654" i="2"/>
  <c r="F658" i="2"/>
  <c r="Q658" i="2" s="1"/>
  <c r="Q649" i="2"/>
  <c r="Q635" i="2"/>
  <c r="F644" i="2"/>
  <c r="F643" i="2" s="1"/>
  <c r="Q643" i="2" s="1"/>
  <c r="F639" i="2"/>
  <c r="Q637" i="2"/>
  <c r="Q622" i="2"/>
  <c r="G637" i="2"/>
  <c r="R637" i="2" s="1"/>
  <c r="Q628" i="2"/>
  <c r="Q632" i="2"/>
  <c r="Q625" i="2"/>
  <c r="G284" i="2"/>
  <c r="G283" i="2" s="1"/>
  <c r="R283" i="2" s="1"/>
  <c r="F602" i="2"/>
  <c r="Q602" i="2" s="1"/>
  <c r="Q603" i="2"/>
  <c r="G282" i="2"/>
  <c r="G281" i="2" s="1"/>
  <c r="R281" i="2" s="1"/>
  <c r="F618" i="2"/>
  <c r="Q618" i="2" s="1"/>
  <c r="F589" i="2"/>
  <c r="F588" i="2" s="1"/>
  <c r="F587" i="2" s="1"/>
  <c r="Q587" i="2" s="1"/>
  <c r="Q601" i="2"/>
  <c r="Q616" i="2"/>
  <c r="G614" i="2"/>
  <c r="G613" i="2" s="1"/>
  <c r="G610" i="2" s="1"/>
  <c r="G609" i="2" s="1"/>
  <c r="R609" i="2" s="1"/>
  <c r="Q614" i="2"/>
  <c r="F611" i="2"/>
  <c r="F582" i="2"/>
  <c r="Q582" i="2" s="1"/>
  <c r="F596" i="2"/>
  <c r="F595" i="2" s="1"/>
  <c r="Q595" i="2" s="1"/>
  <c r="Q571" i="2"/>
  <c r="Q605" i="2"/>
  <c r="Q585" i="2"/>
  <c r="Q583" i="2"/>
  <c r="Q579" i="2"/>
  <c r="Q576" i="2"/>
  <c r="F575" i="2"/>
  <c r="F574" i="2" s="1"/>
  <c r="Q574" i="2" s="1"/>
  <c r="G571" i="2"/>
  <c r="G570" i="2" s="1"/>
  <c r="G569" i="2" s="1"/>
  <c r="R569" i="2" s="1"/>
  <c r="F542" i="2"/>
  <c r="Q542" i="2" s="1"/>
  <c r="F572" i="2"/>
  <c r="Q572" i="2" s="1"/>
  <c r="F535" i="2"/>
  <c r="F534" i="2" s="1"/>
  <c r="Q534" i="2" s="1"/>
  <c r="Q567" i="2"/>
  <c r="Q560" i="2"/>
  <c r="Q564" i="2"/>
  <c r="F478" i="2"/>
  <c r="Q478" i="2" s="1"/>
  <c r="Q557" i="2"/>
  <c r="F539" i="2"/>
  <c r="Q539" i="2" s="1"/>
  <c r="F532" i="2"/>
  <c r="F531" i="2" s="1"/>
  <c r="Q531" i="2" s="1"/>
  <c r="F545" i="2"/>
  <c r="F544" i="2" s="1"/>
  <c r="Q544" i="2" s="1"/>
  <c r="Q551" i="2"/>
  <c r="F527" i="2"/>
  <c r="F526" i="2" s="1"/>
  <c r="Q526" i="2" s="1"/>
  <c r="G517" i="2"/>
  <c r="R517" i="2" s="1"/>
  <c r="Q517" i="2"/>
  <c r="Q529" i="2"/>
  <c r="F523" i="2"/>
  <c r="Q523" i="2" s="1"/>
  <c r="F518" i="2"/>
  <c r="Q518" i="2" s="1"/>
  <c r="Q508" i="2"/>
  <c r="F513" i="2"/>
  <c r="Q513" i="2" s="1"/>
  <c r="F492" i="2"/>
  <c r="Q492" i="2" s="1"/>
  <c r="Q500" i="2"/>
  <c r="F485" i="2"/>
  <c r="Q485" i="2" s="1"/>
  <c r="F502" i="2"/>
  <c r="Q502" i="2" s="1"/>
  <c r="F497" i="2"/>
  <c r="Q497" i="2" s="1"/>
  <c r="F473" i="2"/>
  <c r="Q473" i="2" s="1"/>
  <c r="F494" i="2"/>
  <c r="Q494" i="2" s="1"/>
  <c r="G500" i="2"/>
  <c r="R500" i="2" s="1"/>
  <c r="F462" i="2"/>
  <c r="Q462" i="2" s="1"/>
  <c r="Q495" i="2"/>
  <c r="F482" i="2"/>
  <c r="Q482" i="2" s="1"/>
  <c r="G476" i="2"/>
  <c r="R476" i="2" s="1"/>
  <c r="Q488" i="2"/>
  <c r="F475" i="2"/>
  <c r="Q475" i="2" s="1"/>
  <c r="G445" i="2"/>
  <c r="R445" i="2" s="1"/>
  <c r="Q468" i="2"/>
  <c r="Q447" i="2"/>
  <c r="Q450" i="2"/>
  <c r="F449" i="2"/>
  <c r="Q449" i="2" s="1"/>
  <c r="Q460" i="2"/>
  <c r="Q457" i="2"/>
  <c r="F456" i="2"/>
  <c r="F455" i="2" s="1"/>
  <c r="Q455" i="2" s="1"/>
  <c r="Q454" i="2"/>
  <c r="G452" i="2"/>
  <c r="R452" i="2" s="1"/>
  <c r="Q452" i="2"/>
  <c r="Q443" i="2"/>
  <c r="F442" i="2"/>
  <c r="Q442" i="2" s="1"/>
  <c r="F444" i="2"/>
  <c r="Q444" i="2" s="1"/>
  <c r="F431" i="2"/>
  <c r="Q431" i="2" s="1"/>
  <c r="F417" i="2"/>
  <c r="Q417" i="2" s="1"/>
  <c r="Q437" i="2"/>
  <c r="Q430" i="2"/>
  <c r="Q426" i="2"/>
  <c r="F419" i="2"/>
  <c r="Q419" i="2" s="1"/>
  <c r="Q423" i="2"/>
  <c r="Q418" i="2"/>
  <c r="Q397" i="2"/>
  <c r="F415" i="2"/>
  <c r="Q415" i="2" s="1"/>
  <c r="Q416" i="2"/>
  <c r="F408" i="2"/>
  <c r="F407" i="2" s="1"/>
  <c r="Q407" i="2" s="1"/>
  <c r="Q400" i="2"/>
  <c r="Q406" i="2"/>
  <c r="Q376" i="2"/>
  <c r="Q391" i="2"/>
  <c r="Q388" i="2"/>
  <c r="Q379" i="2"/>
  <c r="Q332" i="2"/>
  <c r="Q385" i="2"/>
  <c r="Q366" i="2"/>
  <c r="Q349" i="2"/>
  <c r="F369" i="2"/>
  <c r="Q369" i="2" s="1"/>
  <c r="Q363" i="2"/>
  <c r="Q337" i="2"/>
  <c r="F351" i="2"/>
  <c r="Q351" i="2" s="1"/>
  <c r="F345" i="2"/>
  <c r="Q345" i="2" s="1"/>
  <c r="Q346" i="2"/>
  <c r="Q333" i="2"/>
  <c r="F331" i="2"/>
  <c r="Q331" i="2" s="1"/>
  <c r="F340" i="2"/>
  <c r="Q340" i="2" s="1"/>
  <c r="Q343" i="2"/>
  <c r="Q327" i="2"/>
  <c r="Q321" i="2"/>
  <c r="Q298" i="2"/>
  <c r="F292" i="2"/>
  <c r="Q292" i="2" s="1"/>
  <c r="Q318" i="2"/>
  <c r="Q293" i="2"/>
  <c r="Q315" i="2"/>
  <c r="F281" i="2"/>
  <c r="Q281" i="2" s="1"/>
  <c r="F274" i="2"/>
  <c r="F273" i="2" s="1"/>
  <c r="Q273" i="2" s="1"/>
  <c r="Q311" i="2"/>
  <c r="F307" i="2"/>
  <c r="Q307" i="2" s="1"/>
  <c r="Q308" i="2"/>
  <c r="Q290" i="2"/>
  <c r="Q302" i="2"/>
  <c r="Q300" i="2"/>
  <c r="Q254" i="2"/>
  <c r="F283" i="2"/>
  <c r="Q283" i="2" s="1"/>
  <c r="F269" i="2"/>
  <c r="F268" i="2" s="1"/>
  <c r="Q268" i="2" s="1"/>
  <c r="F266" i="2"/>
  <c r="Q266" i="2" s="1"/>
  <c r="F262" i="2"/>
  <c r="Q263" i="2"/>
  <c r="Q260" i="2"/>
  <c r="F252" i="2"/>
  <c r="F251" i="2" s="1"/>
  <c r="F250" i="2" s="1"/>
  <c r="F214" i="2"/>
  <c r="Q214" i="2" s="1"/>
  <c r="Q253" i="2"/>
  <c r="F236" i="2"/>
  <c r="Q236" i="2" s="1"/>
  <c r="Q246" i="2"/>
  <c r="Q243" i="2"/>
  <c r="F239" i="2"/>
  <c r="Q241" i="2"/>
  <c r="F229" i="2"/>
  <c r="Q229" i="2" s="1"/>
  <c r="F221" i="2"/>
  <c r="Q221" i="2" s="1"/>
  <c r="F232" i="2"/>
  <c r="Q232" i="2" s="1"/>
  <c r="Q234" i="2"/>
  <c r="Q219" i="2"/>
  <c r="F225" i="2"/>
  <c r="Q225" i="2" s="1"/>
  <c r="F198" i="2"/>
  <c r="Q198" i="2" s="1"/>
  <c r="Q212" i="2"/>
  <c r="F205" i="2"/>
  <c r="Q205" i="2" s="1"/>
  <c r="Q209" i="2"/>
  <c r="Q200" i="2"/>
  <c r="Q202" i="2"/>
  <c r="Q195" i="2"/>
  <c r="Q160" i="2"/>
  <c r="Q190" i="2"/>
  <c r="Q191" i="2"/>
  <c r="F189" i="2"/>
  <c r="Q189" i="2" s="1"/>
  <c r="G188" i="2"/>
  <c r="R188" i="2" s="1"/>
  <c r="Q188" i="2"/>
  <c r="Q167" i="2"/>
  <c r="F169" i="2"/>
  <c r="Q169" i="2" s="1"/>
  <c r="Q181" i="2"/>
  <c r="Q183" i="2"/>
  <c r="Q177" i="2"/>
  <c r="Q174" i="2"/>
  <c r="Q171" i="2"/>
  <c r="Q164" i="2"/>
  <c r="Q162" i="2"/>
  <c r="G162" i="2"/>
  <c r="R162" i="2" s="1"/>
  <c r="Q157" i="2"/>
  <c r="Q152" i="2"/>
  <c r="F76" i="2"/>
  <c r="Q76" i="2" s="1"/>
  <c r="H653" i="13"/>
  <c r="H652" i="13" s="1"/>
  <c r="R652" i="13" s="1"/>
  <c r="Q149" i="2"/>
  <c r="Q146" i="2"/>
  <c r="Q138" i="2"/>
  <c r="Q142" i="2"/>
  <c r="Q128" i="2"/>
  <c r="Q133" i="2"/>
  <c r="F123" i="2"/>
  <c r="Q123" i="2" s="1"/>
  <c r="F112" i="2"/>
  <c r="F111" i="2" s="1"/>
  <c r="Q111" i="2" s="1"/>
  <c r="F62" i="2"/>
  <c r="Q62" i="2" s="1"/>
  <c r="Q122" i="2"/>
  <c r="Q103" i="2"/>
  <c r="F105" i="2"/>
  <c r="Q105" i="2" s="1"/>
  <c r="F119" i="2"/>
  <c r="Q119" i="2" s="1"/>
  <c r="F48" i="2"/>
  <c r="Q48" i="2" s="1"/>
  <c r="F80" i="2"/>
  <c r="Q80" i="2" s="1"/>
  <c r="Q114" i="2"/>
  <c r="Q75" i="2"/>
  <c r="F60" i="2"/>
  <c r="Q60" i="2" s="1"/>
  <c r="F94" i="2"/>
  <c r="Q94" i="2" s="1"/>
  <c r="F50" i="2"/>
  <c r="Q50" i="2" s="1"/>
  <c r="F69" i="2"/>
  <c r="Q69" i="2" s="1"/>
  <c r="F82" i="2"/>
  <c r="Q82" i="2" s="1"/>
  <c r="F37" i="2"/>
  <c r="Q37" i="2" s="1"/>
  <c r="F58" i="2"/>
  <c r="Q58" i="2" s="1"/>
  <c r="F92" i="2"/>
  <c r="Q92" i="2" s="1"/>
  <c r="Q106" i="2"/>
  <c r="F53" i="2"/>
  <c r="Q53" i="2" s="1"/>
  <c r="F86" i="2"/>
  <c r="Q86" i="2" s="1"/>
  <c r="F45" i="2"/>
  <c r="F44" i="2" s="1"/>
  <c r="Q44" i="2" s="1"/>
  <c r="F55" i="2"/>
  <c r="Q55" i="2" s="1"/>
  <c r="F67" i="2"/>
  <c r="Q67" i="2" s="1"/>
  <c r="F78" i="2"/>
  <c r="Q78" i="2" s="1"/>
  <c r="F88" i="2"/>
  <c r="Q88" i="2" s="1"/>
  <c r="F98" i="2"/>
  <c r="F97" i="2" s="1"/>
  <c r="Q97" i="2" s="1"/>
  <c r="Q40" i="2"/>
  <c r="S23" i="2"/>
  <c r="G724" i="13"/>
  <c r="Q724" i="13" s="1"/>
  <c r="F35" i="2"/>
  <c r="Q35" i="2" s="1"/>
  <c r="I701" i="13"/>
  <c r="G430" i="13"/>
  <c r="S33" i="2"/>
  <c r="I430" i="13"/>
  <c r="I359" i="13"/>
  <c r="I571" i="13"/>
  <c r="I658" i="13"/>
  <c r="S658" i="13" s="1"/>
  <c r="G621" i="13"/>
  <c r="H620" i="13"/>
  <c r="H605" i="13" s="1"/>
  <c r="H604" i="13" s="1"/>
  <c r="I120" i="13"/>
  <c r="G20" i="13"/>
  <c r="F32" i="2"/>
  <c r="Q32" i="2" s="1"/>
  <c r="M852" i="13"/>
  <c r="I873" i="13"/>
  <c r="J571" i="13"/>
  <c r="I127" i="13"/>
  <c r="I789" i="13"/>
  <c r="G653" i="13"/>
  <c r="G647" i="13"/>
  <c r="I583" i="13"/>
  <c r="G540" i="13"/>
  <c r="Q540" i="13" s="1"/>
  <c r="I487" i="13"/>
  <c r="S487" i="13" s="1"/>
  <c r="G416" i="13"/>
  <c r="Q416" i="13" s="1"/>
  <c r="I328" i="13"/>
  <c r="I301" i="13"/>
  <c r="I257" i="13"/>
  <c r="I155" i="13"/>
  <c r="S155" i="13" s="1"/>
  <c r="G789" i="13"/>
  <c r="O620" i="13"/>
  <c r="G397" i="13"/>
  <c r="I495" i="13"/>
  <c r="G301" i="13"/>
  <c r="G155" i="13"/>
  <c r="Q155" i="13" s="1"/>
  <c r="I838" i="13"/>
  <c r="H738" i="13"/>
  <c r="G328" i="13"/>
  <c r="I621" i="13"/>
  <c r="G599" i="13"/>
  <c r="F28" i="2"/>
  <c r="F27" i="2" s="1"/>
  <c r="Q27" i="2" s="1"/>
  <c r="N882" i="13"/>
  <c r="I865" i="13"/>
  <c r="I864" i="13" s="1"/>
  <c r="E52" i="11" s="1"/>
  <c r="G838" i="13"/>
  <c r="I755" i="13"/>
  <c r="S755" i="13" s="1"/>
  <c r="I719" i="13"/>
  <c r="H672" i="13"/>
  <c r="R672" i="13" s="1"/>
  <c r="I653" i="13"/>
  <c r="I513" i="13"/>
  <c r="J226" i="13"/>
  <c r="I206" i="13"/>
  <c r="I148" i="13"/>
  <c r="S148" i="13" s="1"/>
  <c r="G120" i="13"/>
  <c r="M808" i="13"/>
  <c r="H647" i="13"/>
  <c r="H646" i="13" s="1"/>
  <c r="R646" i="13" s="1"/>
  <c r="G817" i="13"/>
  <c r="Q817" i="13" s="1"/>
  <c r="G719" i="13"/>
  <c r="Q719" i="13" s="1"/>
  <c r="I647" i="13"/>
  <c r="G583" i="13"/>
  <c r="I547" i="13"/>
  <c r="S547" i="13" s="1"/>
  <c r="G487" i="13"/>
  <c r="Q487" i="13" s="1"/>
  <c r="G477" i="13"/>
  <c r="Q477" i="13" s="1"/>
  <c r="J242" i="13"/>
  <c r="G178" i="13"/>
  <c r="G141" i="13"/>
  <c r="Q141" i="13" s="1"/>
  <c r="G134" i="13"/>
  <c r="I739" i="13"/>
  <c r="S739" i="13" s="1"/>
  <c r="N873" i="13"/>
  <c r="M539" i="13"/>
  <c r="J838" i="13"/>
  <c r="I599" i="13"/>
  <c r="G547" i="13"/>
  <c r="Q547" i="13" s="1"/>
  <c r="O539" i="13"/>
  <c r="L873" i="13"/>
  <c r="G865" i="13"/>
  <c r="G864" i="13" s="1"/>
  <c r="D52" i="11" s="1"/>
  <c r="G778" i="13"/>
  <c r="M718" i="13"/>
  <c r="H682" i="13"/>
  <c r="G633" i="13"/>
  <c r="I540" i="13"/>
  <c r="S540" i="13" s="1"/>
  <c r="G482" i="13"/>
  <c r="Q482" i="13" s="1"/>
  <c r="G388" i="13"/>
  <c r="G359" i="13"/>
  <c r="I335" i="13"/>
  <c r="G257" i="13"/>
  <c r="H169" i="13"/>
  <c r="I141" i="13"/>
  <c r="S141" i="13" s="1"/>
  <c r="I134" i="13"/>
  <c r="J130" i="13"/>
  <c r="G127" i="13"/>
  <c r="I672" i="13"/>
  <c r="G873" i="13"/>
  <c r="I633" i="13"/>
  <c r="G99" i="13"/>
  <c r="G882" i="13"/>
  <c r="G881" i="13" s="1"/>
  <c r="N865" i="13"/>
  <c r="I817" i="13"/>
  <c r="S817" i="13" s="1"/>
  <c r="H808" i="13"/>
  <c r="H772" i="13" s="1"/>
  <c r="H771" i="13" s="1"/>
  <c r="H770" i="13" s="1"/>
  <c r="I812" i="13"/>
  <c r="S812" i="13" s="1"/>
  <c r="I778" i="13"/>
  <c r="J682" i="13"/>
  <c r="M620" i="13"/>
  <c r="H547" i="13"/>
  <c r="R547" i="13" s="1"/>
  <c r="H513" i="13"/>
  <c r="H512" i="13" s="1"/>
  <c r="H511" i="13" s="1"/>
  <c r="H510" i="13" s="1"/>
  <c r="R510" i="13" s="1"/>
  <c r="I482" i="13"/>
  <c r="S482" i="13" s="1"/>
  <c r="I477" i="13"/>
  <c r="S477" i="13" s="1"/>
  <c r="H242" i="13"/>
  <c r="H226" i="13"/>
  <c r="G206" i="13"/>
  <c r="I178" i="13"/>
  <c r="J169" i="13"/>
  <c r="G148" i="13"/>
  <c r="Q148" i="13" s="1"/>
  <c r="H130" i="13"/>
  <c r="I99" i="13"/>
  <c r="I20" i="13"/>
  <c r="F22" i="2"/>
  <c r="Q22" i="2" s="1"/>
  <c r="Q21" i="2"/>
  <c r="Q18" i="2"/>
  <c r="S359" i="2"/>
  <c r="R716" i="2"/>
  <c r="S393" i="2"/>
  <c r="S116" i="2"/>
  <c r="L97" i="14"/>
  <c r="L595" i="14"/>
  <c r="L278" i="14"/>
  <c r="N97" i="14"/>
  <c r="N278" i="14"/>
  <c r="L356" i="14"/>
  <c r="I882" i="13"/>
  <c r="I881" i="13" s="1"/>
  <c r="L852" i="13"/>
  <c r="G852" i="13"/>
  <c r="G851" i="13" s="1"/>
  <c r="G850" i="13" s="1"/>
  <c r="G849" i="13" s="1"/>
  <c r="O852" i="13"/>
  <c r="J647" i="13"/>
  <c r="J646" i="13" s="1"/>
  <c r="G335" i="13"/>
  <c r="G513" i="13"/>
  <c r="G35" i="13"/>
  <c r="Q35" i="13" s="1"/>
  <c r="J844" i="13"/>
  <c r="J843" i="13" s="1"/>
  <c r="T843" i="13" s="1"/>
  <c r="H718" i="13"/>
  <c r="H717" i="13" s="1"/>
  <c r="H716" i="13" s="1"/>
  <c r="H571" i="13"/>
  <c r="H570" i="13" s="1"/>
  <c r="G61" i="13"/>
  <c r="L882" i="13"/>
  <c r="L865" i="13"/>
  <c r="N852" i="13"/>
  <c r="I852" i="13"/>
  <c r="I851" i="13" s="1"/>
  <c r="I850" i="13" s="1"/>
  <c r="I849" i="13" s="1"/>
  <c r="H838" i="13"/>
  <c r="H837" i="13" s="1"/>
  <c r="R837" i="13" s="1"/>
  <c r="H540" i="13"/>
  <c r="R540" i="13" s="1"/>
  <c r="H658" i="13"/>
  <c r="R658" i="13" s="1"/>
  <c r="I61" i="13"/>
  <c r="I35" i="13"/>
  <c r="S35" i="13" s="1"/>
  <c r="J653" i="13"/>
  <c r="J652" i="13" s="1"/>
  <c r="T652" i="13" s="1"/>
  <c r="H844" i="13"/>
  <c r="H843" i="13" s="1"/>
  <c r="R843" i="13" s="1"/>
  <c r="G812" i="13"/>
  <c r="Q812" i="13" s="1"/>
  <c r="G571" i="13"/>
  <c r="G436" i="13"/>
  <c r="S715" i="2"/>
  <c r="S358" i="2"/>
  <c r="S42" i="2"/>
  <c r="Q715" i="2"/>
  <c r="R715" i="2"/>
  <c r="M412" i="2"/>
  <c r="M411" i="2" s="1"/>
  <c r="F392" i="2"/>
  <c r="Q392" i="2" s="1"/>
  <c r="F358" i="2"/>
  <c r="F115" i="2"/>
  <c r="Q115" i="2" s="1"/>
  <c r="M568" i="2"/>
  <c r="M553" i="2" s="1"/>
  <c r="M552" i="2" s="1"/>
  <c r="M490" i="2"/>
  <c r="M489" i="2" s="1"/>
  <c r="M469" i="2" s="1"/>
  <c r="M629" i="2"/>
  <c r="M593" i="2" s="1"/>
  <c r="O278" i="2"/>
  <c r="O277" i="2" s="1"/>
  <c r="O329" i="2"/>
  <c r="O328" i="2" s="1"/>
  <c r="M153" i="2"/>
  <c r="O154" i="2"/>
  <c r="O184" i="2"/>
  <c r="O440" i="2"/>
  <c r="O594" i="2"/>
  <c r="O609" i="2"/>
  <c r="M440" i="2"/>
  <c r="O569" i="2"/>
  <c r="O285" i="2"/>
  <c r="O286" i="2"/>
  <c r="M286" i="2"/>
  <c r="M285" i="2"/>
  <c r="L845" i="1"/>
  <c r="G826" i="1"/>
  <c r="M826" i="1" s="1"/>
  <c r="F832" i="1"/>
  <c r="L832" i="1" s="1"/>
  <c r="G825" i="1"/>
  <c r="M825" i="1" s="1"/>
  <c r="F836" i="1"/>
  <c r="F835" i="1" s="1"/>
  <c r="L835" i="1" s="1"/>
  <c r="L834" i="1"/>
  <c r="F824" i="1"/>
  <c r="F823" i="1" s="1"/>
  <c r="L823" i="1" s="1"/>
  <c r="L822" i="1"/>
  <c r="L821" i="1"/>
  <c r="F820" i="1"/>
  <c r="F819" i="1" s="1"/>
  <c r="L819" i="1" s="1"/>
  <c r="L816" i="1"/>
  <c r="G816" i="1"/>
  <c r="L795" i="1"/>
  <c r="G810" i="1"/>
  <c r="M810" i="1" s="1"/>
  <c r="F812" i="1"/>
  <c r="F811" i="1" s="1"/>
  <c r="L811" i="1" s="1"/>
  <c r="L813" i="1"/>
  <c r="F808" i="1"/>
  <c r="L808" i="1" s="1"/>
  <c r="L809" i="1"/>
  <c r="F804" i="1"/>
  <c r="G805" i="1"/>
  <c r="M805" i="1" s="1"/>
  <c r="F788" i="1"/>
  <c r="L788" i="1" s="1"/>
  <c r="F800" i="1"/>
  <c r="L800" i="1" s="1"/>
  <c r="G802" i="1"/>
  <c r="M802" i="1" s="1"/>
  <c r="L801" i="1"/>
  <c r="G801" i="1"/>
  <c r="M801" i="1" s="1"/>
  <c r="L789" i="1"/>
  <c r="F792" i="1"/>
  <c r="L792" i="1" s="1"/>
  <c r="G795" i="1"/>
  <c r="L793" i="1"/>
  <c r="L787" i="1"/>
  <c r="F786" i="1"/>
  <c r="L786" i="1" s="1"/>
  <c r="F778" i="1"/>
  <c r="L778" i="1" s="1"/>
  <c r="F763" i="1"/>
  <c r="L763" i="1" s="1"/>
  <c r="F767" i="1"/>
  <c r="L767" i="1" s="1"/>
  <c r="L782" i="1"/>
  <c r="G782" i="1"/>
  <c r="L764" i="1"/>
  <c r="L779" i="1"/>
  <c r="G777" i="1"/>
  <c r="G776" i="1" s="1"/>
  <c r="M776" i="1" s="1"/>
  <c r="L777" i="1"/>
  <c r="L774" i="1"/>
  <c r="F773" i="1"/>
  <c r="L773" i="1" s="1"/>
  <c r="L768" i="1"/>
  <c r="F769" i="1"/>
  <c r="L769" i="1" s="1"/>
  <c r="L770" i="1"/>
  <c r="G762" i="1"/>
  <c r="G761" i="1" s="1"/>
  <c r="M761" i="1" s="1"/>
  <c r="F761" i="1"/>
  <c r="L756" i="1"/>
  <c r="L751" i="1"/>
  <c r="F745" i="1"/>
  <c r="L745" i="1" s="1"/>
  <c r="F731" i="1"/>
  <c r="L731" i="1" s="1"/>
  <c r="G730" i="1"/>
  <c r="G729" i="1" s="1"/>
  <c r="M729" i="1" s="1"/>
  <c r="L742" i="1"/>
  <c r="L737" i="1"/>
  <c r="F736" i="1"/>
  <c r="L736" i="1" s="1"/>
  <c r="F734" i="1"/>
  <c r="L734" i="1" s="1"/>
  <c r="L739" i="1"/>
  <c r="L730" i="1"/>
  <c r="F727" i="1"/>
  <c r="L727" i="1" s="1"/>
  <c r="F724" i="1"/>
  <c r="L724" i="1" s="1"/>
  <c r="L721" i="1"/>
  <c r="F717" i="1"/>
  <c r="L717" i="1" s="1"/>
  <c r="L705" i="1"/>
  <c r="L712" i="1"/>
  <c r="L715" i="1"/>
  <c r="L709" i="1"/>
  <c r="G707" i="1"/>
  <c r="G706" i="1" s="1"/>
  <c r="M706" i="1" s="1"/>
  <c r="F706" i="1"/>
  <c r="L701" i="1"/>
  <c r="L698" i="1"/>
  <c r="L696" i="1"/>
  <c r="G696" i="1"/>
  <c r="M696" i="1" s="1"/>
  <c r="L694" i="1"/>
  <c r="F689" i="1"/>
  <c r="F688" i="1" s="1"/>
  <c r="L688" i="1" s="1"/>
  <c r="L685" i="1"/>
  <c r="F682" i="1"/>
  <c r="L682" i="1" s="1"/>
  <c r="L677" i="1"/>
  <c r="F638" i="1"/>
  <c r="L638" i="1" s="1"/>
  <c r="F635" i="1"/>
  <c r="F634" i="1" s="1"/>
  <c r="L634" i="1" s="1"/>
  <c r="F671" i="1"/>
  <c r="L671" i="1" s="1"/>
  <c r="F656" i="1"/>
  <c r="L656" i="1" s="1"/>
  <c r="F652" i="1"/>
  <c r="F651" i="1" s="1"/>
  <c r="L651" i="1" s="1"/>
  <c r="G669" i="1"/>
  <c r="G668" i="1" s="1"/>
  <c r="M668" i="1" s="1"/>
  <c r="L669" i="1"/>
  <c r="L644" i="1"/>
  <c r="L629" i="1"/>
  <c r="F659" i="1"/>
  <c r="L659" i="1" s="1"/>
  <c r="F632" i="1"/>
  <c r="F631" i="1" s="1"/>
  <c r="L631" i="1" s="1"/>
  <c r="F649" i="1"/>
  <c r="F648" i="1" s="1"/>
  <c r="L648" i="1" s="1"/>
  <c r="F663" i="1"/>
  <c r="L663" i="1" s="1"/>
  <c r="L666" i="1"/>
  <c r="L664" i="1"/>
  <c r="F620" i="1"/>
  <c r="F619" i="1" s="1"/>
  <c r="L619" i="1" s="1"/>
  <c r="L621" i="1"/>
  <c r="L597" i="1"/>
  <c r="F616" i="1"/>
  <c r="L616" i="1" s="1"/>
  <c r="F611" i="1"/>
  <c r="L611" i="1" s="1"/>
  <c r="L610" i="1"/>
  <c r="G610" i="1"/>
  <c r="G609" i="1" s="1"/>
  <c r="G608" i="1" s="1"/>
  <c r="G600" i="1" s="1"/>
  <c r="G599" i="1" s="1"/>
  <c r="G598" i="1" s="1"/>
  <c r="M598" i="1" s="1"/>
  <c r="G587" i="1"/>
  <c r="M587" i="1" s="1"/>
  <c r="L603" i="1"/>
  <c r="F588" i="1"/>
  <c r="L588" i="1" s="1"/>
  <c r="L592" i="1"/>
  <c r="L582" i="1"/>
  <c r="F586" i="1"/>
  <c r="L586" i="1" s="1"/>
  <c r="F584" i="1"/>
  <c r="L584" i="1" s="1"/>
  <c r="F579" i="1"/>
  <c r="L579" i="1" s="1"/>
  <c r="G580" i="1"/>
  <c r="G579" i="1" s="1"/>
  <c r="G576" i="1" s="1"/>
  <c r="M576" i="1" s="1"/>
  <c r="L578" i="1"/>
  <c r="F558" i="1"/>
  <c r="L558" i="1" s="1"/>
  <c r="F530" i="1"/>
  <c r="L530" i="1" s="1"/>
  <c r="L573" i="1"/>
  <c r="F552" i="1"/>
  <c r="F551" i="1" s="1"/>
  <c r="L551" i="1" s="1"/>
  <c r="L570" i="1"/>
  <c r="L566" i="1"/>
  <c r="F547" i="1"/>
  <c r="F546" i="1" s="1"/>
  <c r="L546" i="1" s="1"/>
  <c r="L563" i="1"/>
  <c r="F560" i="1"/>
  <c r="G561" i="1"/>
  <c r="M561" i="1" s="1"/>
  <c r="L544" i="1"/>
  <c r="L541" i="1"/>
  <c r="F527" i="1"/>
  <c r="L527" i="1" s="1"/>
  <c r="G526" i="1"/>
  <c r="G525" i="1" s="1"/>
  <c r="M525" i="1" s="1"/>
  <c r="G538" i="1"/>
  <c r="M538" i="1" s="1"/>
  <c r="F537" i="1"/>
  <c r="L537" i="1" s="1"/>
  <c r="F534" i="1"/>
  <c r="L534" i="1" s="1"/>
  <c r="L533" i="1"/>
  <c r="G533" i="1"/>
  <c r="L531" i="1"/>
  <c r="F525" i="1"/>
  <c r="L525" i="1" s="1"/>
  <c r="L524" i="1"/>
  <c r="F523" i="1"/>
  <c r="L523" i="1" s="1"/>
  <c r="F517" i="1"/>
  <c r="L517" i="1" s="1"/>
  <c r="L513" i="1"/>
  <c r="F509" i="1"/>
  <c r="L509" i="1" s="1"/>
  <c r="L507" i="1"/>
  <c r="G507" i="1"/>
  <c r="G506" i="1" s="1"/>
  <c r="G505" i="1" s="1"/>
  <c r="G504" i="1" s="1"/>
  <c r="M504" i="1" s="1"/>
  <c r="F499" i="1"/>
  <c r="L499" i="1" s="1"/>
  <c r="L503" i="1"/>
  <c r="F496" i="1"/>
  <c r="L496" i="1" s="1"/>
  <c r="L495" i="1"/>
  <c r="F494" i="1"/>
  <c r="L494" i="1" s="1"/>
  <c r="L493" i="1"/>
  <c r="G493" i="1"/>
  <c r="M493" i="1" s="1"/>
  <c r="L486" i="1"/>
  <c r="L483" i="1"/>
  <c r="L478" i="1"/>
  <c r="L474" i="1"/>
  <c r="L468" i="1"/>
  <c r="L457" i="1"/>
  <c r="L465" i="1"/>
  <c r="L460" i="1"/>
  <c r="F461" i="1"/>
  <c r="L461" i="1" s="1"/>
  <c r="L454" i="1"/>
  <c r="L445" i="1"/>
  <c r="F450" i="1"/>
  <c r="L450" i="1" s="1"/>
  <c r="L442" i="1"/>
  <c r="F434" i="1"/>
  <c r="F433" i="1" s="1"/>
  <c r="L433" i="1" s="1"/>
  <c r="L432" i="1"/>
  <c r="L422" i="1"/>
  <c r="L426" i="1"/>
  <c r="L419" i="1"/>
  <c r="L416" i="1"/>
  <c r="F378" i="1"/>
  <c r="L378" i="1" s="1"/>
  <c r="F401" i="1"/>
  <c r="L401" i="1" s="1"/>
  <c r="F407" i="1"/>
  <c r="F406" i="1" s="1"/>
  <c r="L406" i="1" s="1"/>
  <c r="F404" i="1"/>
  <c r="L404" i="1" s="1"/>
  <c r="L403" i="1"/>
  <c r="F395" i="1"/>
  <c r="F394" i="1" s="1"/>
  <c r="L394" i="1" s="1"/>
  <c r="L389" i="1"/>
  <c r="F372" i="1"/>
  <c r="F371" i="1" s="1"/>
  <c r="L371" i="1" s="1"/>
  <c r="G385" i="1"/>
  <c r="M385" i="1" s="1"/>
  <c r="F383" i="1"/>
  <c r="L383" i="1" s="1"/>
  <c r="L384" i="1"/>
  <c r="L370" i="1"/>
  <c r="F366" i="1"/>
  <c r="F365" i="1" s="1"/>
  <c r="L365" i="1" s="1"/>
  <c r="L310" i="1"/>
  <c r="L363" i="1"/>
  <c r="F359" i="1"/>
  <c r="L359" i="1" s="1"/>
  <c r="F353" i="1"/>
  <c r="L338" i="1"/>
  <c r="F350" i="1"/>
  <c r="L350" i="1" s="1"/>
  <c r="L344" i="1"/>
  <c r="F347" i="1"/>
  <c r="L347" i="1" s="1"/>
  <c r="F345" i="1"/>
  <c r="G321" i="1"/>
  <c r="G320" i="1" s="1"/>
  <c r="M320" i="1" s="1"/>
  <c r="L334" i="1"/>
  <c r="L331" i="1"/>
  <c r="F323" i="1"/>
  <c r="F322" i="1" s="1"/>
  <c r="L322" i="1" s="1"/>
  <c r="L325" i="1"/>
  <c r="L321" i="1"/>
  <c r="L312" i="1"/>
  <c r="L298" i="1"/>
  <c r="F317" i="1"/>
  <c r="L317" i="1" s="1"/>
  <c r="F311" i="1"/>
  <c r="L311" i="1" s="1"/>
  <c r="G310" i="1"/>
  <c r="M310" i="1" s="1"/>
  <c r="L303" i="1"/>
  <c r="L274" i="1"/>
  <c r="L295" i="1"/>
  <c r="L292" i="1"/>
  <c r="F287" i="1"/>
  <c r="L287" i="1" s="1"/>
  <c r="L285" i="1"/>
  <c r="L275" i="1"/>
  <c r="L281" i="1"/>
  <c r="F273" i="1"/>
  <c r="L273" i="1" s="1"/>
  <c r="F259" i="1"/>
  <c r="L264" i="1"/>
  <c r="L261" i="1"/>
  <c r="L257" i="1"/>
  <c r="F253" i="1"/>
  <c r="L253" i="1" s="1"/>
  <c r="L254" i="1"/>
  <c r="L251" i="1"/>
  <c r="F246" i="1"/>
  <c r="L246" i="1" s="1"/>
  <c r="F243" i="1"/>
  <c r="L243" i="1" s="1"/>
  <c r="F239" i="1"/>
  <c r="L239" i="1" s="1"/>
  <c r="L240" i="1"/>
  <c r="L236" i="1"/>
  <c r="L233" i="1"/>
  <c r="L208" i="1"/>
  <c r="F228" i="1"/>
  <c r="L226" i="1"/>
  <c r="F211" i="1"/>
  <c r="L211" i="1" s="1"/>
  <c r="L223" i="1"/>
  <c r="L219" i="1"/>
  <c r="L213" i="1"/>
  <c r="F214" i="1"/>
  <c r="L214" i="1" s="1"/>
  <c r="F179" i="1"/>
  <c r="F178" i="1" s="1"/>
  <c r="L178" i="1" s="1"/>
  <c r="F202" i="1"/>
  <c r="L202" i="1" s="1"/>
  <c r="L204" i="1"/>
  <c r="F200" i="1"/>
  <c r="L200" i="1" s="1"/>
  <c r="L196" i="1"/>
  <c r="F193" i="1"/>
  <c r="L193" i="1" s="1"/>
  <c r="F189" i="1"/>
  <c r="L189" i="1" s="1"/>
  <c r="F176" i="1"/>
  <c r="L176" i="1" s="1"/>
  <c r="L187" i="1"/>
  <c r="F158" i="1"/>
  <c r="L158" i="1" s="1"/>
  <c r="F182" i="1"/>
  <c r="L182" i="1" s="1"/>
  <c r="F174" i="1"/>
  <c r="L174" i="1" s="1"/>
  <c r="G175" i="1"/>
  <c r="G174" i="1" s="1"/>
  <c r="G171" i="1" s="1"/>
  <c r="G167" i="1" s="1"/>
  <c r="G166" i="1" s="1"/>
  <c r="M166" i="1" s="1"/>
  <c r="F172" i="1"/>
  <c r="L172" i="1" s="1"/>
  <c r="F169" i="1"/>
  <c r="F168" i="1" s="1"/>
  <c r="L168" i="1" s="1"/>
  <c r="L165" i="1"/>
  <c r="L162" i="1"/>
  <c r="L155" i="1"/>
  <c r="F133" i="1"/>
  <c r="L133" i="1" s="1"/>
  <c r="F150" i="1"/>
  <c r="F149" i="1" s="1"/>
  <c r="L149" i="1" s="1"/>
  <c r="F127" i="1"/>
  <c r="L127" i="1" s="1"/>
  <c r="F146" i="1"/>
  <c r="L146" i="1" s="1"/>
  <c r="F143" i="1"/>
  <c r="F142" i="1" s="1"/>
  <c r="L142" i="1" s="1"/>
  <c r="L126" i="1"/>
  <c r="L139" i="1"/>
  <c r="F129" i="1"/>
  <c r="L129" i="1" s="1"/>
  <c r="L91" i="1"/>
  <c r="F123" i="1"/>
  <c r="L123" i="1" s="1"/>
  <c r="F120" i="1"/>
  <c r="F106" i="1"/>
  <c r="L106" i="1" s="1"/>
  <c r="F116" i="1"/>
  <c r="L116" i="1" s="1"/>
  <c r="F109" i="1"/>
  <c r="L109" i="1" s="1"/>
  <c r="L111" i="1"/>
  <c r="F63" i="1"/>
  <c r="L63" i="1" s="1"/>
  <c r="F77" i="1"/>
  <c r="L77" i="1" s="1"/>
  <c r="F102" i="1"/>
  <c r="L102" i="1" s="1"/>
  <c r="L103" i="1"/>
  <c r="L48" i="1"/>
  <c r="L89" i="1"/>
  <c r="L69" i="1"/>
  <c r="F16" i="1"/>
  <c r="L16" i="1" s="1"/>
  <c r="L99" i="1"/>
  <c r="L97" i="1"/>
  <c r="F75" i="1"/>
  <c r="L75" i="1" s="1"/>
  <c r="L93" i="1"/>
  <c r="L85" i="1"/>
  <c r="L83" i="1"/>
  <c r="L81" i="1"/>
  <c r="L57" i="1"/>
  <c r="F70" i="1"/>
  <c r="L70" i="1" s="1"/>
  <c r="F49" i="1"/>
  <c r="L49" i="1" s="1"/>
  <c r="F61" i="1"/>
  <c r="L61" i="1" s="1"/>
  <c r="F59" i="1"/>
  <c r="L59" i="1" s="1"/>
  <c r="L55" i="1"/>
  <c r="L45" i="1"/>
  <c r="L53" i="1"/>
  <c r="G192" i="12"/>
  <c r="G188" i="12" s="1"/>
  <c r="G183" i="12" s="1"/>
  <c r="H179" i="12"/>
  <c r="H178" i="12" s="1"/>
  <c r="H177" i="12" s="1"/>
  <c r="H176" i="12" s="1"/>
  <c r="H175" i="12" s="1"/>
  <c r="H174" i="12" s="1"/>
  <c r="G164" i="12"/>
  <c r="H139" i="12"/>
  <c r="F34" i="1"/>
  <c r="L34" i="1" s="1"/>
  <c r="F31" i="1"/>
  <c r="F30" i="1" s="1"/>
  <c r="L30" i="1" s="1"/>
  <c r="G227" i="12"/>
  <c r="G226" i="12" s="1"/>
  <c r="F27" i="1"/>
  <c r="L27" i="1" s="1"/>
  <c r="F38" i="1"/>
  <c r="L38" i="1" s="1"/>
  <c r="H629" i="12"/>
  <c r="G471" i="12"/>
  <c r="G461" i="12" s="1"/>
  <c r="G460" i="12" s="1"/>
  <c r="G459" i="12" s="1"/>
  <c r="F36" i="1"/>
  <c r="L36" i="1" s="1"/>
  <c r="L28" i="1"/>
  <c r="G278" i="12"/>
  <c r="G277" i="12" s="1"/>
  <c r="H773" i="12"/>
  <c r="H772" i="12" s="1"/>
  <c r="H771" i="12" s="1"/>
  <c r="G868" i="12"/>
  <c r="G867" i="12" s="1"/>
  <c r="C16" i="11" s="1"/>
  <c r="G157" i="12"/>
  <c r="G35" i="12"/>
  <c r="L22" i="1"/>
  <c r="G150" i="12"/>
  <c r="G143" i="12"/>
  <c r="G142" i="12" s="1"/>
  <c r="H259" i="12"/>
  <c r="H258" i="12" s="1"/>
  <c r="H601" i="12"/>
  <c r="H600" i="12" s="1"/>
  <c r="H599" i="12" s="1"/>
  <c r="H598" i="12" s="1"/>
  <c r="G452" i="12"/>
  <c r="G413" i="12"/>
  <c r="G406" i="12" s="1"/>
  <c r="G398" i="12" s="1"/>
  <c r="G392" i="12" s="1"/>
  <c r="G233" i="12"/>
  <c r="G129" i="12"/>
  <c r="G128" i="12" s="1"/>
  <c r="H949" i="12"/>
  <c r="H948" i="12" s="1"/>
  <c r="G787" i="12"/>
  <c r="G786" i="12" s="1"/>
  <c r="H765" i="12"/>
  <c r="H764" i="12" s="1"/>
  <c r="H763" i="12" s="1"/>
  <c r="G753" i="12"/>
  <c r="G749" i="12" s="1"/>
  <c r="H744" i="12"/>
  <c r="H743" i="12" s="1"/>
  <c r="G664" i="12"/>
  <c r="G663" i="12" s="1"/>
  <c r="G629" i="12"/>
  <c r="G563" i="12"/>
  <c r="G890" i="12"/>
  <c r="G889" i="12" s="1"/>
  <c r="H753" i="12"/>
  <c r="H749" i="12" s="1"/>
  <c r="G426" i="12"/>
  <c r="G425" i="12" s="1"/>
  <c r="G424" i="12" s="1"/>
  <c r="G303" i="12"/>
  <c r="C34" i="11" s="1"/>
  <c r="C32" i="11" s="1"/>
  <c r="G949" i="12"/>
  <c r="G948" i="12" s="1"/>
  <c r="G941" i="12" s="1"/>
  <c r="G940" i="12" s="1"/>
  <c r="G939" i="12" s="1"/>
  <c r="G943" i="12"/>
  <c r="G817" i="12"/>
  <c r="G763" i="12"/>
  <c r="G744" i="12"/>
  <c r="G743" i="12" s="1"/>
  <c r="G738" i="12"/>
  <c r="G737" i="12" s="1"/>
  <c r="G718" i="12"/>
  <c r="G717" i="12" s="1"/>
  <c r="G379" i="12"/>
  <c r="G372" i="12" s="1"/>
  <c r="G108" i="12"/>
  <c r="G107" i="12" s="1"/>
  <c r="G27" i="12"/>
  <c r="G26" i="12" s="1"/>
  <c r="C46" i="11" s="1"/>
  <c r="H358" i="12"/>
  <c r="H357" i="12" s="1"/>
  <c r="H356" i="12" s="1"/>
  <c r="H355" i="12" s="1"/>
  <c r="H354" i="12" s="1"/>
  <c r="H273" i="12" s="1"/>
  <c r="G285" i="12"/>
  <c r="H136" i="12"/>
  <c r="H135" i="12" s="1"/>
  <c r="H134" i="12" s="1"/>
  <c r="H85" i="12" s="1"/>
  <c r="H57" i="12" s="1"/>
  <c r="G91" i="12"/>
  <c r="G90" i="12" s="1"/>
  <c r="C25" i="11" s="1"/>
  <c r="G365" i="12"/>
  <c r="G364" i="12" s="1"/>
  <c r="C26" i="11" s="1"/>
  <c r="G957" i="12"/>
  <c r="G956" i="12" s="1"/>
  <c r="G955" i="12" s="1"/>
  <c r="G954" i="12" s="1"/>
  <c r="G771" i="12"/>
  <c r="G710" i="12"/>
  <c r="G311" i="12"/>
  <c r="G310" i="12" s="1"/>
  <c r="C38" i="11" s="1"/>
  <c r="G44" i="12"/>
  <c r="G43" i="12" s="1"/>
  <c r="G978" i="12"/>
  <c r="G703" i="12"/>
  <c r="G636" i="12"/>
  <c r="G614" i="12"/>
  <c r="G601" i="12"/>
  <c r="G600" i="12" s="1"/>
  <c r="G575" i="12"/>
  <c r="G512" i="12"/>
  <c r="G511" i="12" s="1"/>
  <c r="G510" i="12" s="1"/>
  <c r="C44" i="11" s="1"/>
  <c r="C43" i="11" s="1"/>
  <c r="G485" i="12"/>
  <c r="G484" i="12" s="1"/>
  <c r="G483" i="12" s="1"/>
  <c r="G482" i="12" s="1"/>
  <c r="G324" i="12"/>
  <c r="G323" i="12" s="1"/>
  <c r="G318" i="12" s="1"/>
  <c r="G73" i="12"/>
  <c r="G989" i="12"/>
  <c r="G988" i="12" s="1"/>
  <c r="G792" i="12"/>
  <c r="G674" i="12"/>
  <c r="H636" i="12"/>
  <c r="G213" i="12"/>
  <c r="G212" i="12" s="1"/>
  <c r="G920" i="12"/>
  <c r="G913" i="12"/>
  <c r="G879" i="12"/>
  <c r="G874" i="12" s="1"/>
  <c r="G850" i="12"/>
  <c r="G810" i="12"/>
  <c r="G568" i="12"/>
  <c r="G529" i="12"/>
  <c r="G358" i="12"/>
  <c r="G357" i="12" s="1"/>
  <c r="G356" i="12" s="1"/>
  <c r="H263" i="12"/>
  <c r="H262" i="12" s="1"/>
  <c r="H247" i="12"/>
  <c r="H246" i="12" s="1"/>
  <c r="H245" i="12" s="1"/>
  <c r="H244" i="12" s="1"/>
  <c r="H243" i="12" s="1"/>
  <c r="H210" i="12" s="1"/>
  <c r="G136" i="12"/>
  <c r="G135" i="12" s="1"/>
  <c r="G61" i="12"/>
  <c r="G60" i="12" s="1"/>
  <c r="G20" i="12"/>
  <c r="G14" i="12" s="1"/>
  <c r="H909" i="12"/>
  <c r="H873" i="12" s="1"/>
  <c r="H866" i="12" s="1"/>
  <c r="H865" i="12" s="1"/>
  <c r="H717" i="12"/>
  <c r="H702" i="12" s="1"/>
  <c r="H701" i="12" s="1"/>
  <c r="G970" i="12"/>
  <c r="G969" i="12" s="1"/>
  <c r="C52" i="11" s="1"/>
  <c r="H943" i="12"/>
  <c r="H942" i="12" s="1"/>
  <c r="G834" i="12"/>
  <c r="H738" i="12"/>
  <c r="H737" i="12" s="1"/>
  <c r="G518" i="12"/>
  <c r="G517" i="12" s="1"/>
  <c r="C49" i="11" s="1"/>
  <c r="H809" i="12"/>
  <c r="H808" i="12" s="1"/>
  <c r="H807" i="12" s="1"/>
  <c r="H806" i="12" s="1"/>
  <c r="G583" i="12"/>
  <c r="G582" i="12" s="1"/>
  <c r="C50" i="11" s="1"/>
  <c r="G257" i="12"/>
  <c r="G256" i="12" s="1"/>
  <c r="G255" i="12" s="1"/>
  <c r="G250" i="12" s="1"/>
  <c r="G199" i="1"/>
  <c r="J489" i="1"/>
  <c r="J488" i="1" s="1"/>
  <c r="J521" i="1"/>
  <c r="J520" i="1" s="1"/>
  <c r="J519" i="1" s="1"/>
  <c r="J575" i="1"/>
  <c r="J574" i="1" s="1"/>
  <c r="J554" i="1" s="1"/>
  <c r="J661" i="1"/>
  <c r="J645" i="1" s="1"/>
  <c r="J135" i="1"/>
  <c r="J11" i="1" s="1"/>
  <c r="J304" i="1"/>
  <c r="J722" i="1"/>
  <c r="J686" i="1" s="1"/>
  <c r="J679" i="1" s="1"/>
  <c r="J678" i="1" s="1"/>
  <c r="K33" i="5"/>
  <c r="K32" i="5" s="1"/>
  <c r="K31" i="5" s="1"/>
  <c r="K30" i="5" s="1"/>
  <c r="D14" i="6"/>
  <c r="D13" i="6" s="1"/>
  <c r="K13" i="5"/>
  <c r="K24" i="5"/>
  <c r="Q112" i="14" l="1"/>
  <c r="C31" i="11"/>
  <c r="C29" i="11" s="1"/>
  <c r="L259" i="1"/>
  <c r="F258" i="1"/>
  <c r="L430" i="1"/>
  <c r="F429" i="1"/>
  <c r="L429" i="1" s="1"/>
  <c r="F787" i="15"/>
  <c r="L787" i="15" s="1"/>
  <c r="C28" i="11"/>
  <c r="C27" i="11" s="1"/>
  <c r="L336" i="1"/>
  <c r="L602" i="1"/>
  <c r="F601" i="1"/>
  <c r="L601" i="1" s="1"/>
  <c r="M770" i="1"/>
  <c r="F486" i="15"/>
  <c r="L258" i="1"/>
  <c r="H678" i="2"/>
  <c r="S678" i="2" s="1"/>
  <c r="I880" i="13"/>
  <c r="E42" i="11"/>
  <c r="G880" i="13"/>
  <c r="D42" i="11"/>
  <c r="S93" i="13"/>
  <c r="E33" i="11"/>
  <c r="S626" i="14"/>
  <c r="R32" i="14"/>
  <c r="S617" i="14"/>
  <c r="F288" i="2"/>
  <c r="Q288" i="2" s="1"/>
  <c r="S462" i="2"/>
  <c r="S502" i="2"/>
  <c r="F577" i="2"/>
  <c r="Q577" i="2" s="1"/>
  <c r="S746" i="2"/>
  <c r="Q166" i="2"/>
  <c r="F131" i="2"/>
  <c r="F130" i="2" s="1"/>
  <c r="Q425" i="2"/>
  <c r="S156" i="2"/>
  <c r="F421" i="2"/>
  <c r="Q421" i="2" s="1"/>
  <c r="Q627" i="2"/>
  <c r="R451" i="14"/>
  <c r="F386" i="2"/>
  <c r="Q386" i="2" s="1"/>
  <c r="G706" i="2"/>
  <c r="R706" i="2" s="1"/>
  <c r="H85" i="2"/>
  <c r="H84" i="2" s="1"/>
  <c r="S84" i="2" s="1"/>
  <c r="G681" i="2"/>
  <c r="R681" i="2" s="1"/>
  <c r="R685" i="2"/>
  <c r="H66" i="2"/>
  <c r="H65" i="2" s="1"/>
  <c r="H64" i="2" s="1"/>
  <c r="S644" i="2"/>
  <c r="T680" i="2"/>
  <c r="Q384" i="2"/>
  <c r="G727" i="2"/>
  <c r="G726" i="2" s="1"/>
  <c r="R726" i="2" s="1"/>
  <c r="S542" i="2"/>
  <c r="S259" i="2"/>
  <c r="R95" i="14"/>
  <c r="F549" i="2"/>
  <c r="Q549" i="2" s="1"/>
  <c r="Q621" i="2"/>
  <c r="Q137" i="2"/>
  <c r="S176" i="2"/>
  <c r="H44" i="2"/>
  <c r="S44" i="2" s="1"/>
  <c r="H368" i="2"/>
  <c r="H367" i="2" s="1"/>
  <c r="S367" i="2" s="1"/>
  <c r="I456" i="2"/>
  <c r="I455" i="2" s="1"/>
  <c r="T455" i="2" s="1"/>
  <c r="F135" i="2"/>
  <c r="F134" i="2" s="1"/>
  <c r="Q134" i="2" s="1"/>
  <c r="R575" i="2"/>
  <c r="F193" i="2"/>
  <c r="Q193" i="2" s="1"/>
  <c r="Q317" i="2"/>
  <c r="F389" i="2"/>
  <c r="Q389" i="2" s="1"/>
  <c r="R576" i="2"/>
  <c r="R602" i="2"/>
  <c r="F630" i="2"/>
  <c r="Q630" i="2" s="1"/>
  <c r="R684" i="2"/>
  <c r="R708" i="2"/>
  <c r="R603" i="2"/>
  <c r="S136" i="2"/>
  <c r="S137" i="2"/>
  <c r="I636" i="2"/>
  <c r="I633" i="2" s="1"/>
  <c r="T188" i="2"/>
  <c r="H424" i="2"/>
  <c r="S424" i="2" s="1"/>
  <c r="R15" i="14"/>
  <c r="R329" i="14"/>
  <c r="F140" i="2"/>
  <c r="Q140" i="2" s="1"/>
  <c r="F258" i="2"/>
  <c r="Q258" i="2" s="1"/>
  <c r="F395" i="2"/>
  <c r="Q395" i="2" s="1"/>
  <c r="F675" i="2"/>
  <c r="Q675" i="2" s="1"/>
  <c r="Q653" i="2"/>
  <c r="S747" i="2"/>
  <c r="S621" i="2"/>
  <c r="H581" i="2"/>
  <c r="H580" i="2" s="1"/>
  <c r="S580" i="2" s="1"/>
  <c r="H325" i="2"/>
  <c r="H324" i="2" s="1"/>
  <c r="H323" i="2" s="1"/>
  <c r="F217" i="2"/>
  <c r="Q217" i="2" s="1"/>
  <c r="G449" i="2"/>
  <c r="R449" i="2" s="1"/>
  <c r="F651" i="2"/>
  <c r="Q651" i="2" s="1"/>
  <c r="F361" i="2"/>
  <c r="Q361" i="2" s="1"/>
  <c r="Q320" i="2"/>
  <c r="S482" i="2"/>
  <c r="S513" i="2"/>
  <c r="T696" i="2"/>
  <c r="H19" i="2"/>
  <c r="S19" i="2" s="1"/>
  <c r="S390" i="2"/>
  <c r="S362" i="2"/>
  <c r="H752" i="2"/>
  <c r="H751" i="2" s="1"/>
  <c r="H750" i="2" s="1"/>
  <c r="H749" i="2" s="1"/>
  <c r="I697" i="2"/>
  <c r="T697" i="2" s="1"/>
  <c r="F335" i="2"/>
  <c r="F334" i="2" s="1"/>
  <c r="Q334" i="2" s="1"/>
  <c r="G691" i="2"/>
  <c r="R691" i="2" s="1"/>
  <c r="F669" i="2"/>
  <c r="F668" i="2" s="1"/>
  <c r="Q668" i="2" s="1"/>
  <c r="S539" i="2"/>
  <c r="S269" i="2"/>
  <c r="H647" i="2"/>
  <c r="H646" i="2" s="1"/>
  <c r="S646" i="2" s="1"/>
  <c r="S408" i="2"/>
  <c r="R354" i="14"/>
  <c r="R208" i="14"/>
  <c r="G494" i="2"/>
  <c r="G491" i="2" s="1"/>
  <c r="F623" i="2"/>
  <c r="Q623" i="2" s="1"/>
  <c r="H515" i="2"/>
  <c r="H511" i="2" s="1"/>
  <c r="S511" i="2" s="1"/>
  <c r="S132" i="2"/>
  <c r="R81" i="14"/>
  <c r="Q466" i="2"/>
  <c r="F647" i="2"/>
  <c r="Q647" i="2" s="1"/>
  <c r="R443" i="2"/>
  <c r="H657" i="2"/>
  <c r="H656" i="2" s="1"/>
  <c r="S656" i="2" s="1"/>
  <c r="H577" i="2"/>
  <c r="S577" i="2" s="1"/>
  <c r="F125" i="2"/>
  <c r="Q125" i="2" s="1"/>
  <c r="Q467" i="2"/>
  <c r="S451" i="14"/>
  <c r="F158" i="2"/>
  <c r="Q158" i="2" s="1"/>
  <c r="R418" i="2"/>
  <c r="F464" i="2"/>
  <c r="Q464" i="2" s="1"/>
  <c r="F555" i="2"/>
  <c r="Q555" i="2" s="1"/>
  <c r="Q127" i="2"/>
  <c r="S384" i="2"/>
  <c r="F633" i="2"/>
  <c r="Q633" i="2" s="1"/>
  <c r="R84" i="14"/>
  <c r="H47" i="2"/>
  <c r="S47" i="2" s="1"/>
  <c r="F325" i="2"/>
  <c r="Q325" i="2" s="1"/>
  <c r="S173" i="2"/>
  <c r="Q211" i="2"/>
  <c r="G292" i="2"/>
  <c r="G291" i="2" s="1"/>
  <c r="Q559" i="2"/>
  <c r="G252" i="2"/>
  <c r="R252" i="2" s="1"/>
  <c r="S563" i="2"/>
  <c r="S618" i="2"/>
  <c r="S32" i="2"/>
  <c r="G331" i="2"/>
  <c r="G330" i="2" s="1"/>
  <c r="G329" i="2" s="1"/>
  <c r="G328" i="2" s="1"/>
  <c r="R328" i="2" s="1"/>
  <c r="Q436" i="2"/>
  <c r="H414" i="2"/>
  <c r="S414" i="2" s="1"/>
  <c r="S245" i="2"/>
  <c r="T450" i="2"/>
  <c r="S566" i="2"/>
  <c r="S532" i="2"/>
  <c r="H147" i="2"/>
  <c r="S147" i="2" s="1"/>
  <c r="S82" i="14"/>
  <c r="F179" i="2"/>
  <c r="Q179" i="2" s="1"/>
  <c r="G456" i="2"/>
  <c r="R456" i="2" s="1"/>
  <c r="F752" i="2"/>
  <c r="Q752" i="2" s="1"/>
  <c r="H217" i="2"/>
  <c r="S217" i="2" s="1"/>
  <c r="Q176" i="2"/>
  <c r="Q399" i="2"/>
  <c r="Q754" i="2"/>
  <c r="S679" i="2"/>
  <c r="S48" i="2"/>
  <c r="S375" i="2"/>
  <c r="T708" i="2"/>
  <c r="H335" i="2"/>
  <c r="H334" i="2" s="1"/>
  <c r="S334" i="2" s="1"/>
  <c r="S607" i="2"/>
  <c r="H441" i="2"/>
  <c r="S441" i="2" s="1"/>
  <c r="S141" i="2"/>
  <c r="H34" i="2"/>
  <c r="S34" i="2" s="1"/>
  <c r="R687" i="14"/>
  <c r="H717" i="2"/>
  <c r="S717" i="2" s="1"/>
  <c r="S718" i="2"/>
  <c r="R378" i="14"/>
  <c r="H377" i="14"/>
  <c r="R347" i="14"/>
  <c r="H346" i="14"/>
  <c r="R159" i="14"/>
  <c r="H158" i="14"/>
  <c r="H66" i="14"/>
  <c r="R67" i="14"/>
  <c r="H437" i="14"/>
  <c r="R438" i="14"/>
  <c r="H465" i="14"/>
  <c r="R465" i="14" s="1"/>
  <c r="R466" i="14"/>
  <c r="H697" i="14"/>
  <c r="R697" i="14" s="1"/>
  <c r="R698" i="14"/>
  <c r="H537" i="14"/>
  <c r="R538" i="14"/>
  <c r="R585" i="14"/>
  <c r="H584" i="14"/>
  <c r="H100" i="14"/>
  <c r="R101" i="14"/>
  <c r="P232" i="14"/>
  <c r="F231" i="14"/>
  <c r="P184" i="14"/>
  <c r="G184" i="14"/>
  <c r="F183" i="14"/>
  <c r="P247" i="14"/>
  <c r="F246" i="14"/>
  <c r="P246" i="14" s="1"/>
  <c r="P295" i="14"/>
  <c r="F294" i="14"/>
  <c r="P57" i="14"/>
  <c r="F56" i="14"/>
  <c r="P415" i="14"/>
  <c r="F414" i="14"/>
  <c r="P615" i="14"/>
  <c r="F614" i="14"/>
  <c r="G615" i="14"/>
  <c r="P696" i="14"/>
  <c r="F695" i="14"/>
  <c r="P660" i="14"/>
  <c r="F659" i="14"/>
  <c r="P226" i="14"/>
  <c r="F225" i="14"/>
  <c r="P599" i="14"/>
  <c r="F598" i="14"/>
  <c r="P767" i="14"/>
  <c r="F766" i="14"/>
  <c r="I691" i="2"/>
  <c r="T691" i="2" s="1"/>
  <c r="T692" i="2"/>
  <c r="T332" i="2"/>
  <c r="I331" i="2"/>
  <c r="I330" i="2" s="1"/>
  <c r="I329" i="2" s="1"/>
  <c r="I328" i="2" s="1"/>
  <c r="I322" i="2" s="1"/>
  <c r="H813" i="14"/>
  <c r="R814" i="14"/>
  <c r="R771" i="14"/>
  <c r="H770" i="14"/>
  <c r="R770" i="14" s="1"/>
  <c r="P40" i="14"/>
  <c r="F39" i="14"/>
  <c r="G40" i="14"/>
  <c r="P378" i="14"/>
  <c r="F377" i="14"/>
  <c r="P284" i="14"/>
  <c r="F283" i="14"/>
  <c r="P283" i="14" s="1"/>
  <c r="P268" i="14"/>
  <c r="F267" i="14"/>
  <c r="P96" i="14"/>
  <c r="F95" i="14"/>
  <c r="P64" i="14"/>
  <c r="F63" i="14"/>
  <c r="G64" i="14"/>
  <c r="P427" i="14"/>
  <c r="F426" i="14"/>
  <c r="P522" i="14"/>
  <c r="F521" i="14"/>
  <c r="P726" i="14"/>
  <c r="F725" i="14"/>
  <c r="P725" i="14" s="1"/>
  <c r="P101" i="14"/>
  <c r="F100" i="14"/>
  <c r="H161" i="14"/>
  <c r="R162" i="14"/>
  <c r="I706" i="2"/>
  <c r="T706" i="2" s="1"/>
  <c r="T707" i="2"/>
  <c r="T443" i="2"/>
  <c r="I442" i="2"/>
  <c r="T442" i="2" s="1"/>
  <c r="H395" i="2"/>
  <c r="S395" i="2" s="1"/>
  <c r="S396" i="2"/>
  <c r="H316" i="2"/>
  <c r="S316" i="2" s="1"/>
  <c r="S317" i="2"/>
  <c r="H193" i="2"/>
  <c r="S194" i="2"/>
  <c r="G718" i="2"/>
  <c r="R719" i="2"/>
  <c r="Q507" i="2"/>
  <c r="F506" i="2"/>
  <c r="F505" i="2" s="1"/>
  <c r="Q505" i="2" s="1"/>
  <c r="F364" i="2"/>
  <c r="Q364" i="2" s="1"/>
  <c r="Q365" i="2"/>
  <c r="Q314" i="2"/>
  <c r="F313" i="2"/>
  <c r="F312" i="2" s="1"/>
  <c r="Q312" i="2" s="1"/>
  <c r="F244" i="2"/>
  <c r="Q244" i="2" s="1"/>
  <c r="Q245" i="2"/>
  <c r="R191" i="2"/>
  <c r="G189" i="2"/>
  <c r="R189" i="2" s="1"/>
  <c r="Q145" i="2"/>
  <c r="F144" i="2"/>
  <c r="Q144" i="2" s="1"/>
  <c r="F101" i="2"/>
  <c r="Q101" i="2" s="1"/>
  <c r="Q102" i="2"/>
  <c r="S378" i="2"/>
  <c r="H373" i="2"/>
  <c r="H372" i="2" s="1"/>
  <c r="H371" i="2" s="1"/>
  <c r="I128" i="14"/>
  <c r="I127" i="14" s="1"/>
  <c r="I126" i="14" s="1"/>
  <c r="S129" i="14"/>
  <c r="R255" i="14"/>
  <c r="H254" i="14"/>
  <c r="R254" i="14" s="1"/>
  <c r="H204" i="14"/>
  <c r="R205" i="14"/>
  <c r="R216" i="14"/>
  <c r="H215" i="14"/>
  <c r="H497" i="14"/>
  <c r="R498" i="14"/>
  <c r="R483" i="14"/>
  <c r="H482" i="14"/>
  <c r="H723" i="14"/>
  <c r="R723" i="14" s="1"/>
  <c r="R724" i="14"/>
  <c r="H620" i="14"/>
  <c r="I621" i="14"/>
  <c r="R621" i="14"/>
  <c r="R478" i="14"/>
  <c r="H477" i="14"/>
  <c r="H651" i="14"/>
  <c r="R652" i="14"/>
  <c r="P46" i="14"/>
  <c r="F45" i="14"/>
  <c r="G46" i="14"/>
  <c r="P125" i="14"/>
  <c r="F124" i="14"/>
  <c r="G125" i="14"/>
  <c r="P355" i="14"/>
  <c r="F354" i="14"/>
  <c r="P309" i="14"/>
  <c r="G309" i="14"/>
  <c r="F308" i="14"/>
  <c r="P276" i="14"/>
  <c r="F275" i="14"/>
  <c r="P89" i="14"/>
  <c r="F88" i="14"/>
  <c r="P22" i="14"/>
  <c r="F21" i="14"/>
  <c r="P760" i="14"/>
  <c r="F759" i="14"/>
  <c r="P722" i="14"/>
  <c r="F721" i="14"/>
  <c r="P535" i="14"/>
  <c r="G535" i="14"/>
  <c r="F534" i="14"/>
  <c r="P668" i="14"/>
  <c r="F667" i="14"/>
  <c r="P108" i="14"/>
  <c r="F107" i="14"/>
  <c r="H233" i="14"/>
  <c r="R233" i="14" s="1"/>
  <c r="R234" i="14"/>
  <c r="I516" i="2"/>
  <c r="T517" i="2"/>
  <c r="H421" i="2"/>
  <c r="S421" i="2" s="1"/>
  <c r="S422" i="2"/>
  <c r="H288" i="2"/>
  <c r="S288" i="2" s="1"/>
  <c r="S289" i="2"/>
  <c r="H610" i="14"/>
  <c r="R611" i="14"/>
  <c r="R151" i="14"/>
  <c r="H150" i="14"/>
  <c r="P636" i="14"/>
  <c r="G636" i="14"/>
  <c r="F635" i="14"/>
  <c r="P118" i="14"/>
  <c r="G118" i="14"/>
  <c r="F117" i="14"/>
  <c r="P347" i="14"/>
  <c r="F346" i="14"/>
  <c r="P177" i="14"/>
  <c r="F176" i="14"/>
  <c r="G177" i="14"/>
  <c r="P302" i="14"/>
  <c r="F301" i="14"/>
  <c r="P30" i="14"/>
  <c r="F29" i="14"/>
  <c r="P393" i="14"/>
  <c r="F392" i="14"/>
  <c r="P743" i="14"/>
  <c r="F742" i="14"/>
  <c r="P434" i="14"/>
  <c r="F433" i="14"/>
  <c r="G434" i="14"/>
  <c r="P458" i="14"/>
  <c r="F457" i="14"/>
  <c r="P702" i="14"/>
  <c r="F701" i="14"/>
  <c r="P624" i="14"/>
  <c r="G624" i="14"/>
  <c r="F623" i="14"/>
  <c r="P542" i="14"/>
  <c r="F541" i="14"/>
  <c r="P494" i="14"/>
  <c r="F493" i="14"/>
  <c r="P652" i="14"/>
  <c r="F651" i="14"/>
  <c r="P585" i="14"/>
  <c r="F584" i="14"/>
  <c r="P793" i="14"/>
  <c r="F792" i="14"/>
  <c r="H570" i="14"/>
  <c r="R571" i="14"/>
  <c r="H629" i="14"/>
  <c r="I630" i="14"/>
  <c r="R630" i="14"/>
  <c r="I319" i="14"/>
  <c r="H318" i="14"/>
  <c r="R319" i="14"/>
  <c r="H35" i="14"/>
  <c r="R36" i="14"/>
  <c r="I36" i="14"/>
  <c r="H366" i="14"/>
  <c r="R367" i="14"/>
  <c r="R212" i="14"/>
  <c r="H211" i="14"/>
  <c r="R276" i="14"/>
  <c r="H275" i="14"/>
  <c r="R193" i="14"/>
  <c r="H192" i="14"/>
  <c r="I71" i="14"/>
  <c r="R71" i="14"/>
  <c r="H70" i="14"/>
  <c r="H418" i="14"/>
  <c r="R419" i="14"/>
  <c r="H752" i="14"/>
  <c r="R752" i="14" s="1"/>
  <c r="R753" i="14"/>
  <c r="H485" i="14"/>
  <c r="R486" i="14"/>
  <c r="H468" i="14"/>
  <c r="R469" i="14"/>
  <c r="H737" i="14"/>
  <c r="R738" i="14"/>
  <c r="H714" i="14"/>
  <c r="R714" i="14" s="1"/>
  <c r="R715" i="14"/>
  <c r="R566" i="14"/>
  <c r="H565" i="14"/>
  <c r="H526" i="14"/>
  <c r="R527" i="14"/>
  <c r="R665" i="14"/>
  <c r="H664" i="14"/>
  <c r="H147" i="14"/>
  <c r="R148" i="14"/>
  <c r="H801" i="14"/>
  <c r="R802" i="14"/>
  <c r="P632" i="14"/>
  <c r="F631" i="14"/>
  <c r="P631" i="14" s="1"/>
  <c r="G632" i="14"/>
  <c r="P129" i="14"/>
  <c r="G129" i="14"/>
  <c r="F128" i="14"/>
  <c r="P817" i="14"/>
  <c r="F816" i="14"/>
  <c r="P360" i="14"/>
  <c r="F359" i="14"/>
  <c r="P312" i="14"/>
  <c r="F311" i="14"/>
  <c r="P188" i="14"/>
  <c r="F187" i="14"/>
  <c r="P251" i="14"/>
  <c r="F250" i="14"/>
  <c r="P298" i="14"/>
  <c r="G298" i="14"/>
  <c r="F297" i="14"/>
  <c r="P92" i="14"/>
  <c r="F91" i="14"/>
  <c r="G92" i="14"/>
  <c r="P61" i="14"/>
  <c r="G61" i="14"/>
  <c r="F60" i="14"/>
  <c r="P26" i="14"/>
  <c r="F25" i="14"/>
  <c r="P419" i="14"/>
  <c r="F418" i="14"/>
  <c r="P762" i="14"/>
  <c r="F761" i="14"/>
  <c r="P761" i="14" s="1"/>
  <c r="P483" i="14"/>
  <c r="F482" i="14"/>
  <c r="P466" i="14"/>
  <c r="F465" i="14"/>
  <c r="P465" i="14" s="1"/>
  <c r="P713" i="14"/>
  <c r="F712" i="14"/>
  <c r="P712" i="14" s="1"/>
  <c r="P685" i="14"/>
  <c r="F684" i="14"/>
  <c r="P684" i="14" s="1"/>
  <c r="P621" i="14"/>
  <c r="F620" i="14"/>
  <c r="G621" i="14"/>
  <c r="P538" i="14"/>
  <c r="F537" i="14"/>
  <c r="P478" i="14"/>
  <c r="F477" i="14"/>
  <c r="P786" i="14"/>
  <c r="F785" i="14"/>
  <c r="P785" i="14" s="1"/>
  <c r="P649" i="14"/>
  <c r="F648" i="14"/>
  <c r="P154" i="14"/>
  <c r="F153" i="14"/>
  <c r="P771" i="14"/>
  <c r="F770" i="14"/>
  <c r="P770" i="14" s="1"/>
  <c r="H766" i="14"/>
  <c r="I575" i="2"/>
  <c r="I574" i="2" s="1"/>
  <c r="I568" i="2" s="1"/>
  <c r="S535" i="2"/>
  <c r="H127" i="14"/>
  <c r="H126" i="14" s="1"/>
  <c r="R126" i="14" s="1"/>
  <c r="R128" i="14"/>
  <c r="H321" i="14"/>
  <c r="I322" i="14"/>
  <c r="R322" i="14"/>
  <c r="I309" i="14"/>
  <c r="R309" i="14"/>
  <c r="H308" i="14"/>
  <c r="H262" i="14"/>
  <c r="R263" i="14"/>
  <c r="H196" i="14"/>
  <c r="I197" i="14"/>
  <c r="R197" i="14"/>
  <c r="H74" i="14"/>
  <c r="R75" i="14"/>
  <c r="H755" i="14"/>
  <c r="R756" i="14"/>
  <c r="R448" i="14"/>
  <c r="H447" i="14"/>
  <c r="R729" i="14"/>
  <c r="H728" i="14"/>
  <c r="H677" i="14"/>
  <c r="R678" i="14"/>
  <c r="H520" i="14"/>
  <c r="R520" i="14" s="1"/>
  <c r="R521" i="14"/>
  <c r="H237" i="14"/>
  <c r="R237" i="14" s="1"/>
  <c r="R238" i="14"/>
  <c r="I46" i="14"/>
  <c r="H45" i="14"/>
  <c r="R46" i="14"/>
  <c r="I125" i="14"/>
  <c r="R125" i="14"/>
  <c r="H124" i="14"/>
  <c r="H373" i="14"/>
  <c r="R374" i="14"/>
  <c r="R337" i="14"/>
  <c r="H336" i="14"/>
  <c r="R282" i="14"/>
  <c r="H281" i="14"/>
  <c r="H171" i="14"/>
  <c r="R172" i="14"/>
  <c r="R268" i="14"/>
  <c r="H267" i="14"/>
  <c r="R302" i="14"/>
  <c r="H301" i="14"/>
  <c r="H78" i="14"/>
  <c r="R79" i="14"/>
  <c r="R51" i="14"/>
  <c r="I51" i="14"/>
  <c r="H50" i="14"/>
  <c r="R427" i="14"/>
  <c r="H426" i="14"/>
  <c r="R397" i="14"/>
  <c r="H396" i="14"/>
  <c r="H746" i="14"/>
  <c r="R746" i="14" s="1"/>
  <c r="R747" i="14"/>
  <c r="H545" i="14"/>
  <c r="R545" i="14" s="1"/>
  <c r="R547" i="14"/>
  <c r="H732" i="14"/>
  <c r="R733" i="14"/>
  <c r="H695" i="14"/>
  <c r="R696" i="14"/>
  <c r="R660" i="14"/>
  <c r="H659" i="14"/>
  <c r="R551" i="14"/>
  <c r="H550" i="14"/>
  <c r="R507" i="14"/>
  <c r="H506" i="14"/>
  <c r="H798" i="14"/>
  <c r="R799" i="14"/>
  <c r="H648" i="14"/>
  <c r="R649" i="14"/>
  <c r="R154" i="14"/>
  <c r="H153" i="14"/>
  <c r="R777" i="14"/>
  <c r="H776" i="14"/>
  <c r="P240" i="14"/>
  <c r="F239" i="14"/>
  <c r="P137" i="14"/>
  <c r="F136" i="14"/>
  <c r="G137" i="14"/>
  <c r="P322" i="14"/>
  <c r="F321" i="14"/>
  <c r="G322" i="14"/>
  <c r="P36" i="14"/>
  <c r="F35" i="14"/>
  <c r="G36" i="14"/>
  <c r="P367" i="14"/>
  <c r="F366" i="14"/>
  <c r="G367" i="14"/>
  <c r="P330" i="14"/>
  <c r="F329" i="14"/>
  <c r="G330" i="14"/>
  <c r="P212" i="14"/>
  <c r="F211" i="14"/>
  <c r="P163" i="14"/>
  <c r="F162" i="14"/>
  <c r="P255" i="14"/>
  <c r="F254" i="14"/>
  <c r="P254" i="14" s="1"/>
  <c r="P205" i="14"/>
  <c r="F204" i="14"/>
  <c r="P67" i="14"/>
  <c r="F66" i="14"/>
  <c r="P216" i="14"/>
  <c r="F215" i="14"/>
  <c r="P438" i="14"/>
  <c r="F437" i="14"/>
  <c r="P397" i="14"/>
  <c r="F396" i="14"/>
  <c r="P745" i="14"/>
  <c r="F744" i="14"/>
  <c r="P744" i="14" s="1"/>
  <c r="P448" i="14"/>
  <c r="F447" i="14"/>
  <c r="P811" i="14"/>
  <c r="F810" i="14"/>
  <c r="P718" i="14"/>
  <c r="F717" i="14"/>
  <c r="P692" i="14"/>
  <c r="F691" i="14"/>
  <c r="P626" i="14"/>
  <c r="F625" i="14"/>
  <c r="P625" i="14" s="1"/>
  <c r="G626" i="14"/>
  <c r="P546" i="14"/>
  <c r="F545" i="14"/>
  <c r="P503" i="14"/>
  <c r="F502" i="14"/>
  <c r="P608" i="14"/>
  <c r="F607" i="14"/>
  <c r="P148" i="14"/>
  <c r="F147" i="14"/>
  <c r="H117" i="14"/>
  <c r="I118" i="14"/>
  <c r="R118" i="14"/>
  <c r="H363" i="14"/>
  <c r="R364" i="14"/>
  <c r="H326" i="14"/>
  <c r="R327" i="14"/>
  <c r="I177" i="14"/>
  <c r="R177" i="14"/>
  <c r="H176" i="14"/>
  <c r="H271" i="14"/>
  <c r="R272" i="14"/>
  <c r="H244" i="14"/>
  <c r="R245" i="14"/>
  <c r="R291" i="14"/>
  <c r="H290" i="14"/>
  <c r="R54" i="14"/>
  <c r="I54" i="14"/>
  <c r="H53" i="14"/>
  <c r="H18" i="14"/>
  <c r="R19" i="14"/>
  <c r="I19" i="14"/>
  <c r="H414" i="14"/>
  <c r="R415" i="14"/>
  <c r="H761" i="14"/>
  <c r="R761" i="14" s="1"/>
  <c r="R762" i="14"/>
  <c r="H655" i="14"/>
  <c r="R656" i="14"/>
  <c r="H518" i="14"/>
  <c r="R518" i="14" s="1"/>
  <c r="R519" i="14"/>
  <c r="R431" i="14"/>
  <c r="H430" i="14"/>
  <c r="I431" i="14"/>
  <c r="R713" i="14"/>
  <c r="H712" i="14"/>
  <c r="H684" i="14"/>
  <c r="R684" i="14" s="1"/>
  <c r="R685" i="14"/>
  <c r="H560" i="14"/>
  <c r="R561" i="14"/>
  <c r="R511" i="14"/>
  <c r="H510" i="14"/>
  <c r="H604" i="14"/>
  <c r="R605" i="14"/>
  <c r="H143" i="14"/>
  <c r="R144" i="14"/>
  <c r="H795" i="14"/>
  <c r="R796" i="14"/>
  <c r="P571" i="14"/>
  <c r="F570" i="14"/>
  <c r="P630" i="14"/>
  <c r="F629" i="14"/>
  <c r="G630" i="14"/>
  <c r="P340" i="14"/>
  <c r="G340" i="14"/>
  <c r="F339" i="14"/>
  <c r="P82" i="14"/>
  <c r="F81" i="14"/>
  <c r="G82" i="14"/>
  <c r="P371" i="14"/>
  <c r="F370" i="14"/>
  <c r="P333" i="14"/>
  <c r="F332" i="14"/>
  <c r="P168" i="14"/>
  <c r="F167" i="14"/>
  <c r="P259" i="14"/>
  <c r="F258" i="14"/>
  <c r="P193" i="14"/>
  <c r="F192" i="14"/>
  <c r="P71" i="14"/>
  <c r="F70" i="14"/>
  <c r="G71" i="14"/>
  <c r="P220" i="14"/>
  <c r="F219" i="14"/>
  <c r="P443" i="14"/>
  <c r="F442" i="14"/>
  <c r="P498" i="14"/>
  <c r="F497" i="14"/>
  <c r="P644" i="14"/>
  <c r="G644" i="14"/>
  <c r="F643" i="14"/>
  <c r="P643" i="14" s="1"/>
  <c r="P452" i="14"/>
  <c r="F451" i="14"/>
  <c r="G452" i="14"/>
  <c r="P464" i="14"/>
  <c r="F463" i="14"/>
  <c r="P733" i="14"/>
  <c r="F732" i="14"/>
  <c r="P711" i="14"/>
  <c r="F710" i="14"/>
  <c r="P683" i="14"/>
  <c r="F682" i="14"/>
  <c r="P579" i="14"/>
  <c r="F578" i="14"/>
  <c r="P507" i="14"/>
  <c r="F506" i="14"/>
  <c r="P799" i="14"/>
  <c r="F798" i="14"/>
  <c r="P611" i="14"/>
  <c r="F610" i="14"/>
  <c r="P151" i="14"/>
  <c r="F150" i="14"/>
  <c r="P802" i="14"/>
  <c r="F801" i="14"/>
  <c r="H592" i="14"/>
  <c r="R593" i="14"/>
  <c r="H631" i="14"/>
  <c r="R631" i="14" s="1"/>
  <c r="I632" i="14"/>
  <c r="R632" i="14"/>
  <c r="R532" i="14"/>
  <c r="H531" i="14"/>
  <c r="H667" i="14"/>
  <c r="R668" i="14"/>
  <c r="H598" i="14"/>
  <c r="R599" i="14"/>
  <c r="H107" i="14"/>
  <c r="R108" i="14"/>
  <c r="H782" i="14"/>
  <c r="R783" i="14"/>
  <c r="P114" i="14"/>
  <c r="G114" i="14"/>
  <c r="F113" i="14"/>
  <c r="P319" i="14"/>
  <c r="G319" i="14"/>
  <c r="F318" i="14"/>
  <c r="P33" i="14"/>
  <c r="F32" i="14"/>
  <c r="G33" i="14"/>
  <c r="P364" i="14"/>
  <c r="F363" i="14"/>
  <c r="P327" i="14"/>
  <c r="F326" i="14"/>
  <c r="P209" i="14"/>
  <c r="G209" i="14"/>
  <c r="F208" i="14"/>
  <c r="P159" i="14"/>
  <c r="F158" i="14"/>
  <c r="P200" i="14"/>
  <c r="F199" i="14"/>
  <c r="P288" i="14"/>
  <c r="F287" i="14"/>
  <c r="P79" i="14"/>
  <c r="F78" i="14"/>
  <c r="P51" i="14"/>
  <c r="G51" i="14"/>
  <c r="F50" i="14"/>
  <c r="P16" i="14"/>
  <c r="G16" i="14"/>
  <c r="F15" i="14"/>
  <c r="P406" i="14"/>
  <c r="F405" i="14"/>
  <c r="P753" i="14"/>
  <c r="F752" i="14"/>
  <c r="P486" i="14"/>
  <c r="F485" i="14"/>
  <c r="P469" i="14"/>
  <c r="F468" i="14"/>
  <c r="P738" i="14"/>
  <c r="F737" i="14"/>
  <c r="P715" i="14"/>
  <c r="F714" i="14"/>
  <c r="P714" i="14" s="1"/>
  <c r="P688" i="14"/>
  <c r="F687" i="14"/>
  <c r="P566" i="14"/>
  <c r="F565" i="14"/>
  <c r="P527" i="14"/>
  <c r="F526" i="14"/>
  <c r="P605" i="14"/>
  <c r="F604" i="14"/>
  <c r="P144" i="14"/>
  <c r="F143" i="14"/>
  <c r="P777" i="14"/>
  <c r="F776" i="14"/>
  <c r="R304" i="14"/>
  <c r="R721" i="14"/>
  <c r="R316" i="14"/>
  <c r="H315" i="14"/>
  <c r="I114" i="14"/>
  <c r="R114" i="14"/>
  <c r="H113" i="14"/>
  <c r="R113" i="14" s="1"/>
  <c r="H121" i="14"/>
  <c r="I122" i="14"/>
  <c r="R122" i="14"/>
  <c r="H382" i="14"/>
  <c r="R383" i="14"/>
  <c r="R351" i="14"/>
  <c r="H350" i="14"/>
  <c r="H179" i="14"/>
  <c r="R180" i="14"/>
  <c r="R259" i="14"/>
  <c r="H258" i="14"/>
  <c r="H294" i="14"/>
  <c r="R295" i="14"/>
  <c r="H88" i="14"/>
  <c r="R89" i="14"/>
  <c r="H56" i="14"/>
  <c r="R57" i="14"/>
  <c r="H21" i="14"/>
  <c r="R22" i="14"/>
  <c r="H401" i="14"/>
  <c r="R402" i="14"/>
  <c r="H742" i="14"/>
  <c r="R743" i="14"/>
  <c r="H433" i="14"/>
  <c r="R434" i="14"/>
  <c r="I434" i="14"/>
  <c r="H457" i="14"/>
  <c r="R458" i="14"/>
  <c r="H725" i="14"/>
  <c r="R725" i="14" s="1"/>
  <c r="R726" i="14"/>
  <c r="H701" i="14"/>
  <c r="R702" i="14"/>
  <c r="H623" i="14"/>
  <c r="I624" i="14"/>
  <c r="R624" i="14"/>
  <c r="H541" i="14"/>
  <c r="R542" i="14"/>
  <c r="R494" i="14"/>
  <c r="H493" i="14"/>
  <c r="R608" i="14"/>
  <c r="H607" i="14"/>
  <c r="R105" i="14"/>
  <c r="H104" i="14"/>
  <c r="P593" i="14"/>
  <c r="F592" i="14"/>
  <c r="P343" i="14"/>
  <c r="G343" i="14"/>
  <c r="F342" i="14"/>
  <c r="P85" i="14"/>
  <c r="F84" i="14"/>
  <c r="G85" i="14"/>
  <c r="P374" i="14"/>
  <c r="F373" i="14"/>
  <c r="G374" i="14"/>
  <c r="P337" i="14"/>
  <c r="F336" i="14"/>
  <c r="P282" i="14"/>
  <c r="F281" i="14"/>
  <c r="P172" i="14"/>
  <c r="F171" i="14"/>
  <c r="P263" i="14"/>
  <c r="F262" i="14"/>
  <c r="P197" i="14"/>
  <c r="G197" i="14"/>
  <c r="F196" i="14"/>
  <c r="P75" i="14"/>
  <c r="F74" i="14"/>
  <c r="P552" i="14"/>
  <c r="F550" i="14"/>
  <c r="P550" i="14" s="1"/>
  <c r="F789" i="14"/>
  <c r="P790" i="14"/>
  <c r="P402" i="14"/>
  <c r="F401" i="14"/>
  <c r="P656" i="14"/>
  <c r="F655" i="14"/>
  <c r="P519" i="14"/>
  <c r="F518" i="14"/>
  <c r="P431" i="14"/>
  <c r="F430" i="14"/>
  <c r="P617" i="14"/>
  <c r="G617" i="14"/>
  <c r="F616" i="14"/>
  <c r="P616" i="14" s="1"/>
  <c r="P698" i="14"/>
  <c r="F697" i="14"/>
  <c r="P697" i="14" s="1"/>
  <c r="P673" i="14"/>
  <c r="F672" i="14"/>
  <c r="P561" i="14"/>
  <c r="F560" i="14"/>
  <c r="P511" i="14"/>
  <c r="F510" i="14"/>
  <c r="P602" i="14"/>
  <c r="F601" i="14"/>
  <c r="P141" i="14"/>
  <c r="F140" i="14"/>
  <c r="P783" i="14"/>
  <c r="F782" i="14"/>
  <c r="H791" i="14"/>
  <c r="R791" i="14" s="1"/>
  <c r="R792" i="14"/>
  <c r="T571" i="2"/>
  <c r="Q17" i="2"/>
  <c r="F150" i="2"/>
  <c r="Q150" i="2" s="1"/>
  <c r="F172" i="2"/>
  <c r="Q172" i="2" s="1"/>
  <c r="F377" i="2"/>
  <c r="Q377" i="2" s="1"/>
  <c r="G415" i="2"/>
  <c r="R415" i="2" s="1"/>
  <c r="F565" i="2"/>
  <c r="Q565" i="2" s="1"/>
  <c r="F746" i="2"/>
  <c r="Q746" i="2" s="1"/>
  <c r="Q375" i="2"/>
  <c r="Q148" i="2"/>
  <c r="S166" i="2"/>
  <c r="S754" i="2"/>
  <c r="F238" i="2"/>
  <c r="Q238" i="2" s="1"/>
  <c r="F610" i="2"/>
  <c r="Q610" i="2" s="1"/>
  <c r="G723" i="2"/>
  <c r="R723" i="2" s="1"/>
  <c r="I281" i="2"/>
  <c r="T281" i="2" s="1"/>
  <c r="H26" i="2"/>
  <c r="H25" i="2" s="1"/>
  <c r="R240" i="14"/>
  <c r="H239" i="14"/>
  <c r="H136" i="14"/>
  <c r="R137" i="14"/>
  <c r="I137" i="14"/>
  <c r="H370" i="14"/>
  <c r="R371" i="14"/>
  <c r="R184" i="14"/>
  <c r="H183" i="14"/>
  <c r="I184" i="14"/>
  <c r="H219" i="14"/>
  <c r="R221" i="14"/>
  <c r="H25" i="14"/>
  <c r="R26" i="14"/>
  <c r="R406" i="14"/>
  <c r="H405" i="14"/>
  <c r="R642" i="14"/>
  <c r="I642" i="14"/>
  <c r="R462" i="14"/>
  <c r="H461" i="14"/>
  <c r="H705" i="14"/>
  <c r="R706" i="14"/>
  <c r="P796" i="14"/>
  <c r="F795" i="14"/>
  <c r="P316" i="14"/>
  <c r="F315" i="14"/>
  <c r="H637" i="14"/>
  <c r="R637" i="14" s="1"/>
  <c r="R638" i="14"/>
  <c r="I638" i="14"/>
  <c r="I343" i="14"/>
  <c r="H342" i="14"/>
  <c r="R343" i="14"/>
  <c r="I41" i="14"/>
  <c r="S42" i="14"/>
  <c r="H167" i="14"/>
  <c r="R168" i="14"/>
  <c r="H250" i="14"/>
  <c r="R251" i="14"/>
  <c r="H297" i="14"/>
  <c r="R298" i="14"/>
  <c r="H91" i="14"/>
  <c r="R92" i="14"/>
  <c r="I61" i="14"/>
  <c r="R61" i="14"/>
  <c r="H60" i="14"/>
  <c r="H789" i="14"/>
  <c r="R790" i="14"/>
  <c r="H392" i="14"/>
  <c r="R393" i="14"/>
  <c r="H744" i="14"/>
  <c r="R744" i="14" s="1"/>
  <c r="R745" i="14"/>
  <c r="H488" i="14"/>
  <c r="R489" i="14"/>
  <c r="H472" i="14"/>
  <c r="R473" i="14"/>
  <c r="R811" i="14"/>
  <c r="H810" i="14"/>
  <c r="H717" i="14"/>
  <c r="R718" i="14"/>
  <c r="H691" i="14"/>
  <c r="R692" i="14"/>
  <c r="I15" i="14"/>
  <c r="S16" i="14"/>
  <c r="R674" i="14"/>
  <c r="H671" i="14"/>
  <c r="R671" i="14" s="1"/>
  <c r="R636" i="14"/>
  <c r="H635" i="14"/>
  <c r="I636" i="14"/>
  <c r="I340" i="14"/>
  <c r="R340" i="14"/>
  <c r="H339" i="14"/>
  <c r="H816" i="14"/>
  <c r="R817" i="14"/>
  <c r="H359" i="14"/>
  <c r="R360" i="14"/>
  <c r="H311" i="14"/>
  <c r="R312" i="14"/>
  <c r="H187" i="14"/>
  <c r="R188" i="14"/>
  <c r="H199" i="14"/>
  <c r="R200" i="14"/>
  <c r="H287" i="14"/>
  <c r="R288" i="14"/>
  <c r="H63" i="14"/>
  <c r="R64" i="14"/>
  <c r="I64" i="14"/>
  <c r="H29" i="14"/>
  <c r="R30" i="14"/>
  <c r="H410" i="14"/>
  <c r="R411" i="14"/>
  <c r="H643" i="14"/>
  <c r="R643" i="14" s="1"/>
  <c r="I644" i="14"/>
  <c r="R644" i="14"/>
  <c r="H516" i="14"/>
  <c r="R517" i="14"/>
  <c r="H614" i="14"/>
  <c r="I615" i="14"/>
  <c r="R615" i="14"/>
  <c r="H710" i="14"/>
  <c r="R710" i="14" s="1"/>
  <c r="R711" i="14"/>
  <c r="H682" i="14"/>
  <c r="R683" i="14"/>
  <c r="H578" i="14"/>
  <c r="R579" i="14"/>
  <c r="H534" i="14"/>
  <c r="I535" i="14"/>
  <c r="R535" i="14"/>
  <c r="H225" i="14"/>
  <c r="R226" i="14"/>
  <c r="H785" i="14"/>
  <c r="R785" i="14" s="1"/>
  <c r="R786" i="14"/>
  <c r="H601" i="14"/>
  <c r="R602" i="14"/>
  <c r="H140" i="14"/>
  <c r="R141" i="14"/>
  <c r="P638" i="14"/>
  <c r="G638" i="14"/>
  <c r="F637" i="14"/>
  <c r="P637" i="14" s="1"/>
  <c r="P42" i="14"/>
  <c r="G42" i="14"/>
  <c r="F41" i="14"/>
  <c r="P41" i="14" s="1"/>
  <c r="P122" i="14"/>
  <c r="G122" i="14"/>
  <c r="F121" i="14"/>
  <c r="P383" i="14"/>
  <c r="F382" i="14"/>
  <c r="P351" i="14"/>
  <c r="F350" i="14"/>
  <c r="P306" i="14"/>
  <c r="F305" i="14"/>
  <c r="P180" i="14"/>
  <c r="F179" i="14"/>
  <c r="P272" i="14"/>
  <c r="F271" i="14"/>
  <c r="P245" i="14"/>
  <c r="F244" i="14"/>
  <c r="P291" i="14"/>
  <c r="F290" i="14"/>
  <c r="G291" i="14"/>
  <c r="P54" i="14"/>
  <c r="G54" i="14"/>
  <c r="F53" i="14"/>
  <c r="P19" i="14"/>
  <c r="F18" i="14"/>
  <c r="G19" i="14"/>
  <c r="P411" i="14"/>
  <c r="F410" i="14"/>
  <c r="P756" i="14"/>
  <c r="F755" i="14"/>
  <c r="P642" i="14"/>
  <c r="G642" i="14"/>
  <c r="P489" i="14"/>
  <c r="F488" i="14"/>
  <c r="P473" i="14"/>
  <c r="F472" i="14"/>
  <c r="P729" i="14"/>
  <c r="F728" i="14"/>
  <c r="P706" i="14"/>
  <c r="F705" i="14"/>
  <c r="P678" i="14"/>
  <c r="F677" i="14"/>
  <c r="P576" i="14"/>
  <c r="F575" i="14"/>
  <c r="P532" i="14"/>
  <c r="F531" i="14"/>
  <c r="F813" i="14"/>
  <c r="P814" i="14"/>
  <c r="P665" i="14"/>
  <c r="F664" i="14"/>
  <c r="P588" i="14"/>
  <c r="F587" i="14"/>
  <c r="P105" i="14"/>
  <c r="F104" i="14"/>
  <c r="T570" i="2"/>
  <c r="F15" i="2"/>
  <c r="F14" i="2" s="1"/>
  <c r="F296" i="2"/>
  <c r="F295" i="2" s="1"/>
  <c r="F404" i="2"/>
  <c r="Q404" i="2" s="1"/>
  <c r="F458" i="2"/>
  <c r="Q458" i="2" s="1"/>
  <c r="F562" i="2"/>
  <c r="Q562" i="2" s="1"/>
  <c r="G582" i="2"/>
  <c r="G581" i="2" s="1"/>
  <c r="S624" i="2"/>
  <c r="Q156" i="2"/>
  <c r="F694" i="2"/>
  <c r="F693" i="2" s="1"/>
  <c r="Q693" i="2" s="1"/>
  <c r="I283" i="2"/>
  <c r="T283" i="2" s="1"/>
  <c r="H197" i="2"/>
  <c r="S197" i="2" s="1"/>
  <c r="S452" i="14"/>
  <c r="H38" i="14"/>
  <c r="H37" i="14" s="1"/>
  <c r="R37" i="14" s="1"/>
  <c r="M531" i="1"/>
  <c r="L849" i="1"/>
  <c r="G987" i="12"/>
  <c r="C42" i="11"/>
  <c r="G42" i="12"/>
  <c r="C36" i="11"/>
  <c r="F760" i="1"/>
  <c r="L760" i="1" s="1"/>
  <c r="G820" i="1"/>
  <c r="G819" i="1" s="1"/>
  <c r="M819" i="1" s="1"/>
  <c r="F300" i="1"/>
  <c r="L300" i="1" s="1"/>
  <c r="M768" i="1"/>
  <c r="L279" i="1"/>
  <c r="G786" i="1"/>
  <c r="M786" i="1" s="1"/>
  <c r="M524" i="1"/>
  <c r="F387" i="1"/>
  <c r="F667" i="1"/>
  <c r="L667" i="1" s="1"/>
  <c r="L297" i="1"/>
  <c r="F463" i="1"/>
  <c r="L463" i="1" s="1"/>
  <c r="F160" i="1"/>
  <c r="L160" i="1" s="1"/>
  <c r="L302" i="1"/>
  <c r="F568" i="1"/>
  <c r="L568" i="1" s="1"/>
  <c r="C24" i="11"/>
  <c r="G355" i="12"/>
  <c r="G211" i="12"/>
  <c r="C22" i="11"/>
  <c r="L502" i="1"/>
  <c r="L635" i="1"/>
  <c r="L421" i="1"/>
  <c r="F43" i="1"/>
  <c r="L43" i="1" s="1"/>
  <c r="L284" i="1"/>
  <c r="F163" i="1"/>
  <c r="L163" i="1" s="1"/>
  <c r="G788" i="1"/>
  <c r="M788" i="1" s="1"/>
  <c r="L851" i="1"/>
  <c r="F481" i="1"/>
  <c r="L481" i="1" s="1"/>
  <c r="F564" i="1"/>
  <c r="L564" i="1" s="1"/>
  <c r="F542" i="1"/>
  <c r="L542" i="1" s="1"/>
  <c r="C14" i="11"/>
  <c r="M274" i="1"/>
  <c r="L642" i="1"/>
  <c r="F206" i="1"/>
  <c r="F205" i="1" s="1"/>
  <c r="L205" i="1" s="1"/>
  <c r="F329" i="1"/>
  <c r="L329" i="1" s="1"/>
  <c r="F539" i="1"/>
  <c r="L539" i="1" s="1"/>
  <c r="L741" i="1"/>
  <c r="L720" i="1"/>
  <c r="F675" i="1"/>
  <c r="L675" i="1" s="1"/>
  <c r="M737" i="1"/>
  <c r="F368" i="1"/>
  <c r="L368" i="1" s="1"/>
  <c r="G773" i="1"/>
  <c r="G772" i="1" s="1"/>
  <c r="M772" i="1" s="1"/>
  <c r="L815" i="1"/>
  <c r="L235" i="1"/>
  <c r="G663" i="1"/>
  <c r="G662" i="1" s="1"/>
  <c r="M662" i="1" s="1"/>
  <c r="L138" i="1"/>
  <c r="G812" i="1"/>
  <c r="M812" i="1" s="1"/>
  <c r="G792" i="1"/>
  <c r="M792" i="1" s="1"/>
  <c r="F95" i="1"/>
  <c r="L95" i="1" s="1"/>
  <c r="F484" i="1"/>
  <c r="L484" i="1" s="1"/>
  <c r="F754" i="1"/>
  <c r="F753" i="1" s="1"/>
  <c r="L848" i="1"/>
  <c r="L415" i="1"/>
  <c r="L467" i="1"/>
  <c r="F511" i="1"/>
  <c r="L511" i="1" s="1"/>
  <c r="F224" i="1"/>
  <c r="L224" i="1" s="1"/>
  <c r="L337" i="1"/>
  <c r="F293" i="1"/>
  <c r="L293" i="1" s="1"/>
  <c r="L418" i="1"/>
  <c r="L596" i="1"/>
  <c r="L750" i="1"/>
  <c r="F136" i="1"/>
  <c r="L136" i="1" s="1"/>
  <c r="G763" i="1"/>
  <c r="M763" i="1" s="1"/>
  <c r="L850" i="1"/>
  <c r="F687" i="15"/>
  <c r="L687" i="15" s="1"/>
  <c r="L280" i="1"/>
  <c r="F439" i="1"/>
  <c r="L439" i="1" s="1"/>
  <c r="F627" i="1"/>
  <c r="L627" i="1" s="1"/>
  <c r="F710" i="1"/>
  <c r="L710" i="1" s="1"/>
  <c r="L572" i="1"/>
  <c r="L441" i="1"/>
  <c r="L444" i="1"/>
  <c r="F332" i="1"/>
  <c r="L332" i="1" s="1"/>
  <c r="L652" i="1"/>
  <c r="L341" i="15"/>
  <c r="G341" i="15"/>
  <c r="F340" i="15"/>
  <c r="L392" i="15"/>
  <c r="F391" i="15"/>
  <c r="L355" i="15"/>
  <c r="F354" i="15"/>
  <c r="L177" i="15"/>
  <c r="F176" i="15"/>
  <c r="L198" i="15"/>
  <c r="F197" i="15"/>
  <c r="L225" i="15"/>
  <c r="F224" i="15"/>
  <c r="L482" i="15"/>
  <c r="F481" i="15"/>
  <c r="L757" i="15"/>
  <c r="F756" i="15"/>
  <c r="L842" i="15"/>
  <c r="F841" i="15"/>
  <c r="L841" i="15" s="1"/>
  <c r="L790" i="15"/>
  <c r="F789" i="15"/>
  <c r="L633" i="15"/>
  <c r="F632" i="15"/>
  <c r="L908" i="15"/>
  <c r="F907" i="15"/>
  <c r="L153" i="15"/>
  <c r="F152" i="15"/>
  <c r="L81" i="15"/>
  <c r="F80" i="15"/>
  <c r="G81" i="15"/>
  <c r="L269" i="15"/>
  <c r="F268" i="15"/>
  <c r="L467" i="15"/>
  <c r="F466" i="15"/>
  <c r="L552" i="15"/>
  <c r="F551" i="15"/>
  <c r="L923" i="15"/>
  <c r="F922" i="15"/>
  <c r="L641" i="15"/>
  <c r="F640" i="15"/>
  <c r="L515" i="15"/>
  <c r="F514" i="15"/>
  <c r="L159" i="15"/>
  <c r="F158" i="15"/>
  <c r="G728" i="15"/>
  <c r="F727" i="15"/>
  <c r="L728" i="15"/>
  <c r="L189" i="15"/>
  <c r="F188" i="15"/>
  <c r="G189" i="15"/>
  <c r="L50" i="15"/>
  <c r="F49" i="15"/>
  <c r="G50" i="15"/>
  <c r="L865" i="15"/>
  <c r="F864" i="15"/>
  <c r="L829" i="15"/>
  <c r="F828" i="15"/>
  <c r="L124" i="15"/>
  <c r="G124" i="15"/>
  <c r="F123" i="15"/>
  <c r="L382" i="15"/>
  <c r="F381" i="15"/>
  <c r="L208" i="15"/>
  <c r="G208" i="15"/>
  <c r="F207" i="15"/>
  <c r="L25" i="15"/>
  <c r="F24" i="15"/>
  <c r="L593" i="15"/>
  <c r="F592" i="15"/>
  <c r="L860" i="15"/>
  <c r="F859" i="15"/>
  <c r="L584" i="15"/>
  <c r="F583" i="15"/>
  <c r="L548" i="15"/>
  <c r="F547" i="15"/>
  <c r="L833" i="15"/>
  <c r="F832" i="15"/>
  <c r="L832" i="15" s="1"/>
  <c r="L809" i="15"/>
  <c r="F808" i="15"/>
  <c r="L589" i="15"/>
  <c r="F588" i="15"/>
  <c r="L45" i="15"/>
  <c r="F44" i="15"/>
  <c r="G45" i="15"/>
  <c r="L349" i="15"/>
  <c r="F348" i="15"/>
  <c r="L211" i="15"/>
  <c r="F210" i="15"/>
  <c r="L29" i="15"/>
  <c r="F28" i="15"/>
  <c r="G713" i="15"/>
  <c r="L713" i="15"/>
  <c r="F712" i="15"/>
  <c r="L813" i="15"/>
  <c r="F812" i="15"/>
  <c r="L709" i="15"/>
  <c r="F708" i="15"/>
  <c r="L146" i="15"/>
  <c r="F145" i="15"/>
  <c r="L248" i="15"/>
  <c r="F247" i="15"/>
  <c r="L131" i="15"/>
  <c r="F130" i="15"/>
  <c r="G131" i="15"/>
  <c r="L373" i="15"/>
  <c r="F372" i="15"/>
  <c r="L238" i="15"/>
  <c r="F237" i="15"/>
  <c r="L261" i="15"/>
  <c r="F260" i="15"/>
  <c r="L91" i="15"/>
  <c r="G91" i="15"/>
  <c r="F90" i="15"/>
  <c r="L216" i="15"/>
  <c r="F215" i="15"/>
  <c r="G216" i="15"/>
  <c r="L456" i="15"/>
  <c r="F455" i="15"/>
  <c r="L854" i="15"/>
  <c r="F853" i="15"/>
  <c r="L853" i="15" s="1"/>
  <c r="L612" i="15"/>
  <c r="F611" i="15"/>
  <c r="L715" i="15"/>
  <c r="G715" i="15"/>
  <c r="F714" i="15"/>
  <c r="L714" i="15" s="1"/>
  <c r="L647" i="15"/>
  <c r="F646" i="15"/>
  <c r="L646" i="15" s="1"/>
  <c r="L747" i="15"/>
  <c r="F746" i="15"/>
  <c r="L918" i="15"/>
  <c r="F917" i="15"/>
  <c r="L116" i="15"/>
  <c r="F115" i="15"/>
  <c r="L115" i="15" s="1"/>
  <c r="G116" i="15"/>
  <c r="L120" i="15"/>
  <c r="G120" i="15"/>
  <c r="F119" i="15"/>
  <c r="L406" i="15"/>
  <c r="F405" i="15"/>
  <c r="L377" i="15"/>
  <c r="F376" i="15"/>
  <c r="L334" i="15"/>
  <c r="F333" i="15"/>
  <c r="L193" i="15"/>
  <c r="F192" i="15"/>
  <c r="L263" i="15"/>
  <c r="F262" i="15"/>
  <c r="L262" i="15" s="1"/>
  <c r="L317" i="15"/>
  <c r="F316" i="15"/>
  <c r="G317" i="15"/>
  <c r="L94" i="15"/>
  <c r="F93" i="15"/>
  <c r="L66" i="15"/>
  <c r="F65" i="15"/>
  <c r="L220" i="15"/>
  <c r="F219" i="15"/>
  <c r="L460" i="15"/>
  <c r="F459" i="15"/>
  <c r="L425" i="15"/>
  <c r="F424" i="15"/>
  <c r="L856" i="15"/>
  <c r="F855" i="15"/>
  <c r="L855" i="15" s="1"/>
  <c r="L580" i="15"/>
  <c r="F579" i="15"/>
  <c r="L503" i="15"/>
  <c r="G503" i="15"/>
  <c r="F502" i="15"/>
  <c r="L545" i="15"/>
  <c r="F544" i="15"/>
  <c r="L544" i="15" s="1"/>
  <c r="L939" i="15"/>
  <c r="F938" i="15"/>
  <c r="L831" i="15"/>
  <c r="F830" i="15"/>
  <c r="L830" i="15" s="1"/>
  <c r="L805" i="15"/>
  <c r="F804" i="15"/>
  <c r="L804" i="15" s="1"/>
  <c r="L778" i="15"/>
  <c r="F777" i="15"/>
  <c r="L657" i="15"/>
  <c r="F656" i="15"/>
  <c r="L606" i="15"/>
  <c r="F605" i="15"/>
  <c r="L931" i="15"/>
  <c r="F930" i="15"/>
  <c r="L750" i="15"/>
  <c r="F749" i="15"/>
  <c r="L684" i="15"/>
  <c r="F683" i="15"/>
  <c r="L110" i="15"/>
  <c r="F109" i="15"/>
  <c r="L139" i="15"/>
  <c r="F138" i="15"/>
  <c r="G139" i="15"/>
  <c r="L369" i="15"/>
  <c r="F368" i="15"/>
  <c r="L168" i="15"/>
  <c r="F167" i="15"/>
  <c r="L324" i="15"/>
  <c r="F323" i="15"/>
  <c r="L74" i="15"/>
  <c r="F73" i="15"/>
  <c r="L15" i="15"/>
  <c r="F14" i="15"/>
  <c r="G15" i="15"/>
  <c r="L430" i="15"/>
  <c r="F429" i="15"/>
  <c r="L478" i="15"/>
  <c r="G478" i="15"/>
  <c r="F477" i="15"/>
  <c r="L541" i="15"/>
  <c r="F540" i="15"/>
  <c r="L825" i="15"/>
  <c r="F824" i="15"/>
  <c r="L672" i="15"/>
  <c r="F671" i="15"/>
  <c r="L598" i="15"/>
  <c r="F597" i="15"/>
  <c r="L915" i="15"/>
  <c r="F914" i="15"/>
  <c r="L886" i="15"/>
  <c r="F885" i="15"/>
  <c r="L667" i="15"/>
  <c r="F666" i="15"/>
  <c r="L365" i="15"/>
  <c r="G365" i="15"/>
  <c r="F364" i="15"/>
  <c r="L352" i="15"/>
  <c r="F351" i="15"/>
  <c r="G352" i="15"/>
  <c r="L173" i="15"/>
  <c r="F172" i="15"/>
  <c r="L314" i="15"/>
  <c r="F313" i="15"/>
  <c r="L78" i="15"/>
  <c r="F77" i="15"/>
  <c r="G18" i="15"/>
  <c r="L18" i="15"/>
  <c r="F17" i="15"/>
  <c r="L434" i="15"/>
  <c r="F433" i="15"/>
  <c r="L528" i="15"/>
  <c r="F527" i="15"/>
  <c r="L543" i="15"/>
  <c r="F542" i="15"/>
  <c r="L542" i="15" s="1"/>
  <c r="L761" i="15"/>
  <c r="F760" i="15"/>
  <c r="L630" i="15"/>
  <c r="F629" i="15"/>
  <c r="G630" i="15"/>
  <c r="M736" i="1"/>
  <c r="L781" i="1"/>
  <c r="G38" i="15"/>
  <c r="M38" i="15" s="1"/>
  <c r="F87" i="1"/>
  <c r="F86" i="1" s="1"/>
  <c r="L86" i="1" s="1"/>
  <c r="F153" i="1"/>
  <c r="L153" i="1" s="1"/>
  <c r="F319" i="1"/>
  <c r="L319" i="1" s="1"/>
  <c r="L431" i="1"/>
  <c r="F640" i="1"/>
  <c r="L640" i="1" s="1"/>
  <c r="F692" i="1"/>
  <c r="L692" i="1" s="1"/>
  <c r="G778" i="1"/>
  <c r="M778" i="1" s="1"/>
  <c r="L844" i="1"/>
  <c r="L424" i="1"/>
  <c r="L425" i="1"/>
  <c r="M312" i="1"/>
  <c r="F452" i="1"/>
  <c r="L452" i="1" s="1"/>
  <c r="G494" i="1"/>
  <c r="M494" i="1" s="1"/>
  <c r="F713" i="1"/>
  <c r="L713" i="1" s="1"/>
  <c r="L730" i="15"/>
  <c r="G730" i="15"/>
  <c r="F729" i="15"/>
  <c r="L729" i="15" s="1"/>
  <c r="G32" i="15"/>
  <c r="F31" i="15"/>
  <c r="L32" i="15"/>
  <c r="L298" i="15"/>
  <c r="F297" i="15"/>
  <c r="L279" i="15"/>
  <c r="F278" i="15"/>
  <c r="L304" i="15"/>
  <c r="F303" i="15"/>
  <c r="L53" i="15"/>
  <c r="G53" i="15"/>
  <c r="F52" i="15"/>
  <c r="L21" i="15"/>
  <c r="F20" i="15"/>
  <c r="L443" i="15"/>
  <c r="F442" i="15"/>
  <c r="L869" i="15"/>
  <c r="F868" i="15"/>
  <c r="L614" i="15"/>
  <c r="F613" i="15"/>
  <c r="L613" i="15" s="1"/>
  <c r="L532" i="15"/>
  <c r="F531" i="15"/>
  <c r="L523" i="15"/>
  <c r="F522" i="15"/>
  <c r="L820" i="15"/>
  <c r="F819" i="15"/>
  <c r="L719" i="15"/>
  <c r="F718" i="15"/>
  <c r="G719" i="15"/>
  <c r="L561" i="15"/>
  <c r="F560" i="15"/>
  <c r="L703" i="15"/>
  <c r="F702" i="15"/>
  <c r="L911" i="15"/>
  <c r="F910" i="15"/>
  <c r="L235" i="15"/>
  <c r="F234" i="15"/>
  <c r="L799" i="15"/>
  <c r="F798" i="15"/>
  <c r="L892" i="15"/>
  <c r="F891" i="15"/>
  <c r="L934" i="15"/>
  <c r="F933" i="15"/>
  <c r="L271" i="15"/>
  <c r="F270" i="15"/>
  <c r="L270" i="15" s="1"/>
  <c r="L230" i="15"/>
  <c r="F228" i="15"/>
  <c r="L471" i="15"/>
  <c r="F470" i="15"/>
  <c r="L577" i="15"/>
  <c r="F576" i="15"/>
  <c r="L556" i="15"/>
  <c r="F555" i="15"/>
  <c r="L675" i="15"/>
  <c r="F674" i="15"/>
  <c r="L602" i="15"/>
  <c r="F601" i="15"/>
  <c r="L107" i="15"/>
  <c r="F106" i="15"/>
  <c r="G734" i="15"/>
  <c r="F733" i="15"/>
  <c r="L734" i="15"/>
  <c r="G41" i="15"/>
  <c r="L41" i="15"/>
  <c r="F40" i="15"/>
  <c r="L411" i="15"/>
  <c r="F410" i="15"/>
  <c r="L338" i="15"/>
  <c r="F337" i="15"/>
  <c r="L164" i="15"/>
  <c r="F163" i="15"/>
  <c r="L307" i="15"/>
  <c r="F306" i="15"/>
  <c r="L56" i="15"/>
  <c r="F55" i="15"/>
  <c r="L464" i="15"/>
  <c r="F463" i="15"/>
  <c r="L507" i="15"/>
  <c r="F506" i="15"/>
  <c r="L941" i="15"/>
  <c r="F940" i="15"/>
  <c r="L940" i="15" s="1"/>
  <c r="G722" i="15"/>
  <c r="L722" i="15"/>
  <c r="F721" i="15"/>
  <c r="L637" i="15"/>
  <c r="F636" i="15"/>
  <c r="L706" i="15"/>
  <c r="F705" i="15"/>
  <c r="L156" i="15"/>
  <c r="F155" i="15"/>
  <c r="L256" i="15"/>
  <c r="F255" i="15"/>
  <c r="L255" i="15" s="1"/>
  <c r="L127" i="15"/>
  <c r="G127" i="15"/>
  <c r="F126" i="15"/>
  <c r="L399" i="15"/>
  <c r="G399" i="15"/>
  <c r="F398" i="15"/>
  <c r="L185" i="15"/>
  <c r="F184" i="15"/>
  <c r="L88" i="15"/>
  <c r="F87" i="15"/>
  <c r="L452" i="15"/>
  <c r="F451" i="15"/>
  <c r="L852" i="15"/>
  <c r="F851" i="15"/>
  <c r="L851" i="15" s="1"/>
  <c r="L627" i="15"/>
  <c r="F626" i="15"/>
  <c r="L626" i="15" s="1"/>
  <c r="L402" i="15"/>
  <c r="F401" i="15"/>
  <c r="L149" i="15"/>
  <c r="F148" i="15"/>
  <c r="L254" i="15"/>
  <c r="F253" i="15"/>
  <c r="L135" i="15"/>
  <c r="G135" i="15"/>
  <c r="F134" i="15"/>
  <c r="G344" i="15"/>
  <c r="F343" i="15"/>
  <c r="L344" i="15"/>
  <c r="F34" i="15"/>
  <c r="L35" i="15"/>
  <c r="G35" i="15"/>
  <c r="L396" i="15"/>
  <c r="F395" i="15"/>
  <c r="L359" i="15"/>
  <c r="F358" i="15"/>
  <c r="L300" i="15"/>
  <c r="F299" i="15"/>
  <c r="L299" i="15" s="1"/>
  <c r="L182" i="15"/>
  <c r="G182" i="15"/>
  <c r="F181" i="15"/>
  <c r="L284" i="15"/>
  <c r="F283" i="15"/>
  <c r="L320" i="15"/>
  <c r="F319" i="15"/>
  <c r="L98" i="15"/>
  <c r="F97" i="15"/>
  <c r="G70" i="15"/>
  <c r="F69" i="15"/>
  <c r="L70" i="15"/>
  <c r="L899" i="15"/>
  <c r="F898" i="15"/>
  <c r="L447" i="15"/>
  <c r="F446" i="15"/>
  <c r="L871" i="15"/>
  <c r="F870" i="15"/>
  <c r="L870" i="15" s="1"/>
  <c r="L850" i="15"/>
  <c r="F849" i="15"/>
  <c r="L617" i="15"/>
  <c r="F616" i="15"/>
  <c r="L566" i="15"/>
  <c r="L565" i="15"/>
  <c r="F565" i="15"/>
  <c r="L475" i="15"/>
  <c r="F474" i="15"/>
  <c r="G475" i="15"/>
  <c r="L537" i="15"/>
  <c r="F536" i="15"/>
  <c r="L845" i="15"/>
  <c r="F844" i="15"/>
  <c r="L822" i="15"/>
  <c r="F821" i="15"/>
  <c r="L821" i="15" s="1"/>
  <c r="L795" i="15"/>
  <c r="F794" i="15"/>
  <c r="L662" i="15"/>
  <c r="F661" i="15"/>
  <c r="L622" i="15"/>
  <c r="F621" i="15"/>
  <c r="L242" i="15"/>
  <c r="F241" i="15"/>
  <c r="L878" i="15"/>
  <c r="F875" i="15"/>
  <c r="L753" i="15"/>
  <c r="F752" i="15"/>
  <c r="L695" i="15"/>
  <c r="F694" i="15"/>
  <c r="L143" i="15"/>
  <c r="F142" i="15"/>
  <c r="L880" i="15"/>
  <c r="F879" i="15"/>
  <c r="L879" i="15" s="1"/>
  <c r="L736" i="15"/>
  <c r="F735" i="15"/>
  <c r="L735" i="15" s="1"/>
  <c r="G736" i="15"/>
  <c r="L362" i="15"/>
  <c r="F361" i="15"/>
  <c r="G362" i="15"/>
  <c r="L386" i="15"/>
  <c r="F385" i="15"/>
  <c r="L328" i="15"/>
  <c r="F327" i="15"/>
  <c r="L288" i="15"/>
  <c r="F287" i="15"/>
  <c r="L310" i="15"/>
  <c r="F309" i="15"/>
  <c r="L60" i="15"/>
  <c r="F59" i="15"/>
  <c r="G60" i="15"/>
  <c r="L489" i="15"/>
  <c r="F488" i="15"/>
  <c r="L417" i="15"/>
  <c r="F416" i="15"/>
  <c r="L740" i="15"/>
  <c r="F739" i="15"/>
  <c r="G740" i="15"/>
  <c r="L574" i="15"/>
  <c r="F573" i="15"/>
  <c r="L836" i="15"/>
  <c r="F835" i="15"/>
  <c r="L783" i="15"/>
  <c r="F782" i="15"/>
  <c r="L770" i="15"/>
  <c r="F769" i="15"/>
  <c r="L698" i="15"/>
  <c r="F697" i="15"/>
  <c r="L103" i="15"/>
  <c r="F102" i="15"/>
  <c r="L114" i="15"/>
  <c r="F113" i="15"/>
  <c r="G114" i="15"/>
  <c r="L84" i="15"/>
  <c r="G84" i="15"/>
  <c r="F83" i="15"/>
  <c r="L389" i="15"/>
  <c r="F388" i="15"/>
  <c r="G389" i="15"/>
  <c r="L331" i="15"/>
  <c r="G331" i="15"/>
  <c r="F330" i="15"/>
  <c r="L292" i="15"/>
  <c r="F291" i="15"/>
  <c r="L63" i="15"/>
  <c r="G63" i="15"/>
  <c r="F62" i="15"/>
  <c r="L494" i="15"/>
  <c r="F493" i="15"/>
  <c r="L421" i="15"/>
  <c r="F420" i="15"/>
  <c r="L742" i="15"/>
  <c r="F741" i="15"/>
  <c r="L741" i="15" s="1"/>
  <c r="G742" i="15"/>
  <c r="L499" i="15"/>
  <c r="F498" i="15"/>
  <c r="L803" i="15"/>
  <c r="F802" i="15"/>
  <c r="L519" i="15"/>
  <c r="F518" i="15"/>
  <c r="L773" i="15"/>
  <c r="F772" i="15"/>
  <c r="L681" i="15"/>
  <c r="F680" i="15"/>
  <c r="L905" i="15"/>
  <c r="F904" i="15"/>
  <c r="F18" i="1"/>
  <c r="L18" i="1" s="1"/>
  <c r="F699" i="1"/>
  <c r="L699" i="1" s="1"/>
  <c r="F51" i="1"/>
  <c r="L51" i="1" s="1"/>
  <c r="L186" i="1"/>
  <c r="L456" i="1"/>
  <c r="F842" i="1"/>
  <c r="L842" i="1" s="1"/>
  <c r="L643" i="1"/>
  <c r="F505" i="1"/>
  <c r="L505" i="1" s="1"/>
  <c r="F231" i="1"/>
  <c r="L231" i="1" s="1"/>
  <c r="L591" i="1"/>
  <c r="F557" i="1"/>
  <c r="L557" i="1" s="1"/>
  <c r="F703" i="1"/>
  <c r="L703" i="1" s="1"/>
  <c r="P807" i="14"/>
  <c r="F805" i="14"/>
  <c r="S39" i="2"/>
  <c r="H807" i="14"/>
  <c r="S373" i="14"/>
  <c r="S290" i="14"/>
  <c r="S297" i="14"/>
  <c r="S366" i="14"/>
  <c r="S91" i="14"/>
  <c r="S208" i="14"/>
  <c r="R450" i="14"/>
  <c r="S83" i="14"/>
  <c r="S84" i="14"/>
  <c r="R94" i="14"/>
  <c r="R93" i="14"/>
  <c r="N594" i="14"/>
  <c r="S86" i="14"/>
  <c r="S90" i="14"/>
  <c r="L594" i="14"/>
  <c r="S32" i="14"/>
  <c r="S132" i="14"/>
  <c r="R353" i="14"/>
  <c r="R352" i="14"/>
  <c r="R421" i="14"/>
  <c r="R420" i="14"/>
  <c r="P421" i="14"/>
  <c r="F420" i="14"/>
  <c r="P420" i="14" s="1"/>
  <c r="S625" i="14"/>
  <c r="S450" i="14"/>
  <c r="S81" i="14"/>
  <c r="S329" i="14"/>
  <c r="S285" i="14"/>
  <c r="S289" i="14"/>
  <c r="P387" i="14"/>
  <c r="F386" i="14"/>
  <c r="L384" i="14"/>
  <c r="R207" i="14"/>
  <c r="R387" i="14"/>
  <c r="L512" i="14"/>
  <c r="R130" i="14"/>
  <c r="R131" i="14"/>
  <c r="F130" i="14"/>
  <c r="P130" i="14" s="1"/>
  <c r="P131" i="14"/>
  <c r="G131" i="14"/>
  <c r="Q132" i="14"/>
  <c r="N277" i="14"/>
  <c r="N11" i="14"/>
  <c r="R441" i="14"/>
  <c r="R501" i="14"/>
  <c r="L11" i="14"/>
  <c r="N384" i="14"/>
  <c r="F272" i="15"/>
  <c r="L272" i="15" s="1"/>
  <c r="L273" i="15"/>
  <c r="I72" i="13"/>
  <c r="S72" i="13" s="1"/>
  <c r="S442" i="2"/>
  <c r="S516" i="2"/>
  <c r="H91" i="2"/>
  <c r="H90" i="2" s="1"/>
  <c r="S90" i="2" s="1"/>
  <c r="I280" i="13"/>
  <c r="S112" i="2"/>
  <c r="Q873" i="13"/>
  <c r="H52" i="2"/>
  <c r="S52" i="2" s="1"/>
  <c r="F606" i="2"/>
  <c r="Q606" i="2" s="1"/>
  <c r="J513" i="13"/>
  <c r="J512" i="13" s="1"/>
  <c r="J511" i="13" s="1"/>
  <c r="J510" i="13" s="1"/>
  <c r="S467" i="2"/>
  <c r="I397" i="13"/>
  <c r="S397" i="13" s="1"/>
  <c r="G672" i="13"/>
  <c r="Q672" i="13" s="1"/>
  <c r="G44" i="13"/>
  <c r="Q44" i="13" s="1"/>
  <c r="S873" i="13"/>
  <c r="H448" i="2"/>
  <c r="S448" i="2" s="1"/>
  <c r="H344" i="2"/>
  <c r="S344" i="2" s="1"/>
  <c r="H595" i="2"/>
  <c r="S595" i="2" s="1"/>
  <c r="T646" i="13"/>
  <c r="O772" i="13"/>
  <c r="O771" i="13" s="1"/>
  <c r="J672" i="13"/>
  <c r="T672" i="13" s="1"/>
  <c r="G606" i="13"/>
  <c r="Q606" i="13" s="1"/>
  <c r="I288" i="13"/>
  <c r="S288" i="13" s="1"/>
  <c r="T647" i="13"/>
  <c r="J620" i="13"/>
  <c r="T620" i="13" s="1"/>
  <c r="H633" i="2"/>
  <c r="S633" i="2" s="1"/>
  <c r="S466" i="2"/>
  <c r="S111" i="2"/>
  <c r="R641" i="2"/>
  <c r="G638" i="2"/>
  <c r="Q639" i="2"/>
  <c r="F638" i="2"/>
  <c r="S641" i="2"/>
  <c r="H638" i="2"/>
  <c r="S638" i="2" s="1"/>
  <c r="S556" i="2"/>
  <c r="S365" i="2"/>
  <c r="S351" i="2"/>
  <c r="S86" i="2"/>
  <c r="I417" i="2"/>
  <c r="T417" i="2" s="1"/>
  <c r="S575" i="2"/>
  <c r="S198" i="2"/>
  <c r="T452" i="2"/>
  <c r="H694" i="2"/>
  <c r="H693" i="2" s="1"/>
  <c r="S693" i="2" s="1"/>
  <c r="S507" i="2"/>
  <c r="S211" i="2"/>
  <c r="S478" i="2"/>
  <c r="I602" i="2"/>
  <c r="I599" i="2" s="1"/>
  <c r="I594" i="2" s="1"/>
  <c r="T594" i="2" s="1"/>
  <c r="H398" i="2"/>
  <c r="S398" i="2" s="1"/>
  <c r="S274" i="2"/>
  <c r="H213" i="2"/>
  <c r="S213" i="2" s="1"/>
  <c r="S273" i="2"/>
  <c r="H688" i="2"/>
  <c r="H687" i="2" s="1"/>
  <c r="S687" i="2" s="1"/>
  <c r="S735" i="2"/>
  <c r="T495" i="2"/>
  <c r="S723" i="2"/>
  <c r="T494" i="2"/>
  <c r="H220" i="2"/>
  <c r="S220" i="2" s="1"/>
  <c r="R511" i="13"/>
  <c r="S331" i="2"/>
  <c r="S711" i="2"/>
  <c r="I212" i="13"/>
  <c r="S212" i="13" s="1"/>
  <c r="G262" i="13"/>
  <c r="Q262" i="13" s="1"/>
  <c r="I27" i="13"/>
  <c r="I26" i="13" s="1"/>
  <c r="T445" i="2"/>
  <c r="T690" i="2"/>
  <c r="H158" i="2"/>
  <c r="S158" i="2" s="1"/>
  <c r="H701" i="2"/>
  <c r="S701" i="2" s="1"/>
  <c r="S292" i="2"/>
  <c r="S707" i="2"/>
  <c r="G27" i="13"/>
  <c r="G26" i="13" s="1"/>
  <c r="Q26" i="13" s="1"/>
  <c r="G701" i="13"/>
  <c r="G694" i="13" s="1"/>
  <c r="D51" i="11" s="1"/>
  <c r="S435" i="2"/>
  <c r="S684" i="2"/>
  <c r="S387" i="2"/>
  <c r="G236" i="13"/>
  <c r="G235" i="13" s="1"/>
  <c r="G212" i="13"/>
  <c r="Q212" i="13" s="1"/>
  <c r="H280" i="2"/>
  <c r="S280" i="2" s="1"/>
  <c r="T653" i="13"/>
  <c r="R844" i="13"/>
  <c r="G570" i="13"/>
  <c r="Q570" i="13" s="1"/>
  <c r="Q571" i="13"/>
  <c r="I60" i="13"/>
  <c r="S60" i="13" s="1"/>
  <c r="S61" i="13"/>
  <c r="H569" i="13"/>
  <c r="R570" i="13"/>
  <c r="G512" i="13"/>
  <c r="Q513" i="13"/>
  <c r="O851" i="13"/>
  <c r="T852" i="13"/>
  <c r="S20" i="13"/>
  <c r="H241" i="13"/>
  <c r="R242" i="13"/>
  <c r="N864" i="13"/>
  <c r="S864" i="13" s="1"/>
  <c r="S865" i="13"/>
  <c r="J127" i="13"/>
  <c r="T130" i="13"/>
  <c r="G256" i="13"/>
  <c r="Q256" i="13" s="1"/>
  <c r="Q257" i="13"/>
  <c r="I646" i="13"/>
  <c r="S646" i="13" s="1"/>
  <c r="S647" i="13"/>
  <c r="I205" i="13"/>
  <c r="S205" i="13" s="1"/>
  <c r="S206" i="13"/>
  <c r="I652" i="13"/>
  <c r="S652" i="13" s="1"/>
  <c r="S653" i="13"/>
  <c r="G595" i="13"/>
  <c r="Q599" i="13"/>
  <c r="I494" i="13"/>
  <c r="S495" i="13"/>
  <c r="I327" i="13"/>
  <c r="S328" i="13"/>
  <c r="G52" i="13"/>
  <c r="Q53" i="13"/>
  <c r="M97" i="13"/>
  <c r="G276" i="13"/>
  <c r="Q277" i="13"/>
  <c r="G505" i="13"/>
  <c r="Q506" i="13"/>
  <c r="J554" i="13"/>
  <c r="T554" i="13" s="1"/>
  <c r="T555" i="13"/>
  <c r="G93" i="13"/>
  <c r="Q94" i="13"/>
  <c r="G167" i="13"/>
  <c r="Q168" i="13"/>
  <c r="G224" i="13"/>
  <c r="Q225" i="13"/>
  <c r="G296" i="13"/>
  <c r="Q296" i="13" s="1"/>
  <c r="Q297" i="13"/>
  <c r="G344" i="13"/>
  <c r="Q345" i="13"/>
  <c r="G766" i="13"/>
  <c r="Q767" i="13"/>
  <c r="J99" i="13"/>
  <c r="T102" i="13"/>
  <c r="O165" i="13"/>
  <c r="I296" i="13"/>
  <c r="S296" i="13" s="1"/>
  <c r="S297" i="13"/>
  <c r="G60" i="13"/>
  <c r="Q60" i="13" s="1"/>
  <c r="Q61" i="13"/>
  <c r="H225" i="13"/>
  <c r="R226" i="13"/>
  <c r="G98" i="13"/>
  <c r="Q98" i="13" s="1"/>
  <c r="Q99" i="13"/>
  <c r="H168" i="13"/>
  <c r="R169" i="13"/>
  <c r="H681" i="13"/>
  <c r="R682" i="13"/>
  <c r="J837" i="13"/>
  <c r="T837" i="13" s="1"/>
  <c r="T838" i="13"/>
  <c r="G133" i="13"/>
  <c r="Q133" i="13" s="1"/>
  <c r="Q134" i="13"/>
  <c r="G300" i="13"/>
  <c r="Q301" i="13"/>
  <c r="I300" i="13"/>
  <c r="S301" i="13"/>
  <c r="I694" i="13"/>
  <c r="E51" i="11" s="1"/>
  <c r="S701" i="13"/>
  <c r="G435" i="13"/>
  <c r="Q436" i="13"/>
  <c r="L881" i="13"/>
  <c r="Q882" i="13"/>
  <c r="L851" i="13"/>
  <c r="Q852" i="13"/>
  <c r="H127" i="13"/>
  <c r="R130" i="13"/>
  <c r="G205" i="13"/>
  <c r="Q205" i="13" s="1"/>
  <c r="Q206" i="13"/>
  <c r="J681" i="13"/>
  <c r="T682" i="13"/>
  <c r="I671" i="13"/>
  <c r="S672" i="13"/>
  <c r="G353" i="13"/>
  <c r="Q359" i="13"/>
  <c r="G632" i="13"/>
  <c r="Q632" i="13" s="1"/>
  <c r="Q633" i="13"/>
  <c r="G773" i="13"/>
  <c r="Q773" i="13" s="1"/>
  <c r="Q778" i="13"/>
  <c r="O538" i="13"/>
  <c r="J241" i="13"/>
  <c r="T242" i="13"/>
  <c r="G119" i="13"/>
  <c r="Q119" i="13" s="1"/>
  <c r="Q120" i="13"/>
  <c r="I512" i="13"/>
  <c r="S513" i="13"/>
  <c r="I718" i="13"/>
  <c r="S719" i="13"/>
  <c r="N881" i="13"/>
  <c r="S882" i="13"/>
  <c r="G396" i="13"/>
  <c r="Q397" i="13"/>
  <c r="I256" i="13"/>
  <c r="S256" i="13" s="1"/>
  <c r="S257" i="13"/>
  <c r="G652" i="13"/>
  <c r="Q652" i="13" s="1"/>
  <c r="Q653" i="13"/>
  <c r="I119" i="13"/>
  <c r="S119" i="13" s="1"/>
  <c r="S120" i="13"/>
  <c r="I570" i="13"/>
  <c r="S570" i="13" s="1"/>
  <c r="S571" i="13"/>
  <c r="I353" i="13"/>
  <c r="S359" i="13"/>
  <c r="G429" i="13"/>
  <c r="Q430" i="13"/>
  <c r="G16" i="13"/>
  <c r="Q17" i="13"/>
  <c r="G89" i="13"/>
  <c r="Q90" i="13"/>
  <c r="G189" i="13"/>
  <c r="Q190" i="13"/>
  <c r="H200" i="13"/>
  <c r="R201" i="13"/>
  <c r="M222" i="13"/>
  <c r="G320" i="13"/>
  <c r="Q320" i="13" s="1"/>
  <c r="Q321" i="13"/>
  <c r="G382" i="13"/>
  <c r="Q383" i="13"/>
  <c r="G85" i="13"/>
  <c r="Q86" i="13"/>
  <c r="H99" i="13"/>
  <c r="R102" i="13"/>
  <c r="M164" i="13"/>
  <c r="M325" i="13"/>
  <c r="T632" i="13"/>
  <c r="T633" i="13"/>
  <c r="J688" i="13"/>
  <c r="T688" i="13" s="1"/>
  <c r="T689" i="13"/>
  <c r="I167" i="13"/>
  <c r="S168" i="13"/>
  <c r="I223" i="13"/>
  <c r="S224" i="13"/>
  <c r="O326" i="13"/>
  <c r="I418" i="13"/>
  <c r="S419" i="13"/>
  <c r="I465" i="13"/>
  <c r="S466" i="13"/>
  <c r="J540" i="13"/>
  <c r="T540" i="13" s="1"/>
  <c r="G372" i="13"/>
  <c r="S436" i="2"/>
  <c r="S131" i="2"/>
  <c r="J547" i="13"/>
  <c r="T547" i="13" s="1"/>
  <c r="G613" i="13"/>
  <c r="Q613" i="13" s="1"/>
  <c r="H97" i="2"/>
  <c r="S97" i="2" s="1"/>
  <c r="S703" i="2"/>
  <c r="G495" i="13"/>
  <c r="I372" i="13"/>
  <c r="I388" i="13"/>
  <c r="J328" i="13"/>
  <c r="J658" i="13"/>
  <c r="T658" i="13" s="1"/>
  <c r="S550" i="2"/>
  <c r="S320" i="2"/>
  <c r="G658" i="13"/>
  <c r="Q658" i="13" s="1"/>
  <c r="G755" i="13"/>
  <c r="Q755" i="13" s="1"/>
  <c r="G196" i="13"/>
  <c r="I681" i="2"/>
  <c r="T681" i="2" s="1"/>
  <c r="R571" i="13"/>
  <c r="T599" i="13"/>
  <c r="R838" i="13"/>
  <c r="N851" i="13"/>
  <c r="S852" i="13"/>
  <c r="G334" i="13"/>
  <c r="D28" i="11" s="1"/>
  <c r="D27" i="11" s="1"/>
  <c r="Q335" i="13"/>
  <c r="J168" i="13"/>
  <c r="T169" i="13"/>
  <c r="I632" i="13"/>
  <c r="S632" i="13" s="1"/>
  <c r="S633" i="13"/>
  <c r="M717" i="13"/>
  <c r="R718" i="13"/>
  <c r="G837" i="13"/>
  <c r="Q838" i="13"/>
  <c r="H737" i="13"/>
  <c r="R737" i="13" s="1"/>
  <c r="R738" i="13"/>
  <c r="G788" i="13"/>
  <c r="Q788" i="13" s="1"/>
  <c r="Q789" i="13"/>
  <c r="I579" i="13"/>
  <c r="S579" i="13" s="1"/>
  <c r="S583" i="13"/>
  <c r="I126" i="13"/>
  <c r="S126" i="13" s="1"/>
  <c r="S127" i="13"/>
  <c r="G620" i="13"/>
  <c r="Q620" i="13" s="1"/>
  <c r="Q621" i="13"/>
  <c r="G230" i="13"/>
  <c r="Q230" i="13" s="1"/>
  <c r="Q231" i="13"/>
  <c r="G248" i="13"/>
  <c r="Q249" i="13"/>
  <c r="G349" i="13"/>
  <c r="Q349" i="13" s="1"/>
  <c r="Q350" i="13"/>
  <c r="G589" i="13"/>
  <c r="Q590" i="13"/>
  <c r="J685" i="13"/>
  <c r="T685" i="13" s="1"/>
  <c r="T686" i="13"/>
  <c r="G733" i="13"/>
  <c r="Q734" i="13"/>
  <c r="I85" i="13"/>
  <c r="S86" i="13"/>
  <c r="O229" i="13"/>
  <c r="I453" i="13"/>
  <c r="S454" i="13"/>
  <c r="O511" i="13"/>
  <c r="T724" i="13"/>
  <c r="T727" i="13"/>
  <c r="T820" i="13"/>
  <c r="I773" i="13"/>
  <c r="S773" i="13" s="1"/>
  <c r="S778" i="13"/>
  <c r="G126" i="13"/>
  <c r="Q126" i="13" s="1"/>
  <c r="Q127" i="13"/>
  <c r="G387" i="13"/>
  <c r="Q388" i="13"/>
  <c r="G579" i="13"/>
  <c r="Q579" i="13" s="1"/>
  <c r="Q583" i="13"/>
  <c r="G327" i="13"/>
  <c r="Q328" i="13"/>
  <c r="O605" i="13"/>
  <c r="I788" i="13"/>
  <c r="S788" i="13" s="1"/>
  <c r="S789" i="13"/>
  <c r="M851" i="13"/>
  <c r="R852" i="13"/>
  <c r="I429" i="13"/>
  <c r="S430" i="13"/>
  <c r="I15" i="13"/>
  <c r="S16" i="13"/>
  <c r="O97" i="13"/>
  <c r="O195" i="13"/>
  <c r="I275" i="13"/>
  <c r="S276" i="13"/>
  <c r="I320" i="13"/>
  <c r="S320" i="13" s="1"/>
  <c r="S321" i="13"/>
  <c r="I447" i="13"/>
  <c r="S447" i="13" s="1"/>
  <c r="S448" i="13"/>
  <c r="G533" i="13"/>
  <c r="Q534" i="13"/>
  <c r="O594" i="13"/>
  <c r="T595" i="13"/>
  <c r="G639" i="13"/>
  <c r="Q640" i="13"/>
  <c r="G680" i="13"/>
  <c r="Q680" i="13" s="1"/>
  <c r="Q681" i="13"/>
  <c r="G711" i="13"/>
  <c r="Q712" i="13"/>
  <c r="J778" i="13"/>
  <c r="T781" i="13"/>
  <c r="L864" i="13"/>
  <c r="Q864" i="13" s="1"/>
  <c r="Q865" i="13"/>
  <c r="I98" i="13"/>
  <c r="S98" i="13" s="1"/>
  <c r="S99" i="13"/>
  <c r="I174" i="13"/>
  <c r="S178" i="13"/>
  <c r="M605" i="13"/>
  <c r="R620" i="13"/>
  <c r="I133" i="13"/>
  <c r="S133" i="13" s="1"/>
  <c r="S134" i="13"/>
  <c r="I334" i="13"/>
  <c r="E28" i="11" s="1"/>
  <c r="E27" i="11" s="1"/>
  <c r="S335" i="13"/>
  <c r="T737" i="13"/>
  <c r="T738" i="13"/>
  <c r="I595" i="13"/>
  <c r="S599" i="13"/>
  <c r="M538" i="13"/>
  <c r="G174" i="13"/>
  <c r="Q178" i="13"/>
  <c r="M772" i="13"/>
  <c r="R808" i="13"/>
  <c r="J225" i="13"/>
  <c r="T226" i="13"/>
  <c r="I620" i="13"/>
  <c r="S620" i="13" s="1"/>
  <c r="S621" i="13"/>
  <c r="I837" i="13"/>
  <c r="S838" i="13"/>
  <c r="G646" i="13"/>
  <c r="Q646" i="13" s="1"/>
  <c r="Q647" i="13"/>
  <c r="J570" i="13"/>
  <c r="T571" i="13"/>
  <c r="Q20" i="13"/>
  <c r="I188" i="13"/>
  <c r="S188" i="13" s="1"/>
  <c r="S189" i="13"/>
  <c r="J200" i="13"/>
  <c r="T201" i="13"/>
  <c r="O223" i="13"/>
  <c r="I248" i="13"/>
  <c r="S249" i="13"/>
  <c r="I382" i="13"/>
  <c r="S383" i="13"/>
  <c r="I458" i="13"/>
  <c r="S459" i="13"/>
  <c r="G564" i="13"/>
  <c r="Q565" i="13"/>
  <c r="T722" i="13"/>
  <c r="J789" i="13"/>
  <c r="T792" i="13"/>
  <c r="R725" i="2"/>
  <c r="I436" i="13"/>
  <c r="G72" i="13"/>
  <c r="Q72" i="13" s="1"/>
  <c r="I236" i="13"/>
  <c r="H328" i="13"/>
  <c r="R512" i="13"/>
  <c r="R647" i="13"/>
  <c r="T844" i="13"/>
  <c r="Q739" i="2"/>
  <c r="S69" i="2"/>
  <c r="S330" i="2"/>
  <c r="I44" i="13"/>
  <c r="G288" i="13"/>
  <c r="G280" i="13"/>
  <c r="G739" i="13"/>
  <c r="Q739" i="13" s="1"/>
  <c r="S434" i="2"/>
  <c r="I262" i="13"/>
  <c r="S262" i="13" s="1"/>
  <c r="I196" i="13"/>
  <c r="F733" i="2"/>
  <c r="F732" i="2" s="1"/>
  <c r="F731" i="2" s="1"/>
  <c r="H186" i="2"/>
  <c r="H185" i="2" s="1"/>
  <c r="I185" i="2" s="1"/>
  <c r="I184" i="2" s="1"/>
  <c r="I129" i="2" s="1"/>
  <c r="I12" i="2" s="1"/>
  <c r="H150" i="2"/>
  <c r="S150" i="2" s="1"/>
  <c r="R513" i="13"/>
  <c r="R653" i="13"/>
  <c r="H526" i="2"/>
  <c r="S526" i="2" s="1"/>
  <c r="S527" i="2"/>
  <c r="I475" i="2"/>
  <c r="T476" i="2"/>
  <c r="T158" i="2"/>
  <c r="T161" i="2"/>
  <c r="S522" i="2"/>
  <c r="T695" i="2"/>
  <c r="S145" i="2"/>
  <c r="S523" i="2"/>
  <c r="H569" i="2"/>
  <c r="T162" i="2"/>
  <c r="I499" i="2"/>
  <c r="T500" i="2"/>
  <c r="I711" i="2"/>
  <c r="T712" i="2"/>
  <c r="H458" i="2"/>
  <c r="S458" i="2" s="1"/>
  <c r="S459" i="2"/>
  <c r="S727" i="2"/>
  <c r="H561" i="2"/>
  <c r="S561" i="2" s="1"/>
  <c r="S272" i="2"/>
  <c r="S456" i="2"/>
  <c r="S102" i="2"/>
  <c r="S314" i="2"/>
  <c r="H610" i="2"/>
  <c r="S610" i="2" s="1"/>
  <c r="I723" i="2"/>
  <c r="H588" i="2"/>
  <c r="S589" i="2"/>
  <c r="H428" i="2"/>
  <c r="H427" i="2" s="1"/>
  <c r="S427" i="2" s="1"/>
  <c r="S429" i="2"/>
  <c r="T667" i="2"/>
  <c r="I666" i="2"/>
  <c r="T666" i="2" s="1"/>
  <c r="H505" i="2"/>
  <c r="H504" i="2" s="1"/>
  <c r="S504" i="2" s="1"/>
  <c r="S506" i="2"/>
  <c r="H250" i="2"/>
  <c r="S250" i="2" s="1"/>
  <c r="I251" i="2"/>
  <c r="T251" i="2" s="1"/>
  <c r="H104" i="2"/>
  <c r="S104" i="2" s="1"/>
  <c r="S105" i="2"/>
  <c r="S664" i="2"/>
  <c r="H663" i="2"/>
  <c r="H662" i="2" s="1"/>
  <c r="S662" i="2" s="1"/>
  <c r="T451" i="2"/>
  <c r="I448" i="2"/>
  <c r="T448" i="2" s="1"/>
  <c r="S487" i="2"/>
  <c r="H484" i="2"/>
  <c r="T685" i="2"/>
  <c r="I684" i="2"/>
  <c r="S313" i="2"/>
  <c r="T293" i="2"/>
  <c r="I292" i="2"/>
  <c r="S239" i="2"/>
  <c r="H238" i="2"/>
  <c r="S238" i="2" s="1"/>
  <c r="H179" i="2"/>
  <c r="S180" i="2"/>
  <c r="T673" i="2"/>
  <c r="I672" i="2"/>
  <c r="T672" i="2" s="1"/>
  <c r="H339" i="2"/>
  <c r="S340" i="2"/>
  <c r="H630" i="2"/>
  <c r="S630" i="2" s="1"/>
  <c r="S631" i="2"/>
  <c r="H491" i="2"/>
  <c r="S492" i="2"/>
  <c r="I670" i="2"/>
  <c r="T671" i="2"/>
  <c r="H652" i="2"/>
  <c r="H651" i="2" s="1"/>
  <c r="H650" i="2" s="1"/>
  <c r="S653" i="2"/>
  <c r="H404" i="2"/>
  <c r="H403" i="2" s="1"/>
  <c r="H402" i="2" s="1"/>
  <c r="H401" i="2" s="1"/>
  <c r="S405" i="2"/>
  <c r="I718" i="2"/>
  <c r="T719" i="2"/>
  <c r="S545" i="2"/>
  <c r="H544" i="2"/>
  <c r="I415" i="2"/>
  <c r="T416" i="2"/>
  <c r="S58" i="2"/>
  <c r="H57" i="2"/>
  <c r="S57" i="2" s="1"/>
  <c r="S144" i="2"/>
  <c r="S258" i="2"/>
  <c r="I664" i="2"/>
  <c r="T665" i="2"/>
  <c r="S252" i="2"/>
  <c r="S582" i="2"/>
  <c r="I252" i="2"/>
  <c r="T252" i="2" s="1"/>
  <c r="H357" i="2"/>
  <c r="H356" i="2" s="1"/>
  <c r="S415" i="2"/>
  <c r="S627" i="2"/>
  <c r="S675" i="2"/>
  <c r="T689" i="2"/>
  <c r="S28" i="2"/>
  <c r="S16" i="2"/>
  <c r="I703" i="2"/>
  <c r="H204" i="2"/>
  <c r="I189" i="2"/>
  <c r="T189" i="2" s="1"/>
  <c r="H554" i="2"/>
  <c r="H118" i="2"/>
  <c r="S118" i="2" s="1"/>
  <c r="H721" i="2"/>
  <c r="H720" i="2" s="1"/>
  <c r="S720" i="2" s="1"/>
  <c r="H669" i="2"/>
  <c r="S670" i="2"/>
  <c r="I641" i="2"/>
  <c r="I638" i="2" s="1"/>
  <c r="T642" i="2"/>
  <c r="H599" i="2"/>
  <c r="S600" i="2"/>
  <c r="S634" i="2"/>
  <c r="T187" i="2"/>
  <c r="T614" i="2"/>
  <c r="I613" i="2"/>
  <c r="H231" i="2"/>
  <c r="S231" i="2" s="1"/>
  <c r="S232" i="2"/>
  <c r="H168" i="2"/>
  <c r="S168" i="2" s="1"/>
  <c r="S169" i="2"/>
  <c r="H738" i="2"/>
  <c r="S739" i="2"/>
  <c r="H496" i="2"/>
  <c r="S496" i="2" s="1"/>
  <c r="S497" i="2"/>
  <c r="S299" i="2"/>
  <c r="H296" i="2"/>
  <c r="H295" i="2" s="1"/>
  <c r="H294" i="2" s="1"/>
  <c r="S262" i="2"/>
  <c r="H261" i="2"/>
  <c r="S261" i="2" s="1"/>
  <c r="T677" i="2"/>
  <c r="I676" i="2"/>
  <c r="I582" i="2"/>
  <c r="T583" i="2"/>
  <c r="H472" i="2"/>
  <c r="H471" i="2" s="1"/>
  <c r="S473" i="2"/>
  <c r="H126" i="2"/>
  <c r="S127" i="2"/>
  <c r="H73" i="2"/>
  <c r="H72" i="2" s="1"/>
  <c r="S676" i="2"/>
  <c r="S559" i="2"/>
  <c r="H224" i="2"/>
  <c r="H306" i="2"/>
  <c r="I727" i="2"/>
  <c r="F717" i="2"/>
  <c r="Q717" i="2" s="1"/>
  <c r="Q735" i="2"/>
  <c r="G695" i="2"/>
  <c r="R695" i="2" s="1"/>
  <c r="Q734" i="2"/>
  <c r="F722" i="2"/>
  <c r="Q722" i="2" s="1"/>
  <c r="Q684" i="2"/>
  <c r="F710" i="2"/>
  <c r="Q710" i="2" s="1"/>
  <c r="F726" i="2"/>
  <c r="Q726" i="2" s="1"/>
  <c r="F706" i="2"/>
  <c r="Q706" i="2" s="1"/>
  <c r="G703" i="2"/>
  <c r="R703" i="2" s="1"/>
  <c r="G711" i="2"/>
  <c r="R711" i="2" s="1"/>
  <c r="G666" i="2"/>
  <c r="R666" i="2" s="1"/>
  <c r="R690" i="2"/>
  <c r="R677" i="2"/>
  <c r="F702" i="2"/>
  <c r="Q697" i="2"/>
  <c r="F688" i="2"/>
  <c r="Q688" i="2" s="1"/>
  <c r="R698" i="2"/>
  <c r="R676" i="2"/>
  <c r="F678" i="2"/>
  <c r="Q678" i="2" s="1"/>
  <c r="G679" i="2"/>
  <c r="R679" i="2" s="1"/>
  <c r="R642" i="2"/>
  <c r="R665" i="2"/>
  <c r="F663" i="2"/>
  <c r="F662" i="2" s="1"/>
  <c r="Q662" i="2" s="1"/>
  <c r="R673" i="2"/>
  <c r="G670" i="2"/>
  <c r="R670" i="2" s="1"/>
  <c r="Q644" i="2"/>
  <c r="F657" i="2"/>
  <c r="Q657" i="2" s="1"/>
  <c r="G636" i="2"/>
  <c r="Q532" i="2"/>
  <c r="R284" i="2"/>
  <c r="F617" i="2"/>
  <c r="Q617" i="2" s="1"/>
  <c r="F581" i="2"/>
  <c r="Q581" i="2" s="1"/>
  <c r="R610" i="2"/>
  <c r="Q596" i="2"/>
  <c r="R613" i="2"/>
  <c r="R282" i="2"/>
  <c r="Q588" i="2"/>
  <c r="F569" i="2"/>
  <c r="Q569" i="2" s="1"/>
  <c r="F599" i="2"/>
  <c r="Q599" i="2" s="1"/>
  <c r="Q611" i="2"/>
  <c r="F538" i="2"/>
  <c r="Q538" i="2" s="1"/>
  <c r="G568" i="2"/>
  <c r="R568" i="2" s="1"/>
  <c r="Q589" i="2"/>
  <c r="R614" i="2"/>
  <c r="Q535" i="2"/>
  <c r="Q575" i="2"/>
  <c r="Q545" i="2"/>
  <c r="R570" i="2"/>
  <c r="R571" i="2"/>
  <c r="F541" i="2"/>
  <c r="Q541" i="2" s="1"/>
  <c r="F477" i="2"/>
  <c r="Q477" i="2" s="1"/>
  <c r="Q527" i="2"/>
  <c r="G516" i="2"/>
  <c r="G515" i="2" s="1"/>
  <c r="F522" i="2"/>
  <c r="F521" i="2" s="1"/>
  <c r="F515" i="2"/>
  <c r="Q515" i="2" s="1"/>
  <c r="F512" i="2"/>
  <c r="Q512" i="2" s="1"/>
  <c r="G444" i="2"/>
  <c r="R444" i="2" s="1"/>
  <c r="G475" i="2"/>
  <c r="R475" i="2" s="1"/>
  <c r="F448" i="2"/>
  <c r="Q448" i="2" s="1"/>
  <c r="F481" i="2"/>
  <c r="Q481" i="2" s="1"/>
  <c r="Q456" i="2"/>
  <c r="F491" i="2"/>
  <c r="Q491" i="2" s="1"/>
  <c r="F484" i="2"/>
  <c r="Q484" i="2" s="1"/>
  <c r="F501" i="2"/>
  <c r="Q501" i="2" s="1"/>
  <c r="F496" i="2"/>
  <c r="Q496" i="2" s="1"/>
  <c r="G499" i="2"/>
  <c r="G496" i="2" s="1"/>
  <c r="R496" i="2" s="1"/>
  <c r="F461" i="2"/>
  <c r="Q461" i="2" s="1"/>
  <c r="F472" i="2"/>
  <c r="Q472" i="2" s="1"/>
  <c r="F441" i="2"/>
  <c r="Q441" i="2" s="1"/>
  <c r="G451" i="2"/>
  <c r="R451" i="2" s="1"/>
  <c r="Q408" i="2"/>
  <c r="F428" i="2"/>
  <c r="F427" i="2" s="1"/>
  <c r="Q427" i="2" s="1"/>
  <c r="F434" i="2"/>
  <c r="F433" i="2" s="1"/>
  <c r="Q433" i="2" s="1"/>
  <c r="F414" i="2"/>
  <c r="F350" i="2"/>
  <c r="Q350" i="2" s="1"/>
  <c r="F368" i="2"/>
  <c r="F367" i="2" s="1"/>
  <c r="Q367" i="2" s="1"/>
  <c r="F339" i="2"/>
  <c r="Q339" i="2" s="1"/>
  <c r="F344" i="2"/>
  <c r="Q344" i="2" s="1"/>
  <c r="F330" i="2"/>
  <c r="Q330" i="2" s="1"/>
  <c r="F272" i="2"/>
  <c r="F271" i="2" s="1"/>
  <c r="Q271" i="2" s="1"/>
  <c r="F291" i="2"/>
  <c r="Q274" i="2"/>
  <c r="F306" i="2"/>
  <c r="Q306" i="2" s="1"/>
  <c r="Q239" i="2"/>
  <c r="F280" i="2"/>
  <c r="Q280" i="2" s="1"/>
  <c r="Q269" i="2"/>
  <c r="F261" i="2"/>
  <c r="Q261" i="2" s="1"/>
  <c r="Q262" i="2"/>
  <c r="F220" i="2"/>
  <c r="Q220" i="2" s="1"/>
  <c r="Q251" i="2"/>
  <c r="G251" i="2"/>
  <c r="R251" i="2" s="1"/>
  <c r="Q252" i="2"/>
  <c r="F213" i="2"/>
  <c r="Q213" i="2" s="1"/>
  <c r="F231" i="2"/>
  <c r="Q231" i="2" s="1"/>
  <c r="F224" i="2"/>
  <c r="Q224" i="2" s="1"/>
  <c r="F197" i="2"/>
  <c r="F196" i="2" s="1"/>
  <c r="Q196" i="2" s="1"/>
  <c r="F204" i="2"/>
  <c r="Q204" i="2" s="1"/>
  <c r="F168" i="2"/>
  <c r="Q168" i="2" s="1"/>
  <c r="F186" i="2"/>
  <c r="F185" i="2" s="1"/>
  <c r="G185" i="2" s="1"/>
  <c r="R185" i="2" s="1"/>
  <c r="G187" i="2"/>
  <c r="R187" i="2" s="1"/>
  <c r="Q112" i="2"/>
  <c r="G161" i="2"/>
  <c r="R161" i="2" s="1"/>
  <c r="F104" i="2"/>
  <c r="Q104" i="2" s="1"/>
  <c r="F85" i="2"/>
  <c r="Q85" i="2" s="1"/>
  <c r="F118" i="2"/>
  <c r="Q118" i="2" s="1"/>
  <c r="F47" i="2"/>
  <c r="Q47" i="2" s="1"/>
  <c r="F57" i="2"/>
  <c r="Q57" i="2" s="1"/>
  <c r="F91" i="2"/>
  <c r="Q91" i="2" s="1"/>
  <c r="F52" i="2"/>
  <c r="Q52" i="2" s="1"/>
  <c r="F73" i="2"/>
  <c r="Q73" i="2" s="1"/>
  <c r="F66" i="2"/>
  <c r="Q66" i="2" s="1"/>
  <c r="Q98" i="2"/>
  <c r="Q45" i="2"/>
  <c r="F34" i="2"/>
  <c r="Q34" i="2" s="1"/>
  <c r="S20" i="2"/>
  <c r="S17" i="2"/>
  <c r="G718" i="13"/>
  <c r="I140" i="13"/>
  <c r="G473" i="13"/>
  <c r="F31" i="2"/>
  <c r="Q31" i="2" s="1"/>
  <c r="I539" i="13"/>
  <c r="G539" i="13"/>
  <c r="G808" i="13"/>
  <c r="H645" i="13"/>
  <c r="I473" i="13"/>
  <c r="I738" i="13"/>
  <c r="E18" i="11" s="1"/>
  <c r="E17" i="11" s="1"/>
  <c r="Q28" i="2"/>
  <c r="F19" i="2"/>
  <c r="Q19" i="2" s="1"/>
  <c r="I863" i="13"/>
  <c r="G140" i="13"/>
  <c r="S27" i="2"/>
  <c r="H539" i="13"/>
  <c r="H538" i="13" s="1"/>
  <c r="H537" i="13" s="1"/>
  <c r="I808" i="13"/>
  <c r="G863" i="13"/>
  <c r="S110" i="2"/>
  <c r="S433" i="2"/>
  <c r="N818" i="14"/>
  <c r="L277" i="14"/>
  <c r="H836" i="13"/>
  <c r="S745" i="2"/>
  <c r="S555" i="2"/>
  <c r="S538" i="2"/>
  <c r="S464" i="2"/>
  <c r="S465" i="2"/>
  <c r="S329" i="2"/>
  <c r="S140" i="2"/>
  <c r="S139" i="2"/>
  <c r="S135" i="2"/>
  <c r="S109" i="2"/>
  <c r="R574" i="2"/>
  <c r="R599" i="2"/>
  <c r="R594" i="2"/>
  <c r="F586" i="2"/>
  <c r="Q586" i="2" s="1"/>
  <c r="Q358" i="2"/>
  <c r="F249" i="2"/>
  <c r="G250" i="2"/>
  <c r="R250" i="2" s="1"/>
  <c r="Q250" i="2"/>
  <c r="F110" i="2"/>
  <c r="F109" i="2" s="1"/>
  <c r="O322" i="2"/>
  <c r="O568" i="2"/>
  <c r="T569" i="2"/>
  <c r="O276" i="2"/>
  <c r="M592" i="2"/>
  <c r="M439" i="2"/>
  <c r="O153" i="2"/>
  <c r="T154" i="2"/>
  <c r="M129" i="2"/>
  <c r="O439" i="2"/>
  <c r="M276" i="2"/>
  <c r="O593" i="2"/>
  <c r="G824" i="1"/>
  <c r="M824" i="1" s="1"/>
  <c r="F831" i="1"/>
  <c r="L831" i="1" s="1"/>
  <c r="L836" i="1"/>
  <c r="F818" i="1"/>
  <c r="L818" i="1" s="1"/>
  <c r="L824" i="1"/>
  <c r="G804" i="1"/>
  <c r="G803" i="1" s="1"/>
  <c r="M803" i="1" s="1"/>
  <c r="L820" i="1"/>
  <c r="L812" i="1"/>
  <c r="G815" i="1"/>
  <c r="M816" i="1"/>
  <c r="G808" i="1"/>
  <c r="M808" i="1" s="1"/>
  <c r="F799" i="1"/>
  <c r="L799" i="1" s="1"/>
  <c r="F807" i="1"/>
  <c r="F806" i="1" s="1"/>
  <c r="L806" i="1" s="1"/>
  <c r="F803" i="1"/>
  <c r="L803" i="1" s="1"/>
  <c r="L804" i="1"/>
  <c r="F785" i="1"/>
  <c r="F784" i="1" s="1"/>
  <c r="L784" i="1" s="1"/>
  <c r="F791" i="1"/>
  <c r="F790" i="1" s="1"/>
  <c r="G800" i="1"/>
  <c r="M800" i="1" s="1"/>
  <c r="G766" i="1"/>
  <c r="M766" i="1" s="1"/>
  <c r="F772" i="1"/>
  <c r="L772" i="1" s="1"/>
  <c r="M795" i="1"/>
  <c r="G794" i="1"/>
  <c r="M794" i="1" s="1"/>
  <c r="F775" i="1"/>
  <c r="L775" i="1" s="1"/>
  <c r="M762" i="1"/>
  <c r="G781" i="1"/>
  <c r="M782" i="1"/>
  <c r="M777" i="1"/>
  <c r="F766" i="1"/>
  <c r="L761" i="1"/>
  <c r="M730" i="1"/>
  <c r="G726" i="1"/>
  <c r="G722" i="1" s="1"/>
  <c r="M722" i="1" s="1"/>
  <c r="F748" i="1"/>
  <c r="F747" i="1" s="1"/>
  <c r="L747" i="1" s="1"/>
  <c r="F744" i="1"/>
  <c r="L744" i="1" s="1"/>
  <c r="F733" i="1"/>
  <c r="L733" i="1" s="1"/>
  <c r="F726" i="1"/>
  <c r="L726" i="1" s="1"/>
  <c r="F723" i="1"/>
  <c r="L723" i="1" s="1"/>
  <c r="L706" i="1"/>
  <c r="F716" i="1"/>
  <c r="L716" i="1" s="1"/>
  <c r="G703" i="1"/>
  <c r="G702" i="1" s="1"/>
  <c r="M702" i="1" s="1"/>
  <c r="F662" i="1"/>
  <c r="L662" i="1" s="1"/>
  <c r="M707" i="1"/>
  <c r="L632" i="1"/>
  <c r="G695" i="1"/>
  <c r="G692" i="1" s="1"/>
  <c r="L689" i="1"/>
  <c r="F637" i="1"/>
  <c r="L637" i="1" s="1"/>
  <c r="F681" i="1"/>
  <c r="F680" i="1" s="1"/>
  <c r="F658" i="1"/>
  <c r="L658" i="1" s="1"/>
  <c r="M609" i="1"/>
  <c r="F670" i="1"/>
  <c r="L670" i="1" s="1"/>
  <c r="F647" i="1"/>
  <c r="L647" i="1" s="1"/>
  <c r="L649" i="1"/>
  <c r="F655" i="1"/>
  <c r="L655" i="1" s="1"/>
  <c r="M669" i="1"/>
  <c r="G667" i="1"/>
  <c r="M667" i="1" s="1"/>
  <c r="F608" i="1"/>
  <c r="L608" i="1" s="1"/>
  <c r="G586" i="1"/>
  <c r="M586" i="1" s="1"/>
  <c r="L620" i="1"/>
  <c r="M608" i="1"/>
  <c r="M610" i="1"/>
  <c r="G560" i="1"/>
  <c r="G557" i="1" s="1"/>
  <c r="F615" i="1"/>
  <c r="L615" i="1" s="1"/>
  <c r="M600" i="1"/>
  <c r="M599" i="1"/>
  <c r="L552" i="1"/>
  <c r="F594" i="1"/>
  <c r="L594" i="1" s="1"/>
  <c r="F583" i="1"/>
  <c r="L583" i="1" s="1"/>
  <c r="F550" i="1"/>
  <c r="L550" i="1" s="1"/>
  <c r="M580" i="1"/>
  <c r="M579" i="1"/>
  <c r="F576" i="1"/>
  <c r="L576" i="1" s="1"/>
  <c r="L560" i="1"/>
  <c r="L547" i="1"/>
  <c r="F545" i="1"/>
  <c r="L545" i="1" s="1"/>
  <c r="G522" i="1"/>
  <c r="M522" i="1" s="1"/>
  <c r="M526" i="1"/>
  <c r="F536" i="1"/>
  <c r="L536" i="1" s="1"/>
  <c r="G537" i="1"/>
  <c r="G536" i="1" s="1"/>
  <c r="M536" i="1" s="1"/>
  <c r="F529" i="1"/>
  <c r="L529" i="1" s="1"/>
  <c r="G532" i="1"/>
  <c r="M533" i="1"/>
  <c r="F522" i="1"/>
  <c r="L522" i="1" s="1"/>
  <c r="F516" i="1"/>
  <c r="L516" i="1" s="1"/>
  <c r="G492" i="1"/>
  <c r="M492" i="1" s="1"/>
  <c r="F508" i="1"/>
  <c r="L508" i="1" s="1"/>
  <c r="M505" i="1"/>
  <c r="M507" i="1"/>
  <c r="M506" i="1"/>
  <c r="F498" i="1"/>
  <c r="L498" i="1" s="1"/>
  <c r="F491" i="1"/>
  <c r="F472" i="1"/>
  <c r="L472" i="1" s="1"/>
  <c r="F458" i="1"/>
  <c r="L458" i="1" s="1"/>
  <c r="F449" i="1"/>
  <c r="L449" i="1" s="1"/>
  <c r="F413" i="1"/>
  <c r="L413" i="1" s="1"/>
  <c r="L434" i="1"/>
  <c r="F358" i="1"/>
  <c r="L358" i="1" s="1"/>
  <c r="F377" i="1"/>
  <c r="L377" i="1" s="1"/>
  <c r="F400" i="1"/>
  <c r="L400" i="1" s="1"/>
  <c r="L407" i="1"/>
  <c r="L395" i="1"/>
  <c r="L372" i="1"/>
  <c r="F382" i="1"/>
  <c r="L382" i="1" s="1"/>
  <c r="G383" i="1"/>
  <c r="G382" i="1" s="1"/>
  <c r="F286" i="1"/>
  <c r="L286" i="1" s="1"/>
  <c r="L366" i="1"/>
  <c r="M321" i="1"/>
  <c r="G309" i="1"/>
  <c r="G308" i="1" s="1"/>
  <c r="G307" i="1" s="1"/>
  <c r="G306" i="1" s="1"/>
  <c r="F352" i="1"/>
  <c r="L352" i="1" s="1"/>
  <c r="L353" i="1"/>
  <c r="L323" i="1"/>
  <c r="F349" i="1"/>
  <c r="L349" i="1" s="1"/>
  <c r="F342" i="1"/>
  <c r="L342" i="1" s="1"/>
  <c r="L345" i="1"/>
  <c r="G319" i="1"/>
  <c r="M319" i="1" s="1"/>
  <c r="F316" i="1"/>
  <c r="L316" i="1" s="1"/>
  <c r="F308" i="1"/>
  <c r="L308" i="1" s="1"/>
  <c r="F272" i="1"/>
  <c r="F252" i="1"/>
  <c r="L252" i="1" s="1"/>
  <c r="F245" i="1"/>
  <c r="L245" i="1" s="1"/>
  <c r="L179" i="1"/>
  <c r="F238" i="1"/>
  <c r="L238" i="1" s="1"/>
  <c r="F227" i="1"/>
  <c r="L227" i="1" s="1"/>
  <c r="L228" i="1"/>
  <c r="F217" i="1"/>
  <c r="L217" i="1" s="1"/>
  <c r="F210" i="1"/>
  <c r="F209" i="1" s="1"/>
  <c r="L209" i="1" s="1"/>
  <c r="F199" i="1"/>
  <c r="L199" i="1" s="1"/>
  <c r="F157" i="1"/>
  <c r="F192" i="1"/>
  <c r="F191" i="1" s="1"/>
  <c r="L191" i="1" s="1"/>
  <c r="F188" i="1"/>
  <c r="L188" i="1" s="1"/>
  <c r="F181" i="1"/>
  <c r="L181" i="1" s="1"/>
  <c r="M174" i="1"/>
  <c r="M175" i="1"/>
  <c r="F171" i="1"/>
  <c r="L171" i="1" s="1"/>
  <c r="L169" i="1"/>
  <c r="F132" i="1"/>
  <c r="F131" i="1" s="1"/>
  <c r="L131" i="1" s="1"/>
  <c r="F148" i="1"/>
  <c r="L148" i="1" s="1"/>
  <c r="L150" i="1"/>
  <c r="F145" i="1"/>
  <c r="L145" i="1" s="1"/>
  <c r="L143" i="1"/>
  <c r="F122" i="1"/>
  <c r="L122" i="1" s="1"/>
  <c r="F119" i="1"/>
  <c r="L119" i="1" s="1"/>
  <c r="L120" i="1"/>
  <c r="F105" i="1"/>
  <c r="L105" i="1" s="1"/>
  <c r="F115" i="1"/>
  <c r="L115" i="1" s="1"/>
  <c r="F108" i="1"/>
  <c r="L108" i="1" s="1"/>
  <c r="F101" i="1"/>
  <c r="L101" i="1" s="1"/>
  <c r="F15" i="1"/>
  <c r="L15" i="1" s="1"/>
  <c r="F26" i="1"/>
  <c r="L26" i="1" s="1"/>
  <c r="F74" i="1"/>
  <c r="F73" i="1" s="1"/>
  <c r="L73" i="1" s="1"/>
  <c r="F46" i="1"/>
  <c r="L46" i="1" s="1"/>
  <c r="F67" i="1"/>
  <c r="L67" i="1" s="1"/>
  <c r="F58" i="1"/>
  <c r="L58" i="1" s="1"/>
  <c r="L31" i="1"/>
  <c r="G149" i="12"/>
  <c r="G134" i="12" s="1"/>
  <c r="H257" i="12"/>
  <c r="H256" i="12" s="1"/>
  <c r="H255" i="12" s="1"/>
  <c r="H250" i="12" s="1"/>
  <c r="H56" i="12" s="1"/>
  <c r="G276" i="12"/>
  <c r="H628" i="12"/>
  <c r="H627" i="12" s="1"/>
  <c r="H626" i="12" s="1"/>
  <c r="H597" i="12" s="1"/>
  <c r="G809" i="12"/>
  <c r="G808" i="12" s="1"/>
  <c r="F33" i="1"/>
  <c r="L33" i="1" s="1"/>
  <c r="G25" i="12"/>
  <c r="G59" i="12"/>
  <c r="G225" i="12"/>
  <c r="G224" i="12" s="1"/>
  <c r="G599" i="12"/>
  <c r="G598" i="12" s="1"/>
  <c r="G833" i="12"/>
  <c r="G441" i="12"/>
  <c r="G440" i="12" s="1"/>
  <c r="G423" i="12" s="1"/>
  <c r="G363" i="12"/>
  <c r="G628" i="12"/>
  <c r="G627" i="12" s="1"/>
  <c r="G626" i="12" s="1"/>
  <c r="G106" i="12"/>
  <c r="H941" i="12"/>
  <c r="H940" i="12" s="1"/>
  <c r="H939" i="12" s="1"/>
  <c r="H782" i="12" s="1"/>
  <c r="G559" i="12"/>
  <c r="G558" i="12" s="1"/>
  <c r="G762" i="12"/>
  <c r="G761" i="12" s="1"/>
  <c r="G702" i="12"/>
  <c r="G701" i="12" s="1"/>
  <c r="G297" i="12"/>
  <c r="G662" i="12"/>
  <c r="G661" i="12" s="1"/>
  <c r="G785" i="12"/>
  <c r="G736" i="12"/>
  <c r="G735" i="12" s="1"/>
  <c r="G909" i="12"/>
  <c r="G873" i="12" s="1"/>
  <c r="H762" i="12"/>
  <c r="H761" i="12" s="1"/>
  <c r="G509" i="12"/>
  <c r="G508" i="12" s="1"/>
  <c r="G507" i="12" s="1"/>
  <c r="G968" i="12"/>
  <c r="H736" i="12"/>
  <c r="H735" i="12" s="1"/>
  <c r="L423" i="1"/>
  <c r="G272" i="1"/>
  <c r="M272" i="1" s="1"/>
  <c r="L847" i="1"/>
  <c r="L278" i="1"/>
  <c r="G198" i="1"/>
  <c r="M199" i="1"/>
  <c r="M171" i="1"/>
  <c r="M167" i="1"/>
  <c r="J646" i="1"/>
  <c r="J487" i="1"/>
  <c r="J853" i="1" s="1"/>
  <c r="G866" i="12" l="1"/>
  <c r="G865" i="12" s="1"/>
  <c r="L387" i="1"/>
  <c r="F386" i="1"/>
  <c r="L386" i="1" s="1"/>
  <c r="F786" i="15"/>
  <c r="C37" i="11"/>
  <c r="C35" i="11" s="1"/>
  <c r="G13" i="12"/>
  <c r="G12" i="12" s="1"/>
  <c r="F335" i="1"/>
  <c r="L335" i="1" s="1"/>
  <c r="G967" i="12"/>
  <c r="G966" i="12" s="1"/>
  <c r="L486" i="15"/>
  <c r="F485" i="15"/>
  <c r="F759" i="1"/>
  <c r="L759" i="1" s="1"/>
  <c r="F935" i="15"/>
  <c r="L935" i="15" s="1"/>
  <c r="S15" i="13"/>
  <c r="E46" i="11"/>
  <c r="Q435" i="13"/>
  <c r="D49" i="11"/>
  <c r="F192" i="2"/>
  <c r="Q192" i="2" s="1"/>
  <c r="Q669" i="2"/>
  <c r="H674" i="2"/>
  <c r="S674" i="2" s="1"/>
  <c r="S494" i="13"/>
  <c r="E50" i="11"/>
  <c r="I862" i="13"/>
  <c r="I861" i="13" s="1"/>
  <c r="G862" i="13"/>
  <c r="G861" i="13" s="1"/>
  <c r="S280" i="13"/>
  <c r="E34" i="11"/>
  <c r="E32" i="11" s="1"/>
  <c r="Q280" i="13"/>
  <c r="D34" i="11"/>
  <c r="Q93" i="13"/>
  <c r="D33" i="11"/>
  <c r="H715" i="13"/>
  <c r="F287" i="2"/>
  <c r="F286" i="2" s="1"/>
  <c r="Q382" i="13"/>
  <c r="D31" i="11"/>
  <c r="Q131" i="2"/>
  <c r="F413" i="2"/>
  <c r="Q413" i="2" s="1"/>
  <c r="S66" i="2"/>
  <c r="S85" i="2"/>
  <c r="S382" i="13"/>
  <c r="E31" i="11"/>
  <c r="E29" i="11" s="1"/>
  <c r="Q89" i="13"/>
  <c r="D30" i="11"/>
  <c r="D29" i="11" s="1"/>
  <c r="S65" i="2"/>
  <c r="S515" i="2"/>
  <c r="H510" i="2"/>
  <c r="S510" i="2" s="1"/>
  <c r="I688" i="2"/>
  <c r="T688" i="2" s="1"/>
  <c r="H13" i="2"/>
  <c r="R582" i="2"/>
  <c r="T456" i="2"/>
  <c r="F324" i="2"/>
  <c r="F323" i="2" s="1"/>
  <c r="F646" i="2"/>
  <c r="Q646" i="2" s="1"/>
  <c r="I694" i="2"/>
  <c r="I693" i="2" s="1"/>
  <c r="T693" i="2" s="1"/>
  <c r="Q135" i="2"/>
  <c r="Q335" i="2"/>
  <c r="S275" i="13"/>
  <c r="E26" i="11"/>
  <c r="G322" i="2"/>
  <c r="R322" i="2" s="1"/>
  <c r="S335" i="2"/>
  <c r="R331" i="2"/>
  <c r="R329" i="2"/>
  <c r="F382" i="2"/>
  <c r="F381" i="2" s="1"/>
  <c r="F380" i="2" s="1"/>
  <c r="Q380" i="2" s="1"/>
  <c r="R727" i="2"/>
  <c r="S581" i="2"/>
  <c r="H24" i="2"/>
  <c r="R494" i="2"/>
  <c r="G688" i="2"/>
  <c r="R688" i="2" s="1"/>
  <c r="F139" i="2"/>
  <c r="Q139" i="2" s="1"/>
  <c r="R292" i="2"/>
  <c r="G455" i="2"/>
  <c r="R455" i="2" s="1"/>
  <c r="F650" i="2"/>
  <c r="Q650" i="2" s="1"/>
  <c r="S647" i="2"/>
  <c r="H355" i="2"/>
  <c r="F178" i="2"/>
  <c r="Q178" i="2" s="1"/>
  <c r="S325" i="2"/>
  <c r="S368" i="2"/>
  <c r="T636" i="2"/>
  <c r="H413" i="2"/>
  <c r="S413" i="2" s="1"/>
  <c r="T329" i="2"/>
  <c r="S752" i="2"/>
  <c r="I441" i="2"/>
  <c r="I440" i="2" s="1"/>
  <c r="I439" i="2" s="1"/>
  <c r="I438" i="2" s="1"/>
  <c r="F745" i="2"/>
  <c r="Q745" i="2" s="1"/>
  <c r="S373" i="2"/>
  <c r="T330" i="2"/>
  <c r="Q15" i="2"/>
  <c r="Q694" i="2"/>
  <c r="G722" i="2"/>
  <c r="G721" i="2" s="1"/>
  <c r="R721" i="2" s="1"/>
  <c r="H709" i="2"/>
  <c r="S709" i="2" s="1"/>
  <c r="S85" i="13"/>
  <c r="E15" i="11"/>
  <c r="E14" i="11" s="1"/>
  <c r="Q85" i="13"/>
  <c r="D15" i="11"/>
  <c r="D14" i="11" s="1"/>
  <c r="F143" i="2"/>
  <c r="Q143" i="2" s="1"/>
  <c r="T331" i="2"/>
  <c r="S657" i="2"/>
  <c r="T328" i="2"/>
  <c r="F554" i="2"/>
  <c r="Q554" i="2" s="1"/>
  <c r="T322" i="2"/>
  <c r="J645" i="13"/>
  <c r="T645" i="13" s="1"/>
  <c r="Q296" i="2"/>
  <c r="G414" i="2"/>
  <c r="R414" i="2" s="1"/>
  <c r="F751" i="2"/>
  <c r="F750" i="2" s="1"/>
  <c r="Q750" i="2" s="1"/>
  <c r="R330" i="2"/>
  <c r="R127" i="14"/>
  <c r="R38" i="14"/>
  <c r="F373" i="2"/>
  <c r="Q373" i="2" s="1"/>
  <c r="F357" i="2"/>
  <c r="Q357" i="2" s="1"/>
  <c r="F561" i="2"/>
  <c r="Q561" i="2" s="1"/>
  <c r="S128" i="14"/>
  <c r="H230" i="14"/>
  <c r="H229" i="14" s="1"/>
  <c r="R229" i="14" s="1"/>
  <c r="P53" i="14"/>
  <c r="F52" i="14"/>
  <c r="P52" i="14" s="1"/>
  <c r="P271" i="14"/>
  <c r="F270" i="14"/>
  <c r="P305" i="14"/>
  <c r="F304" i="14"/>
  <c r="I63" i="14"/>
  <c r="S64" i="14"/>
  <c r="H186" i="14"/>
  <c r="R187" i="14"/>
  <c r="H716" i="14"/>
  <c r="R716" i="14" s="1"/>
  <c r="R717" i="14"/>
  <c r="H471" i="14"/>
  <c r="R472" i="14"/>
  <c r="H788" i="14"/>
  <c r="R788" i="14" s="1"/>
  <c r="R789" i="14"/>
  <c r="I342" i="14"/>
  <c r="S343" i="14"/>
  <c r="I641" i="14"/>
  <c r="S642" i="14"/>
  <c r="I183" i="14"/>
  <c r="S184" i="14"/>
  <c r="H369" i="14"/>
  <c r="R370" i="14"/>
  <c r="H236" i="14"/>
  <c r="R239" i="14"/>
  <c r="F429" i="14"/>
  <c r="P430" i="14"/>
  <c r="P655" i="14"/>
  <c r="F654" i="14"/>
  <c r="P74" i="14"/>
  <c r="F73" i="14"/>
  <c r="Q85" i="14"/>
  <c r="G84" i="14"/>
  <c r="H349" i="14"/>
  <c r="R350" i="14"/>
  <c r="P776" i="14"/>
  <c r="F775" i="14"/>
  <c r="F603" i="14"/>
  <c r="P603" i="14" s="1"/>
  <c r="P604" i="14"/>
  <c r="P565" i="14"/>
  <c r="F564" i="14"/>
  <c r="F467" i="14"/>
  <c r="P467" i="14" s="1"/>
  <c r="P468" i="14"/>
  <c r="Q51" i="14"/>
  <c r="G50" i="14"/>
  <c r="P158" i="14"/>
  <c r="F157" i="14"/>
  <c r="Q114" i="14"/>
  <c r="G113" i="14"/>
  <c r="P192" i="14"/>
  <c r="F191" i="14"/>
  <c r="R430" i="14"/>
  <c r="H429" i="14"/>
  <c r="H289" i="14"/>
  <c r="R289" i="14" s="1"/>
  <c r="R290" i="14"/>
  <c r="I176" i="14"/>
  <c r="S177" i="14"/>
  <c r="P502" i="14"/>
  <c r="F501" i="14"/>
  <c r="G366" i="14"/>
  <c r="Q367" i="14"/>
  <c r="F34" i="14"/>
  <c r="P34" i="14" s="1"/>
  <c r="P35" i="14"/>
  <c r="P239" i="14"/>
  <c r="F236" i="14"/>
  <c r="H152" i="14"/>
  <c r="R153" i="14"/>
  <c r="H395" i="14"/>
  <c r="R396" i="14"/>
  <c r="H676" i="14"/>
  <c r="R676" i="14" s="1"/>
  <c r="R677" i="14"/>
  <c r="H73" i="14"/>
  <c r="R74" i="14"/>
  <c r="P153" i="14"/>
  <c r="F152" i="14"/>
  <c r="P152" i="14" s="1"/>
  <c r="P537" i="14"/>
  <c r="F536" i="14"/>
  <c r="P536" i="14" s="1"/>
  <c r="P311" i="14"/>
  <c r="F310" i="14"/>
  <c r="P310" i="14" s="1"/>
  <c r="P816" i="14"/>
  <c r="F815" i="14"/>
  <c r="P815" i="14" s="1"/>
  <c r="H564" i="14"/>
  <c r="R565" i="14"/>
  <c r="P792" i="14"/>
  <c r="F791" i="14"/>
  <c r="P791" i="14" s="1"/>
  <c r="P541" i="14"/>
  <c r="F540" i="14"/>
  <c r="P29" i="14"/>
  <c r="F28" i="14"/>
  <c r="Q177" i="14"/>
  <c r="G176" i="14"/>
  <c r="F634" i="14"/>
  <c r="P635" i="14"/>
  <c r="Q535" i="14"/>
  <c r="G534" i="14"/>
  <c r="F87" i="14"/>
  <c r="P88" i="14"/>
  <c r="P308" i="14"/>
  <c r="F307" i="14"/>
  <c r="P307" i="14" s="1"/>
  <c r="G45" i="14"/>
  <c r="Q46" i="14"/>
  <c r="I620" i="14"/>
  <c r="S621" i="14"/>
  <c r="H214" i="14"/>
  <c r="R215" i="14"/>
  <c r="F99" i="14"/>
  <c r="P100" i="14"/>
  <c r="P598" i="14"/>
  <c r="F597" i="14"/>
  <c r="H345" i="14"/>
  <c r="R346" i="14"/>
  <c r="P575" i="14"/>
  <c r="F574" i="14"/>
  <c r="P472" i="14"/>
  <c r="F471" i="14"/>
  <c r="P410" i="14"/>
  <c r="F409" i="14"/>
  <c r="Q291" i="14"/>
  <c r="G290" i="14"/>
  <c r="H338" i="14"/>
  <c r="R338" i="14" s="1"/>
  <c r="R339" i="14"/>
  <c r="I60" i="14"/>
  <c r="S61" i="14"/>
  <c r="H166" i="14"/>
  <c r="R167" i="14"/>
  <c r="H341" i="14"/>
  <c r="R341" i="14" s="1"/>
  <c r="R342" i="14"/>
  <c r="H218" i="14"/>
  <c r="R218" i="14" s="1"/>
  <c r="R219" i="14"/>
  <c r="H135" i="14"/>
  <c r="R136" i="14"/>
  <c r="P601" i="14"/>
  <c r="F600" i="14"/>
  <c r="P600" i="14" s="1"/>
  <c r="Q197" i="14"/>
  <c r="G196" i="14"/>
  <c r="H432" i="14"/>
  <c r="R432" i="14" s="1"/>
  <c r="R433" i="14"/>
  <c r="H293" i="14"/>
  <c r="R294" i="14"/>
  <c r="H381" i="14"/>
  <c r="R382" i="14"/>
  <c r="P363" i="14"/>
  <c r="F362" i="14"/>
  <c r="P113" i="14"/>
  <c r="F110" i="14"/>
  <c r="P150" i="14"/>
  <c r="F149" i="14"/>
  <c r="P149" i="14" s="1"/>
  <c r="P710" i="14"/>
  <c r="F709" i="14"/>
  <c r="P570" i="14"/>
  <c r="F569" i="14"/>
  <c r="H509" i="14"/>
  <c r="R510" i="14"/>
  <c r="I430" i="14"/>
  <c r="S431" i="14"/>
  <c r="Q36" i="14"/>
  <c r="G35" i="14"/>
  <c r="H647" i="14"/>
  <c r="R648" i="14"/>
  <c r="H266" i="14"/>
  <c r="R267" i="14"/>
  <c r="H146" i="14"/>
  <c r="R146" i="14" s="1"/>
  <c r="R147" i="14"/>
  <c r="P104" i="14"/>
  <c r="F103" i="14"/>
  <c r="F663" i="14"/>
  <c r="P664" i="14"/>
  <c r="P531" i="14"/>
  <c r="F530" i="14"/>
  <c r="P677" i="14"/>
  <c r="F676" i="14"/>
  <c r="P676" i="14" s="1"/>
  <c r="P728" i="14"/>
  <c r="F727" i="14"/>
  <c r="P727" i="14" s="1"/>
  <c r="P488" i="14"/>
  <c r="F487" i="14"/>
  <c r="P487" i="14" s="1"/>
  <c r="F754" i="14"/>
  <c r="P754" i="14" s="1"/>
  <c r="P755" i="14"/>
  <c r="Q19" i="14"/>
  <c r="G18" i="14"/>
  <c r="Q54" i="14"/>
  <c r="G53" i="14"/>
  <c r="G637" i="14"/>
  <c r="Q637" i="14" s="1"/>
  <c r="Q638" i="14"/>
  <c r="H533" i="14"/>
  <c r="R533" i="14" s="1"/>
  <c r="R534" i="14"/>
  <c r="H681" i="14"/>
  <c r="R682" i="14"/>
  <c r="I614" i="14"/>
  <c r="S615" i="14"/>
  <c r="H409" i="14"/>
  <c r="R410" i="14"/>
  <c r="I339" i="14"/>
  <c r="S340" i="14"/>
  <c r="H809" i="14"/>
  <c r="R809" i="14" s="1"/>
  <c r="R810" i="14"/>
  <c r="H59" i="14"/>
  <c r="R59" i="14" s="1"/>
  <c r="R60" i="14"/>
  <c r="H90" i="14"/>
  <c r="R90" i="14" s="1"/>
  <c r="R91" i="14"/>
  <c r="R250" i="14"/>
  <c r="H249" i="14"/>
  <c r="S41" i="14"/>
  <c r="I38" i="14"/>
  <c r="I37" i="14" s="1"/>
  <c r="S37" i="14" s="1"/>
  <c r="I637" i="14"/>
  <c r="S637" i="14" s="1"/>
  <c r="S638" i="14"/>
  <c r="H704" i="14"/>
  <c r="R705" i="14"/>
  <c r="H24" i="14"/>
  <c r="R25" i="14"/>
  <c r="H182" i="14"/>
  <c r="R183" i="14"/>
  <c r="I136" i="14"/>
  <c r="S137" i="14"/>
  <c r="P140" i="14"/>
  <c r="F139" i="14"/>
  <c r="P510" i="14"/>
  <c r="F509" i="14"/>
  <c r="F671" i="14"/>
  <c r="P672" i="14"/>
  <c r="P789" i="14"/>
  <c r="F788" i="14"/>
  <c r="P788" i="14" s="1"/>
  <c r="P262" i="14"/>
  <c r="F261" i="14"/>
  <c r="P281" i="14"/>
  <c r="F280" i="14"/>
  <c r="G373" i="14"/>
  <c r="Q374" i="14"/>
  <c r="F83" i="14"/>
  <c r="P83" i="14" s="1"/>
  <c r="P84" i="14"/>
  <c r="I623" i="14"/>
  <c r="S624" i="14"/>
  <c r="I433" i="14"/>
  <c r="S434" i="14"/>
  <c r="H741" i="14"/>
  <c r="R742" i="14"/>
  <c r="H20" i="14"/>
  <c r="R20" i="14" s="1"/>
  <c r="R21" i="14"/>
  <c r="H87" i="14"/>
  <c r="R88" i="14"/>
  <c r="I121" i="14"/>
  <c r="S122" i="14"/>
  <c r="I113" i="14"/>
  <c r="S114" i="14"/>
  <c r="Q16" i="14"/>
  <c r="G15" i="14"/>
  <c r="P326" i="14"/>
  <c r="F325" i="14"/>
  <c r="Q33" i="14"/>
  <c r="G32" i="14"/>
  <c r="Q319" i="14"/>
  <c r="G318" i="14"/>
  <c r="H106" i="14"/>
  <c r="R106" i="14" s="1"/>
  <c r="R107" i="14"/>
  <c r="H666" i="14"/>
  <c r="R666" i="14" s="1"/>
  <c r="R667" i="14"/>
  <c r="I631" i="14"/>
  <c r="S631" i="14" s="1"/>
  <c r="S632" i="14"/>
  <c r="P801" i="14"/>
  <c r="F800" i="14"/>
  <c r="P800" i="14" s="1"/>
  <c r="P610" i="14"/>
  <c r="F609" i="14"/>
  <c r="P609" i="14" s="1"/>
  <c r="P506" i="14"/>
  <c r="F505" i="14"/>
  <c r="P682" i="14"/>
  <c r="F681" i="14"/>
  <c r="P732" i="14"/>
  <c r="F731" i="14"/>
  <c r="Q452" i="14"/>
  <c r="G451" i="14"/>
  <c r="G643" i="14"/>
  <c r="Q643" i="14" s="1"/>
  <c r="Q644" i="14"/>
  <c r="F441" i="14"/>
  <c r="P442" i="14"/>
  <c r="Q71" i="14"/>
  <c r="G70" i="14"/>
  <c r="P339" i="14"/>
  <c r="F338" i="14"/>
  <c r="P338" i="14" s="1"/>
  <c r="P629" i="14"/>
  <c r="F628" i="14"/>
  <c r="H709" i="14"/>
  <c r="R712" i="14"/>
  <c r="H654" i="14"/>
  <c r="R655" i="14"/>
  <c r="H413" i="14"/>
  <c r="R414" i="14"/>
  <c r="H52" i="14"/>
  <c r="R52" i="14" s="1"/>
  <c r="R53" i="14"/>
  <c r="H270" i="14"/>
  <c r="R271" i="14"/>
  <c r="P717" i="14"/>
  <c r="F716" i="14"/>
  <c r="P716" i="14" s="1"/>
  <c r="P447" i="14"/>
  <c r="F446" i="14"/>
  <c r="F395" i="14"/>
  <c r="P396" i="14"/>
  <c r="P215" i="14"/>
  <c r="F214" i="14"/>
  <c r="P204" i="14"/>
  <c r="F203" i="14"/>
  <c r="P162" i="14"/>
  <c r="F161" i="14"/>
  <c r="G329" i="14"/>
  <c r="Q330" i="14"/>
  <c r="P366" i="14"/>
  <c r="F365" i="14"/>
  <c r="P365" i="14" s="1"/>
  <c r="G136" i="14"/>
  <c r="Q137" i="14"/>
  <c r="H797" i="14"/>
  <c r="R797" i="14" s="1"/>
  <c r="R798" i="14"/>
  <c r="H694" i="14"/>
  <c r="R695" i="14"/>
  <c r="I50" i="14"/>
  <c r="S51" i="14"/>
  <c r="H300" i="14"/>
  <c r="R301" i="14"/>
  <c r="H335" i="14"/>
  <c r="R336" i="14"/>
  <c r="H123" i="14"/>
  <c r="R123" i="14" s="1"/>
  <c r="R124" i="14"/>
  <c r="H44" i="14"/>
  <c r="R45" i="14"/>
  <c r="H727" i="14"/>
  <c r="R728" i="14"/>
  <c r="H261" i="14"/>
  <c r="R262" i="14"/>
  <c r="R766" i="14"/>
  <c r="H765" i="14"/>
  <c r="P25" i="14"/>
  <c r="F24" i="14"/>
  <c r="P297" i="14"/>
  <c r="F296" i="14"/>
  <c r="P296" i="14" s="1"/>
  <c r="G631" i="14"/>
  <c r="Q631" i="14" s="1"/>
  <c r="Q632" i="14"/>
  <c r="H800" i="14"/>
  <c r="R800" i="14" s="1"/>
  <c r="R801" i="14"/>
  <c r="H736" i="14"/>
  <c r="R736" i="14" s="1"/>
  <c r="R737" i="14"/>
  <c r="H484" i="14"/>
  <c r="R484" i="14" s="1"/>
  <c r="R485" i="14"/>
  <c r="H417" i="14"/>
  <c r="R418" i="14"/>
  <c r="H191" i="14"/>
  <c r="R192" i="14"/>
  <c r="H210" i="14"/>
  <c r="R211" i="14"/>
  <c r="I35" i="14"/>
  <c r="S36" i="14"/>
  <c r="H317" i="14"/>
  <c r="R317" i="14" s="1"/>
  <c r="R318" i="14"/>
  <c r="H628" i="14"/>
  <c r="R629" i="14"/>
  <c r="P701" i="14"/>
  <c r="F700" i="14"/>
  <c r="Q434" i="14"/>
  <c r="G433" i="14"/>
  <c r="P176" i="14"/>
  <c r="F175" i="14"/>
  <c r="P117" i="14"/>
  <c r="F116" i="14"/>
  <c r="Q636" i="14"/>
  <c r="G635" i="14"/>
  <c r="P667" i="14"/>
  <c r="F666" i="14"/>
  <c r="P666" i="14" s="1"/>
  <c r="Q309" i="14"/>
  <c r="G308" i="14"/>
  <c r="Q125" i="14"/>
  <c r="G124" i="14"/>
  <c r="F44" i="14"/>
  <c r="P45" i="14"/>
  <c r="H476" i="14"/>
  <c r="R477" i="14"/>
  <c r="H619" i="14"/>
  <c r="R620" i="14"/>
  <c r="H192" i="2"/>
  <c r="S192" i="2" s="1"/>
  <c r="S193" i="2"/>
  <c r="F62" i="14"/>
  <c r="P62" i="14" s="1"/>
  <c r="P63" i="14"/>
  <c r="P267" i="14"/>
  <c r="F266" i="14"/>
  <c r="P377" i="14"/>
  <c r="F376" i="14"/>
  <c r="H812" i="14"/>
  <c r="R812" i="14" s="1"/>
  <c r="R813" i="14"/>
  <c r="P614" i="14"/>
  <c r="F613" i="14"/>
  <c r="P56" i="14"/>
  <c r="F55" i="14"/>
  <c r="P55" i="14" s="1"/>
  <c r="H99" i="14"/>
  <c r="R100" i="14"/>
  <c r="H536" i="14"/>
  <c r="R536" i="14" s="1"/>
  <c r="R537" i="14"/>
  <c r="H65" i="14"/>
  <c r="R66" i="14"/>
  <c r="F403" i="2"/>
  <c r="Q403" i="2" s="1"/>
  <c r="H287" i="2"/>
  <c r="H286" i="2" s="1"/>
  <c r="H285" i="2" s="1"/>
  <c r="H196" i="2"/>
  <c r="S196" i="2" s="1"/>
  <c r="F504" i="2"/>
  <c r="Q504" i="2" s="1"/>
  <c r="Q313" i="2"/>
  <c r="T574" i="2"/>
  <c r="H720" i="14"/>
  <c r="R720" i="14" s="1"/>
  <c r="F812" i="14"/>
  <c r="P812" i="14" s="1"/>
  <c r="P813" i="14"/>
  <c r="F289" i="14"/>
  <c r="P289" i="14" s="1"/>
  <c r="P290" i="14"/>
  <c r="P382" i="14"/>
  <c r="F381" i="14"/>
  <c r="H139" i="14"/>
  <c r="R140" i="14"/>
  <c r="I534" i="14"/>
  <c r="S535" i="14"/>
  <c r="H515" i="14"/>
  <c r="R516" i="14"/>
  <c r="H286" i="14"/>
  <c r="R287" i="14"/>
  <c r="H358" i="14"/>
  <c r="R359" i="14"/>
  <c r="I14" i="14"/>
  <c r="S15" i="14"/>
  <c r="P315" i="14"/>
  <c r="F314" i="14"/>
  <c r="Q343" i="14"/>
  <c r="G342" i="14"/>
  <c r="H103" i="14"/>
  <c r="R104" i="14"/>
  <c r="H492" i="14"/>
  <c r="R493" i="14"/>
  <c r="H700" i="14"/>
  <c r="R701" i="14"/>
  <c r="H456" i="14"/>
  <c r="R457" i="14"/>
  <c r="H257" i="14"/>
  <c r="R258" i="14"/>
  <c r="P752" i="14"/>
  <c r="F749" i="14"/>
  <c r="F14" i="14"/>
  <c r="P15" i="14"/>
  <c r="P287" i="14"/>
  <c r="F286" i="14"/>
  <c r="P318" i="14"/>
  <c r="F317" i="14"/>
  <c r="P317" i="14" s="1"/>
  <c r="H591" i="14"/>
  <c r="R592" i="14"/>
  <c r="F166" i="14"/>
  <c r="P167" i="14"/>
  <c r="F369" i="14"/>
  <c r="P370" i="14"/>
  <c r="Q630" i="14"/>
  <c r="G629" i="14"/>
  <c r="H142" i="14"/>
  <c r="R142" i="14" s="1"/>
  <c r="R143" i="14"/>
  <c r="H17" i="14"/>
  <c r="R18" i="14"/>
  <c r="H362" i="14"/>
  <c r="R363" i="14"/>
  <c r="P147" i="14"/>
  <c r="F146" i="14"/>
  <c r="Q626" i="14"/>
  <c r="G625" i="14"/>
  <c r="Q625" i="14" s="1"/>
  <c r="H544" i="14"/>
  <c r="R550" i="14"/>
  <c r="H49" i="14"/>
  <c r="R50" i="14"/>
  <c r="H77" i="14"/>
  <c r="R78" i="14"/>
  <c r="H372" i="14"/>
  <c r="R372" i="14" s="1"/>
  <c r="R373" i="14"/>
  <c r="I308" i="14"/>
  <c r="S309" i="14"/>
  <c r="G60" i="14"/>
  <c r="Q61" i="14"/>
  <c r="P250" i="14"/>
  <c r="F249" i="14"/>
  <c r="H663" i="14"/>
  <c r="R664" i="14"/>
  <c r="I70" i="14"/>
  <c r="S71" i="14"/>
  <c r="R366" i="14"/>
  <c r="H365" i="14"/>
  <c r="R365" i="14" s="1"/>
  <c r="I629" i="14"/>
  <c r="S630" i="14"/>
  <c r="F650" i="14"/>
  <c r="P650" i="14" s="1"/>
  <c r="P651" i="14"/>
  <c r="P742" i="14"/>
  <c r="F741" i="14"/>
  <c r="I515" i="2"/>
  <c r="T516" i="2"/>
  <c r="P759" i="14"/>
  <c r="F758" i="14"/>
  <c r="H650" i="14"/>
  <c r="R650" i="14" s="1"/>
  <c r="R651" i="14"/>
  <c r="H481" i="14"/>
  <c r="R482" i="14"/>
  <c r="F520" i="14"/>
  <c r="P520" i="14" s="1"/>
  <c r="P521" i="14"/>
  <c r="Q64" i="14"/>
  <c r="G63" i="14"/>
  <c r="P39" i="14"/>
  <c r="F38" i="14"/>
  <c r="P659" i="14"/>
  <c r="F658" i="14"/>
  <c r="Q615" i="14"/>
  <c r="G614" i="14"/>
  <c r="Q184" i="14"/>
  <c r="G183" i="14"/>
  <c r="P587" i="14"/>
  <c r="F586" i="14"/>
  <c r="P586" i="14" s="1"/>
  <c r="P705" i="14"/>
  <c r="F704" i="14"/>
  <c r="Q642" i="14"/>
  <c r="G641" i="14"/>
  <c r="Q122" i="14"/>
  <c r="G121" i="14"/>
  <c r="H577" i="14"/>
  <c r="R578" i="14"/>
  <c r="H28" i="14"/>
  <c r="R29" i="14"/>
  <c r="H634" i="14"/>
  <c r="R635" i="14"/>
  <c r="R297" i="14"/>
  <c r="H296" i="14"/>
  <c r="R296" i="14" s="1"/>
  <c r="P782" i="14"/>
  <c r="F781" i="14"/>
  <c r="P560" i="14"/>
  <c r="F559" i="14"/>
  <c r="P171" i="14"/>
  <c r="F170" i="14"/>
  <c r="P336" i="14"/>
  <c r="F335" i="14"/>
  <c r="P342" i="14"/>
  <c r="F341" i="14"/>
  <c r="P341" i="14" s="1"/>
  <c r="H540" i="14"/>
  <c r="R541" i="14"/>
  <c r="H400" i="14"/>
  <c r="R401" i="14"/>
  <c r="H55" i="14"/>
  <c r="R55" i="14" s="1"/>
  <c r="R56" i="14"/>
  <c r="H178" i="14"/>
  <c r="R179" i="14"/>
  <c r="P50" i="14"/>
  <c r="F49" i="14"/>
  <c r="G208" i="14"/>
  <c r="Q209" i="14"/>
  <c r="H781" i="14"/>
  <c r="R782" i="14"/>
  <c r="H597" i="14"/>
  <c r="R598" i="14"/>
  <c r="P798" i="14"/>
  <c r="F797" i="14"/>
  <c r="P797" i="14" s="1"/>
  <c r="F577" i="14"/>
  <c r="P577" i="14" s="1"/>
  <c r="P578" i="14"/>
  <c r="P463" i="14"/>
  <c r="F460" i="14"/>
  <c r="P497" i="14"/>
  <c r="F496" i="14"/>
  <c r="P219" i="14"/>
  <c r="F218" i="14"/>
  <c r="P218" i="14" s="1"/>
  <c r="F80" i="14"/>
  <c r="P80" i="14" s="1"/>
  <c r="P81" i="14"/>
  <c r="R244" i="14"/>
  <c r="H243" i="14"/>
  <c r="H116" i="14"/>
  <c r="R117" i="14"/>
  <c r="P691" i="14"/>
  <c r="F690" i="14"/>
  <c r="P810" i="14"/>
  <c r="F809" i="14"/>
  <c r="P809" i="14" s="1"/>
  <c r="P437" i="14"/>
  <c r="F436" i="14"/>
  <c r="P66" i="14"/>
  <c r="F65" i="14"/>
  <c r="P65" i="14" s="1"/>
  <c r="F210" i="14"/>
  <c r="P210" i="14" s="1"/>
  <c r="P211" i="14"/>
  <c r="P321" i="14"/>
  <c r="F320" i="14"/>
  <c r="P320" i="14" s="1"/>
  <c r="H731" i="14"/>
  <c r="R732" i="14"/>
  <c r="H280" i="14"/>
  <c r="R281" i="14"/>
  <c r="I124" i="14"/>
  <c r="S125" i="14"/>
  <c r="H446" i="14"/>
  <c r="R447" i="14"/>
  <c r="H195" i="14"/>
  <c r="R196" i="14"/>
  <c r="H320" i="14"/>
  <c r="R320" i="14" s="1"/>
  <c r="R321" i="14"/>
  <c r="P620" i="14"/>
  <c r="F619" i="14"/>
  <c r="P482" i="14"/>
  <c r="F481" i="14"/>
  <c r="P418" i="14"/>
  <c r="F417" i="14"/>
  <c r="P60" i="14"/>
  <c r="F59" i="14"/>
  <c r="P91" i="14"/>
  <c r="F90" i="14"/>
  <c r="P90" i="14" s="1"/>
  <c r="G128" i="14"/>
  <c r="Q129" i="14"/>
  <c r="R526" i="14"/>
  <c r="H525" i="14"/>
  <c r="H467" i="14"/>
  <c r="R467" i="14" s="1"/>
  <c r="R468" i="14"/>
  <c r="H274" i="14"/>
  <c r="R275" i="14"/>
  <c r="H34" i="14"/>
  <c r="R34" i="14" s="1"/>
  <c r="R35" i="14"/>
  <c r="H569" i="14"/>
  <c r="R570" i="14"/>
  <c r="Q624" i="14"/>
  <c r="G623" i="14"/>
  <c r="P457" i="14"/>
  <c r="F456" i="14"/>
  <c r="F345" i="14"/>
  <c r="P346" i="14"/>
  <c r="H149" i="14"/>
  <c r="R149" i="14" s="1"/>
  <c r="R150" i="14"/>
  <c r="P107" i="14"/>
  <c r="F106" i="14"/>
  <c r="P106" i="14" s="1"/>
  <c r="F533" i="14"/>
  <c r="P533" i="14" s="1"/>
  <c r="P534" i="14"/>
  <c r="F353" i="14"/>
  <c r="P354" i="14"/>
  <c r="H496" i="14"/>
  <c r="R497" i="14"/>
  <c r="H203" i="14"/>
  <c r="R204" i="14"/>
  <c r="R718" i="2"/>
  <c r="G717" i="2"/>
  <c r="R717" i="2" s="1"/>
  <c r="H160" i="14"/>
  <c r="R160" i="14" s="1"/>
  <c r="R161" i="14"/>
  <c r="P95" i="14"/>
  <c r="F94" i="14"/>
  <c r="Q40" i="14"/>
  <c r="G39" i="14"/>
  <c r="P414" i="14"/>
  <c r="F413" i="14"/>
  <c r="P294" i="14"/>
  <c r="F293" i="14"/>
  <c r="P183" i="14"/>
  <c r="F182" i="14"/>
  <c r="H436" i="14"/>
  <c r="R437" i="14"/>
  <c r="P18" i="14"/>
  <c r="F17" i="14"/>
  <c r="P17" i="14" s="1"/>
  <c r="P244" i="14"/>
  <c r="F243" i="14"/>
  <c r="P179" i="14"/>
  <c r="F178" i="14"/>
  <c r="P178" i="14" s="1"/>
  <c r="P350" i="14"/>
  <c r="F349" i="14"/>
  <c r="P121" i="14"/>
  <c r="F120" i="14"/>
  <c r="Q42" i="14"/>
  <c r="G41" i="14"/>
  <c r="Q41" i="14" s="1"/>
  <c r="H600" i="14"/>
  <c r="R600" i="14" s="1"/>
  <c r="R601" i="14"/>
  <c r="H224" i="14"/>
  <c r="R225" i="14"/>
  <c r="R614" i="14"/>
  <c r="H613" i="14"/>
  <c r="I643" i="14"/>
  <c r="S643" i="14" s="1"/>
  <c r="S644" i="14"/>
  <c r="H62" i="14"/>
  <c r="R62" i="14" s="1"/>
  <c r="R63" i="14"/>
  <c r="H198" i="14"/>
  <c r="R198" i="14" s="1"/>
  <c r="R199" i="14"/>
  <c r="H310" i="14"/>
  <c r="R310" i="14" s="1"/>
  <c r="R311" i="14"/>
  <c r="H815" i="14"/>
  <c r="R815" i="14" s="1"/>
  <c r="R816" i="14"/>
  <c r="I635" i="14"/>
  <c r="S636" i="14"/>
  <c r="H690" i="14"/>
  <c r="R691" i="14"/>
  <c r="H487" i="14"/>
  <c r="R487" i="14" s="1"/>
  <c r="R488" i="14"/>
  <c r="H391" i="14"/>
  <c r="R392" i="14"/>
  <c r="P795" i="14"/>
  <c r="F794" i="14"/>
  <c r="P794" i="14" s="1"/>
  <c r="R461" i="14"/>
  <c r="H460" i="14"/>
  <c r="H404" i="14"/>
  <c r="R405" i="14"/>
  <c r="Q617" i="14"/>
  <c r="G616" i="14"/>
  <c r="Q616" i="14" s="1"/>
  <c r="P518" i="14"/>
  <c r="F515" i="14"/>
  <c r="F400" i="14"/>
  <c r="P401" i="14"/>
  <c r="P196" i="14"/>
  <c r="F195" i="14"/>
  <c r="P373" i="14"/>
  <c r="F372" i="14"/>
  <c r="P372" i="14" s="1"/>
  <c r="P592" i="14"/>
  <c r="F591" i="14"/>
  <c r="H606" i="14"/>
  <c r="R606" i="14" s="1"/>
  <c r="R607" i="14"/>
  <c r="H622" i="14"/>
  <c r="R622" i="14" s="1"/>
  <c r="R623" i="14"/>
  <c r="H120" i="14"/>
  <c r="R121" i="14"/>
  <c r="H314" i="14"/>
  <c r="R315" i="14"/>
  <c r="F142" i="14"/>
  <c r="P142" i="14" s="1"/>
  <c r="P143" i="14"/>
  <c r="P526" i="14"/>
  <c r="F525" i="14"/>
  <c r="P687" i="14"/>
  <c r="F686" i="14"/>
  <c r="P686" i="14" s="1"/>
  <c r="P737" i="14"/>
  <c r="F736" i="14"/>
  <c r="P736" i="14" s="1"/>
  <c r="P485" i="14"/>
  <c r="F484" i="14"/>
  <c r="P484" i="14" s="1"/>
  <c r="P405" i="14"/>
  <c r="F404" i="14"/>
  <c r="P78" i="14"/>
  <c r="F77" i="14"/>
  <c r="P199" i="14"/>
  <c r="F198" i="14"/>
  <c r="P198" i="14" s="1"/>
  <c r="P208" i="14"/>
  <c r="F207" i="14"/>
  <c r="P32" i="14"/>
  <c r="F31" i="14"/>
  <c r="P31" i="14" s="1"/>
  <c r="H530" i="14"/>
  <c r="R531" i="14"/>
  <c r="F450" i="14"/>
  <c r="P451" i="14"/>
  <c r="F69" i="14"/>
  <c r="P70" i="14"/>
  <c r="P258" i="14"/>
  <c r="F257" i="14"/>
  <c r="P332" i="14"/>
  <c r="F331" i="14"/>
  <c r="P331" i="14" s="1"/>
  <c r="Q82" i="14"/>
  <c r="G81" i="14"/>
  <c r="G339" i="14"/>
  <c r="Q340" i="14"/>
  <c r="H794" i="14"/>
  <c r="R794" i="14" s="1"/>
  <c r="R795" i="14"/>
  <c r="H603" i="14"/>
  <c r="R603" i="14" s="1"/>
  <c r="R604" i="14"/>
  <c r="H559" i="14"/>
  <c r="R560" i="14"/>
  <c r="I18" i="14"/>
  <c r="S19" i="14"/>
  <c r="I53" i="14"/>
  <c r="S54" i="14"/>
  <c r="H175" i="14"/>
  <c r="R175" i="14" s="1"/>
  <c r="R176" i="14"/>
  <c r="H325" i="14"/>
  <c r="R326" i="14"/>
  <c r="I117" i="14"/>
  <c r="S118" i="14"/>
  <c r="P607" i="14"/>
  <c r="F606" i="14"/>
  <c r="P606" i="14" s="1"/>
  <c r="P545" i="14"/>
  <c r="F544" i="14"/>
  <c r="P329" i="14"/>
  <c r="F328" i="14"/>
  <c r="P328" i="14" s="1"/>
  <c r="G321" i="14"/>
  <c r="Q322" i="14"/>
  <c r="P136" i="14"/>
  <c r="F135" i="14"/>
  <c r="H775" i="14"/>
  <c r="R776" i="14"/>
  <c r="H505" i="14"/>
  <c r="R506" i="14"/>
  <c r="H658" i="14"/>
  <c r="R659" i="14"/>
  <c r="H425" i="14"/>
  <c r="R426" i="14"/>
  <c r="H170" i="14"/>
  <c r="R171" i="14"/>
  <c r="I45" i="14"/>
  <c r="S46" i="14"/>
  <c r="H754" i="14"/>
  <c r="R754" i="14" s="1"/>
  <c r="R755" i="14"/>
  <c r="I196" i="14"/>
  <c r="S197" i="14"/>
  <c r="H307" i="14"/>
  <c r="R308" i="14"/>
  <c r="I321" i="14"/>
  <c r="S322" i="14"/>
  <c r="P648" i="14"/>
  <c r="F647" i="14"/>
  <c r="P477" i="14"/>
  <c r="F476" i="14"/>
  <c r="Q621" i="14"/>
  <c r="G620" i="14"/>
  <c r="Q92" i="14"/>
  <c r="G91" i="14"/>
  <c r="Q298" i="14"/>
  <c r="G297" i="14"/>
  <c r="P187" i="14"/>
  <c r="F186" i="14"/>
  <c r="F358" i="14"/>
  <c r="P359" i="14"/>
  <c r="P128" i="14"/>
  <c r="F127" i="14"/>
  <c r="H69" i="14"/>
  <c r="R70" i="14"/>
  <c r="I318" i="14"/>
  <c r="S319" i="14"/>
  <c r="P584" i="14"/>
  <c r="F583" i="14"/>
  <c r="P493" i="14"/>
  <c r="F492" i="14"/>
  <c r="P623" i="14"/>
  <c r="F622" i="14"/>
  <c r="P622" i="14" s="1"/>
  <c r="P433" i="14"/>
  <c r="F432" i="14"/>
  <c r="P432" i="14" s="1"/>
  <c r="P392" i="14"/>
  <c r="F391" i="14"/>
  <c r="P301" i="14"/>
  <c r="F300" i="14"/>
  <c r="Q118" i="14"/>
  <c r="G117" i="14"/>
  <c r="H609" i="14"/>
  <c r="R609" i="14" s="1"/>
  <c r="R610" i="14"/>
  <c r="P721" i="14"/>
  <c r="F720" i="14"/>
  <c r="P21" i="14"/>
  <c r="F20" i="14"/>
  <c r="P20" i="14" s="1"/>
  <c r="P275" i="14"/>
  <c r="F274" i="14"/>
  <c r="F123" i="14"/>
  <c r="P123" i="14" s="1"/>
  <c r="P124" i="14"/>
  <c r="P426" i="14"/>
  <c r="F425" i="14"/>
  <c r="F765" i="14"/>
  <c r="P766" i="14"/>
  <c r="P225" i="14"/>
  <c r="F224" i="14"/>
  <c r="P695" i="14"/>
  <c r="F694" i="14"/>
  <c r="F230" i="14"/>
  <c r="P231" i="14"/>
  <c r="H583" i="14"/>
  <c r="R584" i="14"/>
  <c r="H157" i="14"/>
  <c r="R158" i="14"/>
  <c r="H376" i="14"/>
  <c r="R377" i="14"/>
  <c r="Q506" i="2"/>
  <c r="H312" i="2"/>
  <c r="S312" i="2" s="1"/>
  <c r="T575" i="2"/>
  <c r="H749" i="14"/>
  <c r="H758" i="14"/>
  <c r="H110" i="14"/>
  <c r="G58" i="12"/>
  <c r="C47" i="11"/>
  <c r="G275" i="12"/>
  <c r="G274" i="12" s="1"/>
  <c r="C48" i="11"/>
  <c r="G784" i="12"/>
  <c r="G783" i="12" s="1"/>
  <c r="C51" i="11"/>
  <c r="F299" i="1"/>
  <c r="L299" i="1" s="1"/>
  <c r="M820" i="1"/>
  <c r="M773" i="1"/>
  <c r="F567" i="1"/>
  <c r="L567" i="1" s="1"/>
  <c r="G775" i="1"/>
  <c r="M775" i="1" s="1"/>
  <c r="G210" i="12"/>
  <c r="F480" i="1"/>
  <c r="F479" i="1" s="1"/>
  <c r="L479" i="1" s="1"/>
  <c r="F156" i="1"/>
  <c r="L156" i="1" s="1"/>
  <c r="F674" i="1"/>
  <c r="F673" i="1" s="1"/>
  <c r="L673" i="1" s="1"/>
  <c r="G354" i="12"/>
  <c r="C23" i="11"/>
  <c r="C21" i="11" s="1"/>
  <c r="G807" i="12"/>
  <c r="C20" i="11"/>
  <c r="C19" i="11" s="1"/>
  <c r="L206" i="1"/>
  <c r="G785" i="1"/>
  <c r="M785" i="1" s="1"/>
  <c r="G832" i="12"/>
  <c r="C18" i="11"/>
  <c r="C17" i="11" s="1"/>
  <c r="F687" i="1"/>
  <c r="G811" i="1"/>
  <c r="M811" i="1" s="1"/>
  <c r="G760" i="1"/>
  <c r="G759" i="1" s="1"/>
  <c r="M759" i="1" s="1"/>
  <c r="G557" i="12"/>
  <c r="G556" i="12" s="1"/>
  <c r="C12" i="11"/>
  <c r="C11" i="11" s="1"/>
  <c r="M663" i="1"/>
  <c r="F686" i="15"/>
  <c r="L686" i="15" s="1"/>
  <c r="L87" i="1"/>
  <c r="F328" i="1"/>
  <c r="F327" i="1" s="1"/>
  <c r="L327" i="1" s="1"/>
  <c r="F838" i="15"/>
  <c r="L838" i="15" s="1"/>
  <c r="F94" i="1"/>
  <c r="L94" i="1" s="1"/>
  <c r="F364" i="1"/>
  <c r="L364" i="1" s="1"/>
  <c r="L754" i="1"/>
  <c r="G807" i="1"/>
  <c r="M807" i="1" s="1"/>
  <c r="F841" i="1"/>
  <c r="L841" i="1" s="1"/>
  <c r="G113" i="15"/>
  <c r="M114" i="15"/>
  <c r="F68" i="15"/>
  <c r="L69" i="15"/>
  <c r="F180" i="15"/>
  <c r="L181" i="15"/>
  <c r="G134" i="15"/>
  <c r="M135" i="15"/>
  <c r="F147" i="15"/>
  <c r="L147" i="15" s="1"/>
  <c r="L148" i="15"/>
  <c r="F450" i="15"/>
  <c r="L451" i="15"/>
  <c r="L705" i="15"/>
  <c r="F704" i="15"/>
  <c r="L704" i="15" s="1"/>
  <c r="L718" i="15"/>
  <c r="F717" i="15"/>
  <c r="F51" i="15"/>
  <c r="L51" i="15" s="1"/>
  <c r="L52" i="15"/>
  <c r="L17" i="15"/>
  <c r="F16" i="15"/>
  <c r="L16" i="15" s="1"/>
  <c r="F363" i="15"/>
  <c r="L363" i="15" s="1"/>
  <c r="L364" i="15"/>
  <c r="F108" i="15"/>
  <c r="L108" i="15" s="1"/>
  <c r="L109" i="15"/>
  <c r="L605" i="15"/>
  <c r="F604" i="15"/>
  <c r="F191" i="15"/>
  <c r="L192" i="15"/>
  <c r="L90" i="15"/>
  <c r="F89" i="15"/>
  <c r="L89" i="15" s="1"/>
  <c r="L708" i="15"/>
  <c r="F707" i="15"/>
  <c r="L707" i="15" s="1"/>
  <c r="F587" i="15"/>
  <c r="L588" i="15"/>
  <c r="F582" i="15"/>
  <c r="L583" i="15"/>
  <c r="L207" i="15"/>
  <c r="F206" i="15"/>
  <c r="G49" i="15"/>
  <c r="M50" i="15"/>
  <c r="L789" i="15"/>
  <c r="F390" i="15"/>
  <c r="L390" i="15" s="1"/>
  <c r="L391" i="15"/>
  <c r="L904" i="15"/>
  <c r="F903" i="15"/>
  <c r="L903" i="15" s="1"/>
  <c r="L772" i="15"/>
  <c r="F771" i="15"/>
  <c r="L771" i="15" s="1"/>
  <c r="L802" i="15"/>
  <c r="F801" i="15"/>
  <c r="M742" i="15"/>
  <c r="G741" i="15"/>
  <c r="M741" i="15" s="1"/>
  <c r="M63" i="15"/>
  <c r="G62" i="15"/>
  <c r="F329" i="15"/>
  <c r="L329" i="15" s="1"/>
  <c r="L330" i="15"/>
  <c r="F387" i="15"/>
  <c r="L387" i="15" s="1"/>
  <c r="L388" i="15"/>
  <c r="L102" i="15"/>
  <c r="F101" i="15"/>
  <c r="L769" i="15"/>
  <c r="F768" i="15"/>
  <c r="L835" i="15"/>
  <c r="F834" i="15"/>
  <c r="L834" i="15" s="1"/>
  <c r="G739" i="15"/>
  <c r="M740" i="15"/>
  <c r="F58" i="15"/>
  <c r="L59" i="15"/>
  <c r="F286" i="15"/>
  <c r="L287" i="15"/>
  <c r="F384" i="15"/>
  <c r="L385" i="15"/>
  <c r="L694" i="15"/>
  <c r="F693" i="15"/>
  <c r="L875" i="15"/>
  <c r="F874" i="15"/>
  <c r="L621" i="15"/>
  <c r="F620" i="15"/>
  <c r="L794" i="15"/>
  <c r="F793" i="15"/>
  <c r="L793" i="15" s="1"/>
  <c r="L844" i="15"/>
  <c r="F843" i="15"/>
  <c r="L843" i="15" s="1"/>
  <c r="G474" i="15"/>
  <c r="M475" i="15"/>
  <c r="L849" i="15"/>
  <c r="F848" i="15"/>
  <c r="F394" i="15"/>
  <c r="L395" i="15"/>
  <c r="L34" i="15"/>
  <c r="F33" i="15"/>
  <c r="L33" i="15" s="1"/>
  <c r="L134" i="15"/>
  <c r="F133" i="15"/>
  <c r="M399" i="15"/>
  <c r="G393" i="15"/>
  <c r="M393" i="15" s="1"/>
  <c r="G398" i="15"/>
  <c r="F462" i="15"/>
  <c r="L463" i="15"/>
  <c r="F305" i="15"/>
  <c r="L305" i="15" s="1"/>
  <c r="L306" i="15"/>
  <c r="L337" i="15"/>
  <c r="F336" i="15"/>
  <c r="L40" i="15"/>
  <c r="F37" i="15"/>
  <c r="L733" i="15"/>
  <c r="F732" i="15"/>
  <c r="L601" i="15"/>
  <c r="F600" i="15"/>
  <c r="F554" i="15"/>
  <c r="L555" i="15"/>
  <c r="F469" i="15"/>
  <c r="L470" i="15"/>
  <c r="L891" i="15"/>
  <c r="F890" i="15"/>
  <c r="L234" i="15"/>
  <c r="F233" i="15"/>
  <c r="L702" i="15"/>
  <c r="F701" i="15"/>
  <c r="L701" i="15" s="1"/>
  <c r="M719" i="15"/>
  <c r="G718" i="15"/>
  <c r="F302" i="15"/>
  <c r="L303" i="15"/>
  <c r="L297" i="15"/>
  <c r="F296" i="15"/>
  <c r="G31" i="15"/>
  <c r="M32" i="15"/>
  <c r="F76" i="15"/>
  <c r="L77" i="15"/>
  <c r="F171" i="15"/>
  <c r="L172" i="15"/>
  <c r="L666" i="15"/>
  <c r="F665" i="15"/>
  <c r="L914" i="15"/>
  <c r="F913" i="15"/>
  <c r="L913" i="15" s="1"/>
  <c r="L671" i="15"/>
  <c r="F670" i="15"/>
  <c r="L540" i="15"/>
  <c r="F539" i="15"/>
  <c r="F13" i="15"/>
  <c r="L14" i="15"/>
  <c r="F322" i="15"/>
  <c r="L323" i="15"/>
  <c r="F367" i="15"/>
  <c r="L368" i="15"/>
  <c r="G502" i="15"/>
  <c r="M503" i="15"/>
  <c r="F458" i="15"/>
  <c r="L459" i="15"/>
  <c r="L65" i="15"/>
  <c r="F64" i="15"/>
  <c r="L64" i="15" s="1"/>
  <c r="G316" i="15"/>
  <c r="G311" i="15"/>
  <c r="G293" i="15"/>
  <c r="M293" i="15" s="1"/>
  <c r="M317" i="15"/>
  <c r="M116" i="15"/>
  <c r="G115" i="15"/>
  <c r="M115" i="15" s="1"/>
  <c r="L611" i="15"/>
  <c r="F610" i="15"/>
  <c r="F454" i="15"/>
  <c r="L455" i="15"/>
  <c r="L260" i="15"/>
  <c r="F259" i="15"/>
  <c r="L372" i="15"/>
  <c r="F371" i="15"/>
  <c r="F27" i="15"/>
  <c r="L28" i="15"/>
  <c r="F347" i="15"/>
  <c r="L348" i="15"/>
  <c r="L381" i="15"/>
  <c r="F380" i="15"/>
  <c r="M189" i="15"/>
  <c r="G188" i="15"/>
  <c r="L727" i="15"/>
  <c r="F726" i="15"/>
  <c r="F513" i="15"/>
  <c r="L514" i="15"/>
  <c r="L922" i="15"/>
  <c r="F921" i="15"/>
  <c r="L921" i="15" s="1"/>
  <c r="F465" i="15"/>
  <c r="L465" i="15" s="1"/>
  <c r="L466" i="15"/>
  <c r="M81" i="15"/>
  <c r="G75" i="15"/>
  <c r="M75" i="15" s="1"/>
  <c r="G80" i="15"/>
  <c r="M341" i="15"/>
  <c r="G335" i="15"/>
  <c r="M335" i="15" s="1"/>
  <c r="G340" i="15"/>
  <c r="L420" i="15"/>
  <c r="F419" i="15"/>
  <c r="F61" i="15"/>
  <c r="L61" i="15" s="1"/>
  <c r="L62" i="15"/>
  <c r="M389" i="15"/>
  <c r="G383" i="15"/>
  <c r="G388" i="15"/>
  <c r="G83" i="15"/>
  <c r="M84" i="15"/>
  <c r="F415" i="15"/>
  <c r="L416" i="15"/>
  <c r="G59" i="15"/>
  <c r="M60" i="15"/>
  <c r="G57" i="15"/>
  <c r="M57" i="15" s="1"/>
  <c r="F360" i="15"/>
  <c r="L360" i="15" s="1"/>
  <c r="L361" i="15"/>
  <c r="F564" i="15"/>
  <c r="L564" i="15"/>
  <c r="F96" i="15"/>
  <c r="L97" i="15"/>
  <c r="L283" i="15"/>
  <c r="F282" i="15"/>
  <c r="M344" i="15"/>
  <c r="G343" i="15"/>
  <c r="L253" i="15"/>
  <c r="F252" i="15"/>
  <c r="F400" i="15"/>
  <c r="L400" i="15" s="1"/>
  <c r="L401" i="15"/>
  <c r="L87" i="15"/>
  <c r="F86" i="15"/>
  <c r="L398" i="15"/>
  <c r="F397" i="15"/>
  <c r="L397" i="15" s="1"/>
  <c r="M127" i="15"/>
  <c r="G126" i="15"/>
  <c r="L155" i="15"/>
  <c r="F154" i="15"/>
  <c r="L154" i="15" s="1"/>
  <c r="L636" i="15"/>
  <c r="F635" i="15"/>
  <c r="G721" i="15"/>
  <c r="M722" i="15"/>
  <c r="L819" i="15"/>
  <c r="F816" i="15"/>
  <c r="F530" i="15"/>
  <c r="L531" i="15"/>
  <c r="L868" i="15"/>
  <c r="F867" i="15"/>
  <c r="L20" i="15"/>
  <c r="F19" i="15"/>
  <c r="L19" i="15" s="1"/>
  <c r="F30" i="15"/>
  <c r="L30" i="15" s="1"/>
  <c r="L31" i="15"/>
  <c r="L629" i="15"/>
  <c r="F628" i="15"/>
  <c r="L433" i="15"/>
  <c r="F432" i="15"/>
  <c r="G17" i="15"/>
  <c r="M18" i="15"/>
  <c r="L351" i="15"/>
  <c r="F350" i="15"/>
  <c r="L350" i="15" s="1"/>
  <c r="G477" i="15"/>
  <c r="M478" i="15"/>
  <c r="M15" i="15"/>
  <c r="G12" i="15"/>
  <c r="G14" i="15"/>
  <c r="F137" i="15"/>
  <c r="L138" i="15"/>
  <c r="L683" i="15"/>
  <c r="F682" i="15"/>
  <c r="L682" i="15" s="1"/>
  <c r="L930" i="15"/>
  <c r="F929" i="15"/>
  <c r="L929" i="15" s="1"/>
  <c r="L656" i="15"/>
  <c r="F655" i="15"/>
  <c r="L938" i="15"/>
  <c r="F501" i="15"/>
  <c r="L502" i="15"/>
  <c r="L333" i="15"/>
  <c r="F332" i="15"/>
  <c r="L332" i="15" s="1"/>
  <c r="F404" i="15"/>
  <c r="L405" i="15"/>
  <c r="L917" i="15"/>
  <c r="F916" i="15"/>
  <c r="L916" i="15" s="1"/>
  <c r="F214" i="15"/>
  <c r="L215" i="15"/>
  <c r="F129" i="15"/>
  <c r="L130" i="15"/>
  <c r="F144" i="15"/>
  <c r="L144" i="15" s="1"/>
  <c r="L145" i="15"/>
  <c r="L812" i="15"/>
  <c r="F811" i="15"/>
  <c r="G712" i="15"/>
  <c r="M713" i="15"/>
  <c r="F43" i="15"/>
  <c r="L44" i="15"/>
  <c r="L808" i="15"/>
  <c r="F807" i="15"/>
  <c r="F546" i="15"/>
  <c r="L546" i="15" s="1"/>
  <c r="L547" i="15"/>
  <c r="L859" i="15"/>
  <c r="F858" i="15"/>
  <c r="F23" i="15"/>
  <c r="L24" i="15"/>
  <c r="G123" i="15"/>
  <c r="M124" i="15"/>
  <c r="L864" i="15"/>
  <c r="F863" i="15"/>
  <c r="L863" i="15" s="1"/>
  <c r="L152" i="15"/>
  <c r="F151" i="15"/>
  <c r="L632" i="15"/>
  <c r="F631" i="15"/>
  <c r="L631" i="15" s="1"/>
  <c r="F480" i="15"/>
  <c r="L481" i="15"/>
  <c r="F196" i="15"/>
  <c r="F195" i="15" s="1"/>
  <c r="L197" i="15"/>
  <c r="F353" i="15"/>
  <c r="L353" i="15" s="1"/>
  <c r="L354" i="15"/>
  <c r="F339" i="15"/>
  <c r="L339" i="15" s="1"/>
  <c r="L340" i="15"/>
  <c r="F492" i="15"/>
  <c r="L492" i="15" s="1"/>
  <c r="L493" i="15"/>
  <c r="M331" i="15"/>
  <c r="G325" i="15"/>
  <c r="M325" i="15" s="1"/>
  <c r="G330" i="15"/>
  <c r="L739" i="15"/>
  <c r="F738" i="15"/>
  <c r="L488" i="15"/>
  <c r="M736" i="15"/>
  <c r="G735" i="15"/>
  <c r="M735" i="15" s="1"/>
  <c r="F473" i="15"/>
  <c r="L474" i="15"/>
  <c r="F318" i="15"/>
  <c r="L318" i="15" s="1"/>
  <c r="L319" i="15"/>
  <c r="F183" i="15"/>
  <c r="L183" i="15" s="1"/>
  <c r="L184" i="15"/>
  <c r="L721" i="15"/>
  <c r="F720" i="15"/>
  <c r="L720" i="15" s="1"/>
  <c r="M734" i="15"/>
  <c r="G733" i="15"/>
  <c r="L522" i="15"/>
  <c r="F521" i="15"/>
  <c r="L442" i="15"/>
  <c r="F441" i="15"/>
  <c r="L760" i="15"/>
  <c r="F759" i="15"/>
  <c r="F526" i="15"/>
  <c r="L527" i="15"/>
  <c r="F428" i="15"/>
  <c r="L429" i="15"/>
  <c r="L749" i="15"/>
  <c r="F748" i="15"/>
  <c r="L748" i="15" s="1"/>
  <c r="L777" i="15"/>
  <c r="F776" i="15"/>
  <c r="F315" i="15"/>
  <c r="L315" i="15" s="1"/>
  <c r="L316" i="15"/>
  <c r="F375" i="15"/>
  <c r="L376" i="15"/>
  <c r="F118" i="15"/>
  <c r="L119" i="15"/>
  <c r="L746" i="15"/>
  <c r="F745" i="15"/>
  <c r="L247" i="15"/>
  <c r="F246" i="15"/>
  <c r="L712" i="15"/>
  <c r="F711" i="15"/>
  <c r="F591" i="15"/>
  <c r="L592" i="15"/>
  <c r="L828" i="15"/>
  <c r="F827" i="15"/>
  <c r="F187" i="15"/>
  <c r="L188" i="15"/>
  <c r="M728" i="15"/>
  <c r="G727" i="15"/>
  <c r="F79" i="15"/>
  <c r="L79" i="15" s="1"/>
  <c r="L80" i="15"/>
  <c r="L907" i="15"/>
  <c r="F906" i="15"/>
  <c r="L906" i="15" s="1"/>
  <c r="L756" i="15"/>
  <c r="F755" i="15"/>
  <c r="F223" i="15"/>
  <c r="L224" i="15"/>
  <c r="F175" i="15"/>
  <c r="L176" i="15"/>
  <c r="L446" i="15"/>
  <c r="F445" i="15"/>
  <c r="L680" i="15"/>
  <c r="F679" i="15"/>
  <c r="F517" i="15"/>
  <c r="L518" i="15"/>
  <c r="L498" i="15"/>
  <c r="F497" i="15"/>
  <c r="L291" i="15"/>
  <c r="F290" i="15"/>
  <c r="L83" i="15"/>
  <c r="F82" i="15"/>
  <c r="L82" i="15" s="1"/>
  <c r="F112" i="15"/>
  <c r="L113" i="15"/>
  <c r="L697" i="15"/>
  <c r="F696" i="15"/>
  <c r="L696" i="15" s="1"/>
  <c r="L782" i="15"/>
  <c r="F781" i="15"/>
  <c r="L781" i="15" s="1"/>
  <c r="F572" i="15"/>
  <c r="L573" i="15"/>
  <c r="L309" i="15"/>
  <c r="F308" i="15"/>
  <c r="L308" i="15" s="1"/>
  <c r="F326" i="15"/>
  <c r="L327" i="15"/>
  <c r="M362" i="15"/>
  <c r="G356" i="15"/>
  <c r="M356" i="15" s="1"/>
  <c r="G361" i="15"/>
  <c r="F141" i="15"/>
  <c r="L142" i="15"/>
  <c r="L752" i="15"/>
  <c r="F751" i="15"/>
  <c r="L751" i="15" s="1"/>
  <c r="F240" i="15"/>
  <c r="L241" i="15"/>
  <c r="L661" i="15"/>
  <c r="F660" i="15"/>
  <c r="F535" i="15"/>
  <c r="L536" i="15"/>
  <c r="L616" i="15"/>
  <c r="F615" i="15"/>
  <c r="L615" i="15" s="1"/>
  <c r="L898" i="15"/>
  <c r="F897" i="15"/>
  <c r="G69" i="15"/>
  <c r="M70" i="15"/>
  <c r="M182" i="15"/>
  <c r="G181" i="15"/>
  <c r="F357" i="15"/>
  <c r="L358" i="15"/>
  <c r="G26" i="15"/>
  <c r="M26" i="15" s="1"/>
  <c r="M35" i="15"/>
  <c r="G34" i="15"/>
  <c r="F342" i="15"/>
  <c r="L342" i="15" s="1"/>
  <c r="L343" i="15"/>
  <c r="F125" i="15"/>
  <c r="L125" i="15" s="1"/>
  <c r="L126" i="15"/>
  <c r="L506" i="15"/>
  <c r="F505" i="15"/>
  <c r="F54" i="15"/>
  <c r="L54" i="15" s="1"/>
  <c r="L55" i="15"/>
  <c r="L163" i="15"/>
  <c r="F162" i="15"/>
  <c r="F409" i="15"/>
  <c r="L410" i="15"/>
  <c r="G40" i="15"/>
  <c r="M41" i="15"/>
  <c r="F105" i="15"/>
  <c r="L106" i="15"/>
  <c r="L674" i="15"/>
  <c r="F673" i="15"/>
  <c r="L673" i="15" s="1"/>
  <c r="L576" i="15"/>
  <c r="F575" i="15"/>
  <c r="L575" i="15" s="1"/>
  <c r="F227" i="15"/>
  <c r="L228" i="15"/>
  <c r="L933" i="15"/>
  <c r="F932" i="15"/>
  <c r="L932" i="15" s="1"/>
  <c r="L798" i="15"/>
  <c r="F797" i="15"/>
  <c r="L910" i="15"/>
  <c r="F909" i="15"/>
  <c r="L909" i="15" s="1"/>
  <c r="L560" i="15"/>
  <c r="F559" i="15"/>
  <c r="M53" i="15"/>
  <c r="G52" i="15"/>
  <c r="L278" i="15"/>
  <c r="F277" i="15"/>
  <c r="M730" i="15"/>
  <c r="G729" i="15"/>
  <c r="M729" i="15" s="1"/>
  <c r="G629" i="15"/>
  <c r="M630" i="15"/>
  <c r="G624" i="15"/>
  <c r="L313" i="15"/>
  <c r="F312" i="15"/>
  <c r="G346" i="15"/>
  <c r="M346" i="15" s="1"/>
  <c r="G351" i="15"/>
  <c r="M352" i="15"/>
  <c r="M365" i="15"/>
  <c r="G364" i="15"/>
  <c r="L885" i="15"/>
  <c r="F884" i="15"/>
  <c r="L597" i="15"/>
  <c r="F596" i="15"/>
  <c r="L824" i="15"/>
  <c r="F823" i="15"/>
  <c r="L823" i="15" s="1"/>
  <c r="L477" i="15"/>
  <c r="F476" i="15"/>
  <c r="L476" i="15" s="1"/>
  <c r="F72" i="15"/>
  <c r="L73" i="15"/>
  <c r="F166" i="15"/>
  <c r="L167" i="15"/>
  <c r="M139" i="15"/>
  <c r="G138" i="15"/>
  <c r="F578" i="15"/>
  <c r="L578" i="15" s="1"/>
  <c r="L579" i="15"/>
  <c r="L424" i="15"/>
  <c r="F423" i="15"/>
  <c r="F218" i="15"/>
  <c r="L219" i="15"/>
  <c r="F92" i="15"/>
  <c r="L92" i="15" s="1"/>
  <c r="L93" i="15"/>
  <c r="M120" i="15"/>
  <c r="G117" i="15"/>
  <c r="M117" i="15" s="1"/>
  <c r="G119" i="15"/>
  <c r="G714" i="15"/>
  <c r="M714" i="15" s="1"/>
  <c r="M715" i="15"/>
  <c r="G215" i="15"/>
  <c r="M216" i="15"/>
  <c r="G85" i="15"/>
  <c r="M85" i="15" s="1"/>
  <c r="G90" i="15"/>
  <c r="M91" i="15"/>
  <c r="F236" i="15"/>
  <c r="L236" i="15" s="1"/>
  <c r="L237" i="15"/>
  <c r="G130" i="15"/>
  <c r="M131" i="15"/>
  <c r="F209" i="15"/>
  <c r="L209" i="15" s="1"/>
  <c r="L210" i="15"/>
  <c r="M45" i="15"/>
  <c r="G44" i="15"/>
  <c r="G207" i="15"/>
  <c r="M208" i="15"/>
  <c r="L123" i="15"/>
  <c r="F122" i="15"/>
  <c r="F48" i="15"/>
  <c r="L49" i="15"/>
  <c r="L158" i="15"/>
  <c r="F157" i="15"/>
  <c r="L157" i="15" s="1"/>
  <c r="L640" i="15"/>
  <c r="F639" i="15"/>
  <c r="F550" i="15"/>
  <c r="L551" i="15"/>
  <c r="L268" i="15"/>
  <c r="F265" i="15"/>
  <c r="F152" i="1"/>
  <c r="L152" i="1" s="1"/>
  <c r="F556" i="1"/>
  <c r="L556" i="1" s="1"/>
  <c r="R807" i="14"/>
  <c r="H805" i="14"/>
  <c r="P805" i="14"/>
  <c r="F804" i="14"/>
  <c r="S365" i="14"/>
  <c r="S296" i="14"/>
  <c r="S372" i="14"/>
  <c r="S368" i="14"/>
  <c r="S91" i="2"/>
  <c r="R500" i="14"/>
  <c r="S328" i="14"/>
  <c r="S207" i="14"/>
  <c r="R439" i="14"/>
  <c r="R440" i="14"/>
  <c r="G130" i="14"/>
  <c r="Q130" i="14" s="1"/>
  <c r="Q131" i="14"/>
  <c r="R386" i="14"/>
  <c r="S126" i="14"/>
  <c r="S127" i="14"/>
  <c r="S80" i="14"/>
  <c r="S444" i="14"/>
  <c r="S449" i="14"/>
  <c r="S31" i="14"/>
  <c r="R449" i="14"/>
  <c r="L818" i="14"/>
  <c r="P386" i="14"/>
  <c r="S130" i="14"/>
  <c r="S131" i="14"/>
  <c r="F830" i="1"/>
  <c r="F829" i="1" s="1"/>
  <c r="Q27" i="13"/>
  <c r="S27" i="13"/>
  <c r="J836" i="13"/>
  <c r="J835" i="13" s="1"/>
  <c r="H521" i="2"/>
  <c r="S521" i="2" s="1"/>
  <c r="G43" i="13"/>
  <c r="T513" i="13"/>
  <c r="G569" i="13"/>
  <c r="Q569" i="13" s="1"/>
  <c r="L863" i="13"/>
  <c r="Q863" i="13" s="1"/>
  <c r="I287" i="13"/>
  <c r="G671" i="13"/>
  <c r="Q671" i="13" s="1"/>
  <c r="T512" i="13"/>
  <c r="I605" i="13"/>
  <c r="S605" i="13" s="1"/>
  <c r="I569" i="13"/>
  <c r="I568" i="13" s="1"/>
  <c r="S568" i="13" s="1"/>
  <c r="I204" i="13"/>
  <c r="S204" i="13" s="1"/>
  <c r="I396" i="13"/>
  <c r="S396" i="13" s="1"/>
  <c r="G25" i="13"/>
  <c r="Q25" i="13" s="1"/>
  <c r="I645" i="13"/>
  <c r="S645" i="13" s="1"/>
  <c r="J539" i="13"/>
  <c r="J538" i="13" s="1"/>
  <c r="J537" i="13" s="1"/>
  <c r="H257" i="2"/>
  <c r="H256" i="2" s="1"/>
  <c r="F257" i="2"/>
  <c r="F256" i="2" s="1"/>
  <c r="R636" i="2"/>
  <c r="G633" i="2"/>
  <c r="R633" i="2" s="1"/>
  <c r="S688" i="2"/>
  <c r="H382" i="2"/>
  <c r="H381" i="2" s="1"/>
  <c r="H380" i="2" s="1"/>
  <c r="S404" i="2"/>
  <c r="H143" i="2"/>
  <c r="S143" i="2" s="1"/>
  <c r="H686" i="2"/>
  <c r="S686" i="2" s="1"/>
  <c r="T602" i="2"/>
  <c r="S694" i="2"/>
  <c r="T599" i="2"/>
  <c r="Q733" i="2"/>
  <c r="Q732" i="2"/>
  <c r="S185" i="2"/>
  <c r="H279" i="2"/>
  <c r="S279" i="2" s="1"/>
  <c r="H440" i="2"/>
  <c r="H439" i="2" s="1"/>
  <c r="H438" i="2" s="1"/>
  <c r="S438" i="2" s="1"/>
  <c r="I280" i="2"/>
  <c r="T280" i="2" s="1"/>
  <c r="S186" i="2"/>
  <c r="S26" i="13"/>
  <c r="I25" i="13"/>
  <c r="S25" i="13" s="1"/>
  <c r="G59" i="13"/>
  <c r="G97" i="13"/>
  <c r="S721" i="2"/>
  <c r="I59" i="13"/>
  <c r="R539" i="13"/>
  <c r="Q701" i="13"/>
  <c r="Q236" i="13"/>
  <c r="G645" i="13"/>
  <c r="Q645" i="13" s="1"/>
  <c r="G738" i="13"/>
  <c r="G717" i="13"/>
  <c r="Q718" i="13"/>
  <c r="G195" i="13"/>
  <c r="D22" i="11" s="1"/>
  <c r="Q196" i="13"/>
  <c r="I371" i="13"/>
  <c r="S372" i="13"/>
  <c r="G371" i="13"/>
  <c r="Q372" i="13"/>
  <c r="I472" i="13"/>
  <c r="S473" i="13"/>
  <c r="I435" i="13"/>
  <c r="S436" i="13"/>
  <c r="G563" i="13"/>
  <c r="Q563" i="13" s="1"/>
  <c r="Q564" i="13"/>
  <c r="J569" i="13"/>
  <c r="T570" i="13"/>
  <c r="I836" i="13"/>
  <c r="S837" i="13"/>
  <c r="J224" i="13"/>
  <c r="T225" i="13"/>
  <c r="G173" i="13"/>
  <c r="D25" i="11" s="1"/>
  <c r="Q174" i="13"/>
  <c r="I594" i="13"/>
  <c r="S595" i="13"/>
  <c r="M604" i="13"/>
  <c r="R604" i="13" s="1"/>
  <c r="R605" i="13"/>
  <c r="G710" i="13"/>
  <c r="Q711" i="13"/>
  <c r="G638" i="13"/>
  <c r="Q638" i="13" s="1"/>
  <c r="Q639" i="13"/>
  <c r="G532" i="13"/>
  <c r="Q532" i="13" s="1"/>
  <c r="Q533" i="13"/>
  <c r="O194" i="13"/>
  <c r="M850" i="13"/>
  <c r="R851" i="13"/>
  <c r="O604" i="13"/>
  <c r="T817" i="13"/>
  <c r="O510" i="13"/>
  <c r="T511" i="13"/>
  <c r="G732" i="13"/>
  <c r="Q732" i="13" s="1"/>
  <c r="Q733" i="13"/>
  <c r="G588" i="13"/>
  <c r="Q588" i="13" s="1"/>
  <c r="Q589" i="13"/>
  <c r="G247" i="13"/>
  <c r="Q248" i="13"/>
  <c r="O770" i="13"/>
  <c r="G836" i="13"/>
  <c r="Q837" i="13"/>
  <c r="M716" i="13"/>
  <c r="R717" i="13"/>
  <c r="J167" i="13"/>
  <c r="T168" i="13"/>
  <c r="N850" i="13"/>
  <c r="S851" i="13"/>
  <c r="I387" i="13"/>
  <c r="S388" i="13"/>
  <c r="I417" i="13"/>
  <c r="S418" i="13"/>
  <c r="I222" i="13"/>
  <c r="S222" i="13" s="1"/>
  <c r="S223" i="13"/>
  <c r="M324" i="13"/>
  <c r="H98" i="13"/>
  <c r="R99" i="13"/>
  <c r="M193" i="13"/>
  <c r="G188" i="13"/>
  <c r="Q188" i="13" s="1"/>
  <c r="Q189" i="13"/>
  <c r="G15" i="13"/>
  <c r="Q16" i="13"/>
  <c r="I348" i="13"/>
  <c r="S353" i="13"/>
  <c r="N880" i="13"/>
  <c r="S880" i="13" s="1"/>
  <c r="S881" i="13"/>
  <c r="I511" i="13"/>
  <c r="S512" i="13"/>
  <c r="J236" i="13"/>
  <c r="T241" i="13"/>
  <c r="O537" i="13"/>
  <c r="I670" i="13"/>
  <c r="S670" i="13" s="1"/>
  <c r="S671" i="13"/>
  <c r="L850" i="13"/>
  <c r="Q851" i="13"/>
  <c r="L880" i="13"/>
  <c r="Q880" i="13" s="1"/>
  <c r="Q881" i="13"/>
  <c r="I693" i="13"/>
  <c r="S694" i="13"/>
  <c r="G295" i="13"/>
  <c r="Q295" i="13" s="1"/>
  <c r="Q300" i="13"/>
  <c r="H167" i="13"/>
  <c r="R168" i="13"/>
  <c r="H224" i="13"/>
  <c r="R225" i="13"/>
  <c r="J98" i="13"/>
  <c r="T99" i="13"/>
  <c r="G343" i="13"/>
  <c r="Q343" i="13" s="1"/>
  <c r="Q344" i="13"/>
  <c r="G223" i="13"/>
  <c r="Q224" i="13"/>
  <c r="G504" i="13"/>
  <c r="Q505" i="13"/>
  <c r="M84" i="13"/>
  <c r="I326" i="13"/>
  <c r="S327" i="13"/>
  <c r="G594" i="13"/>
  <c r="Q595" i="13"/>
  <c r="G511" i="13"/>
  <c r="Q512" i="13"/>
  <c r="H835" i="13"/>
  <c r="R836" i="13"/>
  <c r="I737" i="13"/>
  <c r="S738" i="13"/>
  <c r="I538" i="13"/>
  <c r="S539" i="13"/>
  <c r="J327" i="13"/>
  <c r="T328" i="13"/>
  <c r="G605" i="13"/>
  <c r="I14" i="13"/>
  <c r="S14" i="13" s="1"/>
  <c r="S357" i="2"/>
  <c r="S472" i="2"/>
  <c r="G255" i="13"/>
  <c r="N863" i="13"/>
  <c r="G204" i="13"/>
  <c r="I97" i="13"/>
  <c r="J605" i="13"/>
  <c r="J604" i="13" s="1"/>
  <c r="G472" i="13"/>
  <c r="Q473" i="13"/>
  <c r="G287" i="13"/>
  <c r="Q288" i="13"/>
  <c r="H327" i="13"/>
  <c r="R328" i="13"/>
  <c r="I772" i="13"/>
  <c r="S808" i="13"/>
  <c r="G772" i="13"/>
  <c r="Q808" i="13"/>
  <c r="I195" i="13"/>
  <c r="E22" i="11" s="1"/>
  <c r="S196" i="13"/>
  <c r="J788" i="13"/>
  <c r="T788" i="13" s="1"/>
  <c r="T789" i="13"/>
  <c r="O222" i="13"/>
  <c r="I333" i="13"/>
  <c r="S333" i="13" s="1"/>
  <c r="S334" i="13"/>
  <c r="G125" i="13"/>
  <c r="Q125" i="13" s="1"/>
  <c r="Q140" i="13"/>
  <c r="H644" i="13"/>
  <c r="R644" i="13" s="1"/>
  <c r="R645" i="13"/>
  <c r="G538" i="13"/>
  <c r="Q539" i="13"/>
  <c r="I125" i="13"/>
  <c r="S125" i="13" s="1"/>
  <c r="S140" i="13"/>
  <c r="I43" i="13"/>
  <c r="E36" i="11" s="1"/>
  <c r="S44" i="13"/>
  <c r="I235" i="13"/>
  <c r="S236" i="13"/>
  <c r="T719" i="13"/>
  <c r="I457" i="13"/>
  <c r="S457" i="13" s="1"/>
  <c r="S458" i="13"/>
  <c r="I247" i="13"/>
  <c r="S248" i="13"/>
  <c r="J196" i="13"/>
  <c r="T200" i="13"/>
  <c r="M771" i="13"/>
  <c r="R772" i="13"/>
  <c r="M537" i="13"/>
  <c r="R538" i="13"/>
  <c r="I173" i="13"/>
  <c r="E25" i="11" s="1"/>
  <c r="S174" i="13"/>
  <c r="G693" i="13"/>
  <c r="Q694" i="13"/>
  <c r="J773" i="13"/>
  <c r="T773" i="13" s="1"/>
  <c r="T778" i="13"/>
  <c r="O593" i="13"/>
  <c r="T593" i="13" s="1"/>
  <c r="T594" i="13"/>
  <c r="O84" i="13"/>
  <c r="I428" i="13"/>
  <c r="S429" i="13"/>
  <c r="G326" i="13"/>
  <c r="D23" i="11" s="1"/>
  <c r="Q327" i="13"/>
  <c r="G386" i="13"/>
  <c r="Q387" i="13"/>
  <c r="I452" i="13"/>
  <c r="S453" i="13"/>
  <c r="G234" i="13"/>
  <c r="Q235" i="13"/>
  <c r="G333" i="13"/>
  <c r="Q333" i="13" s="1"/>
  <c r="Q334" i="13"/>
  <c r="G494" i="13"/>
  <c r="Q495" i="13"/>
  <c r="I464" i="13"/>
  <c r="S465" i="13"/>
  <c r="O325" i="13"/>
  <c r="I166" i="13"/>
  <c r="S167" i="13"/>
  <c r="H196" i="13"/>
  <c r="R200" i="13"/>
  <c r="G428" i="13"/>
  <c r="D44" i="11" s="1"/>
  <c r="D43" i="11" s="1"/>
  <c r="Q429" i="13"/>
  <c r="G395" i="13"/>
  <c r="Q395" i="13" s="1"/>
  <c r="Q396" i="13"/>
  <c r="I717" i="13"/>
  <c r="S718" i="13"/>
  <c r="G348" i="13"/>
  <c r="Q353" i="13"/>
  <c r="J680" i="13"/>
  <c r="T681" i="13"/>
  <c r="H126" i="13"/>
  <c r="R127" i="13"/>
  <c r="I295" i="13"/>
  <c r="S295" i="13" s="1"/>
  <c r="S300" i="13"/>
  <c r="H680" i="13"/>
  <c r="R681" i="13"/>
  <c r="O164" i="13"/>
  <c r="G765" i="13"/>
  <c r="Q765" i="13" s="1"/>
  <c r="Q766" i="13"/>
  <c r="G166" i="13"/>
  <c r="Q167" i="13"/>
  <c r="G275" i="13"/>
  <c r="D26" i="11" s="1"/>
  <c r="Q276" i="13"/>
  <c r="G51" i="13"/>
  <c r="Q51" i="13" s="1"/>
  <c r="Q52" i="13"/>
  <c r="J126" i="13"/>
  <c r="T127" i="13"/>
  <c r="H236" i="13"/>
  <c r="R241" i="13"/>
  <c r="O850" i="13"/>
  <c r="T851" i="13"/>
  <c r="H568" i="13"/>
  <c r="R568" i="13" s="1"/>
  <c r="R569" i="13"/>
  <c r="I255" i="13"/>
  <c r="I678" i="2"/>
  <c r="T678" i="2" s="1"/>
  <c r="I722" i="2"/>
  <c r="T722" i="2" s="1"/>
  <c r="T723" i="2"/>
  <c r="I496" i="2"/>
  <c r="T499" i="2"/>
  <c r="I472" i="2"/>
  <c r="T475" i="2"/>
  <c r="I710" i="2"/>
  <c r="T710" i="2" s="1"/>
  <c r="T711" i="2"/>
  <c r="H568" i="2"/>
  <c r="S568" i="2" s="1"/>
  <c r="S569" i="2"/>
  <c r="S73" i="2"/>
  <c r="S663" i="2"/>
  <c r="H609" i="2"/>
  <c r="S609" i="2" s="1"/>
  <c r="H223" i="2"/>
  <c r="S223" i="2" s="1"/>
  <c r="S224" i="2"/>
  <c r="I675" i="2"/>
  <c r="T676" i="2"/>
  <c r="I291" i="2"/>
  <c r="T292" i="2"/>
  <c r="I683" i="2"/>
  <c r="T683" i="2" s="1"/>
  <c r="T684" i="2"/>
  <c r="H305" i="2"/>
  <c r="S306" i="2"/>
  <c r="H125" i="2"/>
  <c r="S125" i="2" s="1"/>
  <c r="S126" i="2"/>
  <c r="I581" i="2"/>
  <c r="T582" i="2"/>
  <c r="T633" i="2"/>
  <c r="T641" i="2"/>
  <c r="T638" i="2"/>
  <c r="I702" i="2"/>
  <c r="T703" i="2"/>
  <c r="I669" i="2"/>
  <c r="T670" i="2"/>
  <c r="I250" i="2"/>
  <c r="T250" i="2" s="1"/>
  <c r="H249" i="2"/>
  <c r="S249" i="2" s="1"/>
  <c r="H587" i="2"/>
  <c r="S588" i="2"/>
  <c r="S471" i="2"/>
  <c r="S652" i="2"/>
  <c r="H108" i="2"/>
  <c r="S108" i="2" s="1"/>
  <c r="I186" i="2"/>
  <c r="T186" i="2" s="1"/>
  <c r="S296" i="2"/>
  <c r="S505" i="2"/>
  <c r="S428" i="2"/>
  <c r="H629" i="2"/>
  <c r="S629" i="2" s="1"/>
  <c r="H96" i="2"/>
  <c r="S96" i="2" s="1"/>
  <c r="I726" i="2"/>
  <c r="T727" i="2"/>
  <c r="S738" i="2"/>
  <c r="H733" i="2"/>
  <c r="H594" i="2"/>
  <c r="S594" i="2" s="1"/>
  <c r="S599" i="2"/>
  <c r="H668" i="2"/>
  <c r="S668" i="2" s="1"/>
  <c r="S669" i="2"/>
  <c r="I663" i="2"/>
  <c r="T664" i="2"/>
  <c r="T415" i="2"/>
  <c r="I414" i="2"/>
  <c r="I717" i="2"/>
  <c r="T718" i="2"/>
  <c r="H490" i="2"/>
  <c r="S491" i="2"/>
  <c r="H338" i="2"/>
  <c r="S339" i="2"/>
  <c r="H178" i="2"/>
  <c r="S178" i="2" s="1"/>
  <c r="S179" i="2"/>
  <c r="I610" i="2"/>
  <c r="T613" i="2"/>
  <c r="H203" i="2"/>
  <c r="S204" i="2"/>
  <c r="H537" i="2"/>
  <c r="S544" i="2"/>
  <c r="H480" i="2"/>
  <c r="S480" i="2" s="1"/>
  <c r="S484" i="2"/>
  <c r="H154" i="2"/>
  <c r="S154" i="2" s="1"/>
  <c r="F709" i="2"/>
  <c r="Q709" i="2" s="1"/>
  <c r="G694" i="2"/>
  <c r="G693" i="2" s="1"/>
  <c r="R693" i="2" s="1"/>
  <c r="G663" i="2"/>
  <c r="G662" i="2" s="1"/>
  <c r="R662" i="2" s="1"/>
  <c r="F721" i="2"/>
  <c r="Q721" i="2" s="1"/>
  <c r="F701" i="2"/>
  <c r="Q701" i="2" s="1"/>
  <c r="G702" i="2"/>
  <c r="R702" i="2" s="1"/>
  <c r="G710" i="2"/>
  <c r="F687" i="2"/>
  <c r="Q687" i="2" s="1"/>
  <c r="G678" i="2"/>
  <c r="R678" i="2" s="1"/>
  <c r="Q702" i="2"/>
  <c r="Q663" i="2"/>
  <c r="F674" i="2"/>
  <c r="Q674" i="2" s="1"/>
  <c r="G669" i="2"/>
  <c r="G668" i="2" s="1"/>
  <c r="R668" i="2" s="1"/>
  <c r="F656" i="2"/>
  <c r="Q656" i="2" s="1"/>
  <c r="F609" i="2"/>
  <c r="Q609" i="2" s="1"/>
  <c r="F580" i="2"/>
  <c r="Q580" i="2" s="1"/>
  <c r="F594" i="2"/>
  <c r="Q594" i="2" s="1"/>
  <c r="F568" i="2"/>
  <c r="Q568" i="2" s="1"/>
  <c r="Q522" i="2"/>
  <c r="G472" i="2"/>
  <c r="R472" i="2" s="1"/>
  <c r="F537" i="2"/>
  <c r="Q537" i="2" s="1"/>
  <c r="R516" i="2"/>
  <c r="F471" i="2"/>
  <c r="Q471" i="2" s="1"/>
  <c r="F511" i="2"/>
  <c r="Q511" i="2" s="1"/>
  <c r="G441" i="2"/>
  <c r="R441" i="2" s="1"/>
  <c r="F480" i="2"/>
  <c r="Q480" i="2" s="1"/>
  <c r="G448" i="2"/>
  <c r="R448" i="2" s="1"/>
  <c r="F490" i="2"/>
  <c r="Q490" i="2" s="1"/>
  <c r="R499" i="2"/>
  <c r="F440" i="2"/>
  <c r="Q440" i="2" s="1"/>
  <c r="Q434" i="2"/>
  <c r="Q368" i="2"/>
  <c r="Q428" i="2"/>
  <c r="Q414" i="2"/>
  <c r="F305" i="2"/>
  <c r="Q305" i="2" s="1"/>
  <c r="Q272" i="2"/>
  <c r="F329" i="2"/>
  <c r="Q329" i="2" s="1"/>
  <c r="F338" i="2"/>
  <c r="Q338" i="2" s="1"/>
  <c r="Q291" i="2"/>
  <c r="G280" i="2"/>
  <c r="R280" i="2" s="1"/>
  <c r="F279" i="2"/>
  <c r="F278" i="2" s="1"/>
  <c r="F277" i="2" s="1"/>
  <c r="Q277" i="2" s="1"/>
  <c r="F223" i="2"/>
  <c r="Q223" i="2" s="1"/>
  <c r="Q197" i="2"/>
  <c r="F154" i="2"/>
  <c r="F203" i="2"/>
  <c r="Q203" i="2" s="1"/>
  <c r="Q186" i="2"/>
  <c r="G184" i="2"/>
  <c r="R184" i="2" s="1"/>
  <c r="Q185" i="2"/>
  <c r="G186" i="2"/>
  <c r="R186" i="2" s="1"/>
  <c r="F108" i="2"/>
  <c r="Q108" i="2" s="1"/>
  <c r="G158" i="2"/>
  <c r="G154" i="2" s="1"/>
  <c r="G153" i="2" s="1"/>
  <c r="R153" i="2" s="1"/>
  <c r="F96" i="2"/>
  <c r="Q96" i="2" s="1"/>
  <c r="F84" i="2"/>
  <c r="Q84" i="2" s="1"/>
  <c r="F90" i="2"/>
  <c r="Q90" i="2" s="1"/>
  <c r="F65" i="2"/>
  <c r="F64" i="2" s="1"/>
  <c r="F72" i="2"/>
  <c r="Q72" i="2" s="1"/>
  <c r="S15" i="2"/>
  <c r="F26" i="2"/>
  <c r="Q26" i="2" s="1"/>
  <c r="S751" i="2"/>
  <c r="S744" i="2"/>
  <c r="S650" i="2"/>
  <c r="S651" i="2"/>
  <c r="S554" i="2"/>
  <c r="S403" i="2"/>
  <c r="S372" i="2"/>
  <c r="S371" i="2"/>
  <c r="S356" i="2"/>
  <c r="S324" i="2"/>
  <c r="S294" i="2"/>
  <c r="S295" i="2"/>
  <c r="T185" i="2"/>
  <c r="S134" i="2"/>
  <c r="S72" i="2"/>
  <c r="S64" i="2"/>
  <c r="S14" i="2"/>
  <c r="Q731" i="2"/>
  <c r="F730" i="2"/>
  <c r="Q730" i="2" s="1"/>
  <c r="G580" i="2"/>
  <c r="R581" i="2"/>
  <c r="Q521" i="2"/>
  <c r="G511" i="2"/>
  <c r="R515" i="2"/>
  <c r="G490" i="2"/>
  <c r="R491" i="2"/>
  <c r="F294" i="2"/>
  <c r="Q294" i="2" s="1"/>
  <c r="Q295" i="2"/>
  <c r="G287" i="2"/>
  <c r="R291" i="2"/>
  <c r="Q287" i="2"/>
  <c r="G249" i="2"/>
  <c r="Q249" i="2"/>
  <c r="F248" i="2"/>
  <c r="Q130" i="2"/>
  <c r="Q110" i="2"/>
  <c r="Q109" i="2"/>
  <c r="F13" i="2"/>
  <c r="Q14" i="2"/>
  <c r="M12" i="2"/>
  <c r="M438" i="2"/>
  <c r="O592" i="2"/>
  <c r="O438" i="2"/>
  <c r="O129" i="2"/>
  <c r="T153" i="2"/>
  <c r="M591" i="2"/>
  <c r="O553" i="2"/>
  <c r="T568" i="2"/>
  <c r="G823" i="1"/>
  <c r="M823" i="1" s="1"/>
  <c r="F817" i="1"/>
  <c r="L817" i="1" s="1"/>
  <c r="G765" i="1"/>
  <c r="M765" i="1" s="1"/>
  <c r="M804" i="1"/>
  <c r="G799" i="1"/>
  <c r="G798" i="1" s="1"/>
  <c r="M798" i="1" s="1"/>
  <c r="M815" i="1"/>
  <c r="G814" i="1"/>
  <c r="M814" i="1" s="1"/>
  <c r="L791" i="1"/>
  <c r="L807" i="1"/>
  <c r="F798" i="1"/>
  <c r="L798" i="1" s="1"/>
  <c r="L785" i="1"/>
  <c r="F743" i="1"/>
  <c r="L743" i="1" s="1"/>
  <c r="F771" i="1"/>
  <c r="L771" i="1" s="1"/>
  <c r="G791" i="1"/>
  <c r="G780" i="1"/>
  <c r="M780" i="1" s="1"/>
  <c r="M781" i="1"/>
  <c r="F765" i="1"/>
  <c r="L765" i="1" s="1"/>
  <c r="L766" i="1"/>
  <c r="F630" i="1"/>
  <c r="L630" i="1" s="1"/>
  <c r="M726" i="1"/>
  <c r="L748" i="1"/>
  <c r="F722" i="1"/>
  <c r="L722" i="1" s="1"/>
  <c r="M703" i="1"/>
  <c r="F702" i="1"/>
  <c r="L702" i="1" s="1"/>
  <c r="M695" i="1"/>
  <c r="F654" i="1"/>
  <c r="L654" i="1" s="1"/>
  <c r="L681" i="1"/>
  <c r="F661" i="1"/>
  <c r="L661" i="1" s="1"/>
  <c r="G661" i="1"/>
  <c r="G646" i="1" s="1"/>
  <c r="G645" i="1" s="1"/>
  <c r="M645" i="1" s="1"/>
  <c r="G583" i="1"/>
  <c r="G575" i="1" s="1"/>
  <c r="G574" i="1" s="1"/>
  <c r="M574" i="1" s="1"/>
  <c r="F600" i="1"/>
  <c r="L600" i="1" s="1"/>
  <c r="M560" i="1"/>
  <c r="F614" i="1"/>
  <c r="L614" i="1" s="1"/>
  <c r="F549" i="1"/>
  <c r="L549" i="1" s="1"/>
  <c r="F593" i="1"/>
  <c r="L593" i="1" s="1"/>
  <c r="F575" i="1"/>
  <c r="L575" i="1" s="1"/>
  <c r="M537" i="1"/>
  <c r="M532" i="1"/>
  <c r="G529" i="1"/>
  <c r="M529" i="1" s="1"/>
  <c r="F521" i="1"/>
  <c r="F520" i="1" s="1"/>
  <c r="F515" i="1"/>
  <c r="G491" i="1"/>
  <c r="M491" i="1" s="1"/>
  <c r="F504" i="1"/>
  <c r="L504" i="1" s="1"/>
  <c r="F490" i="1"/>
  <c r="L490" i="1" s="1"/>
  <c r="L491" i="1"/>
  <c r="F471" i="1"/>
  <c r="F470" i="1" s="1"/>
  <c r="F448" i="1"/>
  <c r="F447" i="1" s="1"/>
  <c r="L447" i="1" s="1"/>
  <c r="F357" i="1"/>
  <c r="L357" i="1" s="1"/>
  <c r="F428" i="1"/>
  <c r="L428" i="1" s="1"/>
  <c r="F376" i="1"/>
  <c r="L376" i="1" s="1"/>
  <c r="F393" i="1"/>
  <c r="L393" i="1" s="1"/>
  <c r="F381" i="1"/>
  <c r="L381" i="1" s="1"/>
  <c r="M383" i="1"/>
  <c r="F282" i="1"/>
  <c r="L282" i="1" s="1"/>
  <c r="M309" i="1"/>
  <c r="G315" i="1"/>
  <c r="M315" i="1" s="1"/>
  <c r="F307" i="1"/>
  <c r="L307" i="1" s="1"/>
  <c r="F315" i="1"/>
  <c r="F314" i="1" s="1"/>
  <c r="L272" i="1"/>
  <c r="F271" i="1"/>
  <c r="F237" i="1"/>
  <c r="L237" i="1" s="1"/>
  <c r="F216" i="1"/>
  <c r="L216" i="1" s="1"/>
  <c r="L210" i="1"/>
  <c r="F198" i="1"/>
  <c r="L198" i="1" s="1"/>
  <c r="L157" i="1"/>
  <c r="L192" i="1"/>
  <c r="F167" i="1"/>
  <c r="L167" i="1" s="1"/>
  <c r="L132" i="1"/>
  <c r="F112" i="1"/>
  <c r="L112" i="1" s="1"/>
  <c r="F141" i="1"/>
  <c r="L141" i="1" s="1"/>
  <c r="F100" i="1"/>
  <c r="L100" i="1" s="1"/>
  <c r="F14" i="1"/>
  <c r="L14" i="1" s="1"/>
  <c r="L74" i="1"/>
  <c r="F25" i="1"/>
  <c r="L25" i="1" s="1"/>
  <c r="F66" i="1"/>
  <c r="L66" i="1" s="1"/>
  <c r="F42" i="1"/>
  <c r="L42" i="1" s="1"/>
  <c r="G85" i="12"/>
  <c r="G597" i="12"/>
  <c r="G734" i="12"/>
  <c r="H734" i="12"/>
  <c r="H555" i="12" s="1"/>
  <c r="H996" i="12" s="1"/>
  <c r="G856" i="1" s="1"/>
  <c r="M306" i="1"/>
  <c r="G305" i="1"/>
  <c r="M305" i="1" s="1"/>
  <c r="G271" i="1"/>
  <c r="M271" i="1" s="1"/>
  <c r="L790" i="1"/>
  <c r="F783" i="1"/>
  <c r="L783" i="1" s="1"/>
  <c r="L753" i="1"/>
  <c r="G687" i="1"/>
  <c r="M692" i="1"/>
  <c r="L680" i="1"/>
  <c r="G556" i="1"/>
  <c r="M557" i="1"/>
  <c r="G381" i="1"/>
  <c r="M382" i="1"/>
  <c r="M307" i="1"/>
  <c r="M308" i="1"/>
  <c r="G197" i="1"/>
  <c r="M198" i="1"/>
  <c r="F744" i="2" l="1"/>
  <c r="D46" i="11"/>
  <c r="G273" i="12"/>
  <c r="Q386" i="13"/>
  <c r="F896" i="15"/>
  <c r="M12" i="15"/>
  <c r="G57" i="12"/>
  <c r="G56" i="12" s="1"/>
  <c r="L687" i="1"/>
  <c r="F686" i="1"/>
  <c r="L686" i="1" s="1"/>
  <c r="L674" i="1"/>
  <c r="Q494" i="13"/>
  <c r="D50" i="11"/>
  <c r="E48" i="11"/>
  <c r="D48" i="11"/>
  <c r="E44" i="11"/>
  <c r="E43" i="11" s="1"/>
  <c r="S435" i="13"/>
  <c r="E49" i="11"/>
  <c r="S59" i="13"/>
  <c r="E47" i="11"/>
  <c r="E45" i="11" s="1"/>
  <c r="Q59" i="13"/>
  <c r="D47" i="11"/>
  <c r="D40" i="11"/>
  <c r="Q287" i="13"/>
  <c r="D38" i="11"/>
  <c r="Q97" i="13"/>
  <c r="D37" i="11"/>
  <c r="S287" i="13"/>
  <c r="E38" i="11"/>
  <c r="Q43" i="13"/>
  <c r="D36" i="11"/>
  <c r="D41" i="11"/>
  <c r="F412" i="2"/>
  <c r="Q412" i="2" s="1"/>
  <c r="H412" i="2"/>
  <c r="H411" i="2" s="1"/>
  <c r="D32" i="11"/>
  <c r="S97" i="13"/>
  <c r="E37" i="11"/>
  <c r="S452" i="13"/>
  <c r="E39" i="11"/>
  <c r="Q382" i="2"/>
  <c r="T441" i="2"/>
  <c r="F356" i="2"/>
  <c r="I687" i="2"/>
  <c r="T687" i="2" s="1"/>
  <c r="Q324" i="2"/>
  <c r="I644" i="13"/>
  <c r="I643" i="13" s="1"/>
  <c r="S643" i="13" s="1"/>
  <c r="H700" i="2"/>
  <c r="H699" i="2" s="1"/>
  <c r="S699" i="2" s="1"/>
  <c r="E24" i="11"/>
  <c r="H354" i="2"/>
  <c r="T694" i="2"/>
  <c r="Q381" i="2"/>
  <c r="E23" i="11"/>
  <c r="E21" i="11" s="1"/>
  <c r="D24" i="11"/>
  <c r="E20" i="11"/>
  <c r="E19" i="11" s="1"/>
  <c r="D21" i="11"/>
  <c r="F153" i="2"/>
  <c r="Q153" i="2" s="1"/>
  <c r="Q751" i="2"/>
  <c r="G720" i="2"/>
  <c r="R720" i="2" s="1"/>
  <c r="R722" i="2"/>
  <c r="D20" i="11"/>
  <c r="D19" i="11" s="1"/>
  <c r="G687" i="2"/>
  <c r="R687" i="2" s="1"/>
  <c r="Q738" i="13"/>
  <c r="D18" i="11"/>
  <c r="D17" i="11" s="1"/>
  <c r="J644" i="13"/>
  <c r="T644" i="13" s="1"/>
  <c r="S38" i="14"/>
  <c r="F372" i="2"/>
  <c r="Q372" i="2" s="1"/>
  <c r="G413" i="2"/>
  <c r="R413" i="2" s="1"/>
  <c r="F749" i="2"/>
  <c r="Q749" i="2" s="1"/>
  <c r="S287" i="2"/>
  <c r="R230" i="14"/>
  <c r="T836" i="13"/>
  <c r="E12" i="11"/>
  <c r="E11" i="11" s="1"/>
  <c r="D12" i="11"/>
  <c r="D11" i="11" s="1"/>
  <c r="H109" i="14"/>
  <c r="R110" i="14"/>
  <c r="F299" i="14"/>
  <c r="P299" i="14" s="1"/>
  <c r="P300" i="14"/>
  <c r="P186" i="14"/>
  <c r="F185" i="14"/>
  <c r="P185" i="14" s="1"/>
  <c r="F475" i="14"/>
  <c r="P476" i="14"/>
  <c r="F134" i="14"/>
  <c r="P134" i="14" s="1"/>
  <c r="P135" i="14"/>
  <c r="F590" i="14"/>
  <c r="P591" i="14"/>
  <c r="P195" i="14"/>
  <c r="F194" i="14"/>
  <c r="P194" i="14" s="1"/>
  <c r="F181" i="14"/>
  <c r="P181" i="14" s="1"/>
  <c r="P182" i="14"/>
  <c r="P456" i="14"/>
  <c r="F455" i="14"/>
  <c r="P619" i="14"/>
  <c r="F618" i="14"/>
  <c r="P618" i="14" s="1"/>
  <c r="P436" i="14"/>
  <c r="F435" i="14"/>
  <c r="P435" i="14" s="1"/>
  <c r="H242" i="14"/>
  <c r="R242" i="14" s="1"/>
  <c r="R243" i="14"/>
  <c r="P49" i="14"/>
  <c r="F48" i="14"/>
  <c r="P335" i="14"/>
  <c r="F334" i="14"/>
  <c r="P334" i="14" s="1"/>
  <c r="Q121" i="14"/>
  <c r="G120" i="14"/>
  <c r="Q183" i="14"/>
  <c r="G182" i="14"/>
  <c r="P658" i="14"/>
  <c r="F657" i="14"/>
  <c r="P657" i="14" s="1"/>
  <c r="P741" i="14"/>
  <c r="F740" i="14"/>
  <c r="P146" i="14"/>
  <c r="F145" i="14"/>
  <c r="P145" i="14" s="1"/>
  <c r="Q629" i="14"/>
  <c r="G628" i="14"/>
  <c r="Q308" i="14"/>
  <c r="G307" i="14"/>
  <c r="P175" i="14"/>
  <c r="F174" i="14"/>
  <c r="P161" i="14"/>
  <c r="F160" i="14"/>
  <c r="P160" i="14" s="1"/>
  <c r="Q15" i="14"/>
  <c r="G14" i="14"/>
  <c r="P280" i="14"/>
  <c r="F279" i="14"/>
  <c r="F508" i="14"/>
  <c r="P508" i="14" s="1"/>
  <c r="P509" i="14"/>
  <c r="H248" i="14"/>
  <c r="R249" i="14"/>
  <c r="P103" i="14"/>
  <c r="F102" i="14"/>
  <c r="P102" i="14" s="1"/>
  <c r="Q35" i="14"/>
  <c r="G34" i="14"/>
  <c r="Q34" i="14" s="1"/>
  <c r="F708" i="14"/>
  <c r="P709" i="14"/>
  <c r="P110" i="14"/>
  <c r="F109" i="14"/>
  <c r="P109" i="14" s="1"/>
  <c r="P574" i="14"/>
  <c r="F573" i="14"/>
  <c r="F235" i="14"/>
  <c r="P235" i="14" s="1"/>
  <c r="P236" i="14"/>
  <c r="Q113" i="14"/>
  <c r="G110" i="14"/>
  <c r="Q50" i="14"/>
  <c r="G49" i="14"/>
  <c r="F774" i="14"/>
  <c r="P774" i="14" s="1"/>
  <c r="P775" i="14"/>
  <c r="R157" i="14"/>
  <c r="H156" i="14"/>
  <c r="H68" i="14"/>
  <c r="R68" i="14" s="1"/>
  <c r="R69" i="14"/>
  <c r="R307" i="14"/>
  <c r="H303" i="14"/>
  <c r="R303" i="14" s="1"/>
  <c r="H169" i="14"/>
  <c r="R169" i="14" s="1"/>
  <c r="R170" i="14"/>
  <c r="G320" i="14"/>
  <c r="Q320" i="14" s="1"/>
  <c r="Q321" i="14"/>
  <c r="I116" i="14"/>
  <c r="S117" i="14"/>
  <c r="I17" i="14"/>
  <c r="S17" i="14" s="1"/>
  <c r="S18" i="14"/>
  <c r="Q339" i="14"/>
  <c r="G338" i="14"/>
  <c r="H529" i="14"/>
  <c r="R530" i="14"/>
  <c r="H119" i="14"/>
  <c r="R119" i="14" s="1"/>
  <c r="R120" i="14"/>
  <c r="H390" i="14"/>
  <c r="R391" i="14"/>
  <c r="H689" i="14"/>
  <c r="R689" i="14" s="1"/>
  <c r="R690" i="14"/>
  <c r="H223" i="14"/>
  <c r="R224" i="14"/>
  <c r="H202" i="14"/>
  <c r="R203" i="14"/>
  <c r="P345" i="14"/>
  <c r="F344" i="14"/>
  <c r="P344" i="14" s="1"/>
  <c r="G127" i="14"/>
  <c r="Q128" i="14"/>
  <c r="H445" i="14"/>
  <c r="R446" i="14"/>
  <c r="H596" i="14"/>
  <c r="R597" i="14"/>
  <c r="H174" i="14"/>
  <c r="R174" i="14" s="1"/>
  <c r="R178" i="14"/>
  <c r="H573" i="14"/>
  <c r="R577" i="14"/>
  <c r="H590" i="14"/>
  <c r="R591" i="14"/>
  <c r="H455" i="14"/>
  <c r="R455" i="14" s="1"/>
  <c r="R456" i="14"/>
  <c r="H491" i="14"/>
  <c r="R492" i="14"/>
  <c r="S14" i="14"/>
  <c r="H285" i="14"/>
  <c r="R285" i="14" s="1"/>
  <c r="R286" i="14"/>
  <c r="H627" i="14"/>
  <c r="R627" i="14" s="1"/>
  <c r="R628" i="14"/>
  <c r="G135" i="14"/>
  <c r="Q136" i="14"/>
  <c r="H653" i="14"/>
  <c r="R653" i="14" s="1"/>
  <c r="R654" i="14"/>
  <c r="H86" i="14"/>
  <c r="R86" i="14" s="1"/>
  <c r="R87" i="14"/>
  <c r="I62" i="14"/>
  <c r="S63" i="14"/>
  <c r="H757" i="14"/>
  <c r="R757" i="14" s="1"/>
  <c r="R758" i="14"/>
  <c r="H375" i="14"/>
  <c r="R375" i="14" s="1"/>
  <c r="R376" i="14"/>
  <c r="H582" i="14"/>
  <c r="R583" i="14"/>
  <c r="F764" i="14"/>
  <c r="P765" i="14"/>
  <c r="I317" i="14"/>
  <c r="S318" i="14"/>
  <c r="I320" i="14"/>
  <c r="S320" i="14" s="1"/>
  <c r="S321" i="14"/>
  <c r="I195" i="14"/>
  <c r="S196" i="14"/>
  <c r="I44" i="14"/>
  <c r="S45" i="14"/>
  <c r="H424" i="14"/>
  <c r="R424" i="14" s="1"/>
  <c r="R425" i="14"/>
  <c r="H504" i="14"/>
  <c r="R505" i="14"/>
  <c r="R325" i="14"/>
  <c r="H324" i="14"/>
  <c r="R324" i="14" s="1"/>
  <c r="I52" i="14"/>
  <c r="S52" i="14" s="1"/>
  <c r="S53" i="14"/>
  <c r="H558" i="14"/>
  <c r="R558" i="14" s="1"/>
  <c r="R559" i="14"/>
  <c r="P450" i="14"/>
  <c r="F449" i="14"/>
  <c r="P449" i="14" s="1"/>
  <c r="H313" i="14"/>
  <c r="R313" i="14" s="1"/>
  <c r="R314" i="14"/>
  <c r="H403" i="14"/>
  <c r="R403" i="14" s="1"/>
  <c r="R404" i="14"/>
  <c r="S635" i="14"/>
  <c r="I634" i="14"/>
  <c r="H495" i="14"/>
  <c r="R495" i="14" s="1"/>
  <c r="R496" i="14"/>
  <c r="H568" i="14"/>
  <c r="R569" i="14"/>
  <c r="H273" i="14"/>
  <c r="R273" i="14" s="1"/>
  <c r="R274" i="14"/>
  <c r="H194" i="14"/>
  <c r="R195" i="14"/>
  <c r="I123" i="14"/>
  <c r="S123" i="14" s="1"/>
  <c r="S124" i="14"/>
  <c r="H730" i="14"/>
  <c r="R730" i="14" s="1"/>
  <c r="R731" i="14"/>
  <c r="H780" i="14"/>
  <c r="R780" i="14" s="1"/>
  <c r="R781" i="14"/>
  <c r="H539" i="14"/>
  <c r="R539" i="14" s="1"/>
  <c r="R540" i="14"/>
  <c r="R28" i="14"/>
  <c r="H27" i="14"/>
  <c r="R27" i="14" s="1"/>
  <c r="H480" i="14"/>
  <c r="R481" i="14"/>
  <c r="I628" i="14"/>
  <c r="S629" i="14"/>
  <c r="I69" i="14"/>
  <c r="S70" i="14"/>
  <c r="I307" i="14"/>
  <c r="S308" i="14"/>
  <c r="R77" i="14"/>
  <c r="H76" i="14"/>
  <c r="R76" i="14" s="1"/>
  <c r="H543" i="14"/>
  <c r="R543" i="14" s="1"/>
  <c r="R544" i="14"/>
  <c r="R17" i="14"/>
  <c r="H13" i="14"/>
  <c r="F165" i="14"/>
  <c r="P166" i="14"/>
  <c r="P14" i="14"/>
  <c r="F13" i="14"/>
  <c r="H256" i="14"/>
  <c r="R256" i="14" s="1"/>
  <c r="R257" i="14"/>
  <c r="H699" i="14"/>
  <c r="R699" i="14" s="1"/>
  <c r="R700" i="14"/>
  <c r="H102" i="14"/>
  <c r="R102" i="14" s="1"/>
  <c r="R103" i="14"/>
  <c r="H357" i="14"/>
  <c r="R358" i="14"/>
  <c r="H514" i="14"/>
  <c r="R515" i="14"/>
  <c r="H138" i="14"/>
  <c r="R138" i="14" s="1"/>
  <c r="R139" i="14"/>
  <c r="H58" i="14"/>
  <c r="R58" i="14" s="1"/>
  <c r="R65" i="14"/>
  <c r="H98" i="14"/>
  <c r="R98" i="14" s="1"/>
  <c r="R99" i="14"/>
  <c r="H618" i="14"/>
  <c r="R618" i="14" s="1"/>
  <c r="R619" i="14"/>
  <c r="P44" i="14"/>
  <c r="F43" i="14"/>
  <c r="P43" i="14" s="1"/>
  <c r="R210" i="14"/>
  <c r="H206" i="14"/>
  <c r="R206" i="14" s="1"/>
  <c r="H416" i="14"/>
  <c r="R416" i="14" s="1"/>
  <c r="R417" i="14"/>
  <c r="H260" i="14"/>
  <c r="R260" i="14" s="1"/>
  <c r="R261" i="14"/>
  <c r="H43" i="14"/>
  <c r="R43" i="14" s="1"/>
  <c r="R44" i="14"/>
  <c r="H334" i="14"/>
  <c r="R335" i="14"/>
  <c r="I49" i="14"/>
  <c r="S50" i="14"/>
  <c r="H269" i="14"/>
  <c r="R269" i="14" s="1"/>
  <c r="R270" i="14"/>
  <c r="H412" i="14"/>
  <c r="R412" i="14" s="1"/>
  <c r="R413" i="14"/>
  <c r="H708" i="14"/>
  <c r="R709" i="14"/>
  <c r="P441" i="14"/>
  <c r="F440" i="14"/>
  <c r="I120" i="14"/>
  <c r="S121" i="14"/>
  <c r="I432" i="14"/>
  <c r="S432" i="14" s="1"/>
  <c r="S433" i="14"/>
  <c r="I135" i="14"/>
  <c r="S136" i="14"/>
  <c r="H23" i="14"/>
  <c r="R23" i="14" s="1"/>
  <c r="R24" i="14"/>
  <c r="I338" i="14"/>
  <c r="S339" i="14"/>
  <c r="I613" i="14"/>
  <c r="S614" i="14"/>
  <c r="H265" i="14"/>
  <c r="R266" i="14"/>
  <c r="H508" i="14"/>
  <c r="R508" i="14" s="1"/>
  <c r="R509" i="14"/>
  <c r="H380" i="14"/>
  <c r="R381" i="14"/>
  <c r="H165" i="14"/>
  <c r="R166" i="14"/>
  <c r="H213" i="14"/>
  <c r="R213" i="14" s="1"/>
  <c r="R214" i="14"/>
  <c r="Q45" i="14"/>
  <c r="G44" i="14"/>
  <c r="F86" i="14"/>
  <c r="P86" i="14" s="1"/>
  <c r="P87" i="14"/>
  <c r="P634" i="14"/>
  <c r="F633" i="14"/>
  <c r="P633" i="14" s="1"/>
  <c r="H72" i="14"/>
  <c r="R72" i="14" s="1"/>
  <c r="R73" i="14"/>
  <c r="H394" i="14"/>
  <c r="R394" i="14" s="1"/>
  <c r="R395" i="14"/>
  <c r="Q366" i="14"/>
  <c r="G365" i="14"/>
  <c r="I175" i="14"/>
  <c r="S176" i="14"/>
  <c r="H235" i="14"/>
  <c r="R236" i="14"/>
  <c r="I182" i="14"/>
  <c r="S183" i="14"/>
  <c r="I341" i="14"/>
  <c r="S341" i="14" s="1"/>
  <c r="S342" i="14"/>
  <c r="H470" i="14"/>
  <c r="R470" i="14" s="1"/>
  <c r="R471" i="14"/>
  <c r="H185" i="14"/>
  <c r="R185" i="14" s="1"/>
  <c r="R186" i="14"/>
  <c r="F402" i="2"/>
  <c r="F401" i="2" s="1"/>
  <c r="Q401" i="2" s="1"/>
  <c r="H670" i="14"/>
  <c r="P694" i="14"/>
  <c r="F693" i="14"/>
  <c r="P693" i="14" s="1"/>
  <c r="F491" i="14"/>
  <c r="P492" i="14"/>
  <c r="P127" i="14"/>
  <c r="F126" i="14"/>
  <c r="P126" i="14" s="1"/>
  <c r="G90" i="14"/>
  <c r="Q91" i="14"/>
  <c r="Q81" i="14"/>
  <c r="G80" i="14"/>
  <c r="F256" i="14"/>
  <c r="P256" i="14" s="1"/>
  <c r="P257" i="14"/>
  <c r="P404" i="14"/>
  <c r="F403" i="14"/>
  <c r="P403" i="14" s="1"/>
  <c r="P525" i="14"/>
  <c r="F524" i="14"/>
  <c r="P515" i="14"/>
  <c r="F514" i="14"/>
  <c r="H612" i="14"/>
  <c r="R612" i="14" s="1"/>
  <c r="R613" i="14"/>
  <c r="P120" i="14"/>
  <c r="F119" i="14"/>
  <c r="P119" i="14" s="1"/>
  <c r="P413" i="14"/>
  <c r="F412" i="14"/>
  <c r="P412" i="14" s="1"/>
  <c r="F93" i="14"/>
  <c r="P93" i="14" s="1"/>
  <c r="P94" i="14"/>
  <c r="H524" i="14"/>
  <c r="R524" i="14" s="1"/>
  <c r="R525" i="14"/>
  <c r="P417" i="14"/>
  <c r="F416" i="14"/>
  <c r="P416" i="14" s="1"/>
  <c r="P690" i="14"/>
  <c r="F689" i="14"/>
  <c r="P689" i="14" s="1"/>
  <c r="P460" i="14"/>
  <c r="F459" i="14"/>
  <c r="P459" i="14" s="1"/>
  <c r="F558" i="14"/>
  <c r="P558" i="14" s="1"/>
  <c r="P559" i="14"/>
  <c r="F703" i="14"/>
  <c r="P703" i="14" s="1"/>
  <c r="P704" i="14"/>
  <c r="Q63" i="14"/>
  <c r="G62" i="14"/>
  <c r="Q62" i="14" s="1"/>
  <c r="P758" i="14"/>
  <c r="F757" i="14"/>
  <c r="P757" i="14" s="1"/>
  <c r="F248" i="14"/>
  <c r="P248" i="14" s="1"/>
  <c r="P249" i="14"/>
  <c r="P314" i="14"/>
  <c r="F313" i="14"/>
  <c r="P313" i="14" s="1"/>
  <c r="F612" i="14"/>
  <c r="P612" i="14" s="1"/>
  <c r="P613" i="14"/>
  <c r="P376" i="14"/>
  <c r="F375" i="14"/>
  <c r="P375" i="14" s="1"/>
  <c r="G634" i="14"/>
  <c r="Q635" i="14"/>
  <c r="P700" i="14"/>
  <c r="F699" i="14"/>
  <c r="P699" i="14" s="1"/>
  <c r="P24" i="14"/>
  <c r="F23" i="14"/>
  <c r="P23" i="14" s="1"/>
  <c r="P214" i="14"/>
  <c r="F213" i="14"/>
  <c r="P213" i="14" s="1"/>
  <c r="P446" i="14"/>
  <c r="F445" i="14"/>
  <c r="G450" i="14"/>
  <c r="Q451" i="14"/>
  <c r="P681" i="14"/>
  <c r="F680" i="14"/>
  <c r="Q32" i="14"/>
  <c r="G31" i="14"/>
  <c r="Q53" i="14"/>
  <c r="G52" i="14"/>
  <c r="Q52" i="14" s="1"/>
  <c r="P530" i="14"/>
  <c r="F529" i="14"/>
  <c r="P529" i="14" s="1"/>
  <c r="F408" i="14"/>
  <c r="P409" i="14"/>
  <c r="P597" i="14"/>
  <c r="F596" i="14"/>
  <c r="P596" i="14" s="1"/>
  <c r="P28" i="14"/>
  <c r="F27" i="14"/>
  <c r="P27" i="14" s="1"/>
  <c r="H428" i="14"/>
  <c r="R429" i="14"/>
  <c r="P564" i="14"/>
  <c r="F563" i="14"/>
  <c r="P563" i="14" s="1"/>
  <c r="Q84" i="14"/>
  <c r="G83" i="14"/>
  <c r="Q83" i="14" s="1"/>
  <c r="F653" i="14"/>
  <c r="P653" i="14" s="1"/>
  <c r="P654" i="14"/>
  <c r="F303" i="14"/>
  <c r="P303" i="14" s="1"/>
  <c r="P304" i="14"/>
  <c r="F229" i="14"/>
  <c r="P230" i="14"/>
  <c r="F357" i="14"/>
  <c r="P358" i="14"/>
  <c r="H657" i="14"/>
  <c r="R657" i="14" s="1"/>
  <c r="R658" i="14"/>
  <c r="H774" i="14"/>
  <c r="R774" i="14" s="1"/>
  <c r="R775" i="14"/>
  <c r="P69" i="14"/>
  <c r="F68" i="14"/>
  <c r="P68" i="14" s="1"/>
  <c r="F399" i="14"/>
  <c r="P400" i="14"/>
  <c r="H435" i="14"/>
  <c r="R435" i="14" s="1"/>
  <c r="R436" i="14"/>
  <c r="P353" i="14"/>
  <c r="F352" i="14"/>
  <c r="P352" i="14" s="1"/>
  <c r="H279" i="14"/>
  <c r="R280" i="14"/>
  <c r="H115" i="14"/>
  <c r="R115" i="14" s="1"/>
  <c r="R116" i="14"/>
  <c r="Q208" i="14"/>
  <c r="G207" i="14"/>
  <c r="H399" i="14"/>
  <c r="R400" i="14"/>
  <c r="H633" i="14"/>
  <c r="R633" i="14" s="1"/>
  <c r="R634" i="14"/>
  <c r="I511" i="2"/>
  <c r="T515" i="2"/>
  <c r="H662" i="14"/>
  <c r="R663" i="14"/>
  <c r="G59" i="14"/>
  <c r="Q60" i="14"/>
  <c r="H48" i="14"/>
  <c r="R49" i="14"/>
  <c r="R362" i="14"/>
  <c r="H361" i="14"/>
  <c r="R361" i="14" s="1"/>
  <c r="F368" i="14"/>
  <c r="P368" i="14" s="1"/>
  <c r="P369" i="14"/>
  <c r="I533" i="14"/>
  <c r="S534" i="14"/>
  <c r="H475" i="14"/>
  <c r="R476" i="14"/>
  <c r="I34" i="14"/>
  <c r="S35" i="14"/>
  <c r="H190" i="14"/>
  <c r="R190" i="14" s="1"/>
  <c r="R191" i="14"/>
  <c r="H719" i="14"/>
  <c r="R719" i="14" s="1"/>
  <c r="R727" i="14"/>
  <c r="H299" i="14"/>
  <c r="R299" i="14" s="1"/>
  <c r="R300" i="14"/>
  <c r="H693" i="14"/>
  <c r="R693" i="14" s="1"/>
  <c r="R694" i="14"/>
  <c r="G328" i="14"/>
  <c r="Q329" i="14"/>
  <c r="P395" i="14"/>
  <c r="F394" i="14"/>
  <c r="P394" i="14" s="1"/>
  <c r="I110" i="14"/>
  <c r="S113" i="14"/>
  <c r="H740" i="14"/>
  <c r="R741" i="14"/>
  <c r="I622" i="14"/>
  <c r="S622" i="14" s="1"/>
  <c r="S623" i="14"/>
  <c r="G372" i="14"/>
  <c r="Q373" i="14"/>
  <c r="P671" i="14"/>
  <c r="F670" i="14"/>
  <c r="H181" i="14"/>
  <c r="R182" i="14"/>
  <c r="H703" i="14"/>
  <c r="R703" i="14" s="1"/>
  <c r="R704" i="14"/>
  <c r="H408" i="14"/>
  <c r="R408" i="14" s="1"/>
  <c r="R409" i="14"/>
  <c r="H680" i="14"/>
  <c r="R681" i="14"/>
  <c r="F662" i="14"/>
  <c r="P663" i="14"/>
  <c r="H646" i="14"/>
  <c r="R647" i="14"/>
  <c r="I429" i="14"/>
  <c r="S430" i="14"/>
  <c r="H292" i="14"/>
  <c r="R292" i="14" s="1"/>
  <c r="R293" i="14"/>
  <c r="H134" i="14"/>
  <c r="R134" i="14" s="1"/>
  <c r="R135" i="14"/>
  <c r="I59" i="14"/>
  <c r="S59" i="14" s="1"/>
  <c r="S60" i="14"/>
  <c r="H344" i="14"/>
  <c r="R344" i="14" s="1"/>
  <c r="R345" i="14"/>
  <c r="P99" i="14"/>
  <c r="F98" i="14"/>
  <c r="I619" i="14"/>
  <c r="S620" i="14"/>
  <c r="H563" i="14"/>
  <c r="R563" i="14" s="1"/>
  <c r="R564" i="14"/>
  <c r="H145" i="14"/>
  <c r="R145" i="14" s="1"/>
  <c r="R152" i="14"/>
  <c r="H348" i="14"/>
  <c r="R348" i="14" s="1"/>
  <c r="R349" i="14"/>
  <c r="F428" i="14"/>
  <c r="P428" i="14" s="1"/>
  <c r="P429" i="14"/>
  <c r="H368" i="14"/>
  <c r="R368" i="14" s="1"/>
  <c r="R369" i="14"/>
  <c r="H641" i="14"/>
  <c r="I640" i="14"/>
  <c r="S641" i="14"/>
  <c r="H748" i="14"/>
  <c r="R748" i="14" s="1"/>
  <c r="R749" i="14"/>
  <c r="P224" i="14"/>
  <c r="F223" i="14"/>
  <c r="P425" i="14"/>
  <c r="F424" i="14"/>
  <c r="P424" i="14" s="1"/>
  <c r="F273" i="14"/>
  <c r="P273" i="14" s="1"/>
  <c r="P274" i="14"/>
  <c r="P720" i="14"/>
  <c r="F719" i="14"/>
  <c r="P719" i="14" s="1"/>
  <c r="Q117" i="14"/>
  <c r="G116" i="14"/>
  <c r="F390" i="14"/>
  <c r="P391" i="14"/>
  <c r="P583" i="14"/>
  <c r="F582" i="14"/>
  <c r="Q297" i="14"/>
  <c r="G296" i="14"/>
  <c r="Q620" i="14"/>
  <c r="G619" i="14"/>
  <c r="P647" i="14"/>
  <c r="F646" i="14"/>
  <c r="F543" i="14"/>
  <c r="P543" i="14" s="1"/>
  <c r="P544" i="14"/>
  <c r="F206" i="14"/>
  <c r="P206" i="14" s="1"/>
  <c r="P207" i="14"/>
  <c r="P77" i="14"/>
  <c r="F76" i="14"/>
  <c r="P76" i="14" s="1"/>
  <c r="H459" i="14"/>
  <c r="R460" i="14"/>
  <c r="F348" i="14"/>
  <c r="P348" i="14" s="1"/>
  <c r="P349" i="14"/>
  <c r="P243" i="14"/>
  <c r="F242" i="14"/>
  <c r="P293" i="14"/>
  <c r="F292" i="14"/>
  <c r="P292" i="14" s="1"/>
  <c r="Q39" i="14"/>
  <c r="G38" i="14"/>
  <c r="Q623" i="14"/>
  <c r="G622" i="14"/>
  <c r="Q622" i="14" s="1"/>
  <c r="P59" i="14"/>
  <c r="F58" i="14"/>
  <c r="P58" i="14" s="1"/>
  <c r="P481" i="14"/>
  <c r="F480" i="14"/>
  <c r="F495" i="14"/>
  <c r="P495" i="14" s="1"/>
  <c r="P496" i="14"/>
  <c r="P170" i="14"/>
  <c r="F169" i="14"/>
  <c r="P169" i="14" s="1"/>
  <c r="P781" i="14"/>
  <c r="F780" i="14"/>
  <c r="P780" i="14" s="1"/>
  <c r="G640" i="14"/>
  <c r="Q641" i="14"/>
  <c r="F641" i="14"/>
  <c r="G613" i="14"/>
  <c r="Q614" i="14"/>
  <c r="F37" i="14"/>
  <c r="P37" i="14" s="1"/>
  <c r="P38" i="14"/>
  <c r="F285" i="14"/>
  <c r="P285" i="14" s="1"/>
  <c r="P286" i="14"/>
  <c r="F748" i="14"/>
  <c r="P748" i="14" s="1"/>
  <c r="P749" i="14"/>
  <c r="G341" i="14"/>
  <c r="Q341" i="14" s="1"/>
  <c r="Q342" i="14"/>
  <c r="F380" i="14"/>
  <c r="P381" i="14"/>
  <c r="P266" i="14"/>
  <c r="F265" i="14"/>
  <c r="G123" i="14"/>
  <c r="Q123" i="14" s="1"/>
  <c r="Q124" i="14"/>
  <c r="F115" i="14"/>
  <c r="P115" i="14" s="1"/>
  <c r="P116" i="14"/>
  <c r="Q433" i="14"/>
  <c r="G432" i="14"/>
  <c r="H764" i="14"/>
  <c r="R765" i="14"/>
  <c r="P203" i="14"/>
  <c r="F202" i="14"/>
  <c r="P628" i="14"/>
  <c r="F627" i="14"/>
  <c r="P627" i="14" s="1"/>
  <c r="G69" i="14"/>
  <c r="Q70" i="14"/>
  <c r="F730" i="14"/>
  <c r="P730" i="14" s="1"/>
  <c r="P731" i="14"/>
  <c r="P505" i="14"/>
  <c r="F504" i="14"/>
  <c r="P504" i="14" s="1"/>
  <c r="Q318" i="14"/>
  <c r="G317" i="14"/>
  <c r="P325" i="14"/>
  <c r="F324" i="14"/>
  <c r="F260" i="14"/>
  <c r="P260" i="14" s="1"/>
  <c r="P261" i="14"/>
  <c r="P139" i="14"/>
  <c r="F138" i="14"/>
  <c r="P138" i="14" s="1"/>
  <c r="Q18" i="14"/>
  <c r="G17" i="14"/>
  <c r="Q17" i="14" s="1"/>
  <c r="P569" i="14"/>
  <c r="F568" i="14"/>
  <c r="P362" i="14"/>
  <c r="F361" i="14"/>
  <c r="P361" i="14" s="1"/>
  <c r="G195" i="14"/>
  <c r="Q196" i="14"/>
  <c r="Q290" i="14"/>
  <c r="G289" i="14"/>
  <c r="F470" i="14"/>
  <c r="P470" i="14" s="1"/>
  <c r="P471" i="14"/>
  <c r="G533" i="14"/>
  <c r="Q534" i="14"/>
  <c r="G175" i="14"/>
  <c r="Q176" i="14"/>
  <c r="P540" i="14"/>
  <c r="F539" i="14"/>
  <c r="P539" i="14" s="1"/>
  <c r="P501" i="14"/>
  <c r="F500" i="14"/>
  <c r="F190" i="14"/>
  <c r="P191" i="14"/>
  <c r="F156" i="14"/>
  <c r="P157" i="14"/>
  <c r="F72" i="14"/>
  <c r="P72" i="14" s="1"/>
  <c r="P73" i="14"/>
  <c r="P270" i="14"/>
  <c r="F269" i="14"/>
  <c r="P269" i="14" s="1"/>
  <c r="C45" i="11"/>
  <c r="C53" i="11" s="1"/>
  <c r="C57" i="11" s="1"/>
  <c r="G784" i="1"/>
  <c r="M784" i="1" s="1"/>
  <c r="G806" i="12"/>
  <c r="G782" i="12" s="1"/>
  <c r="L480" i="1"/>
  <c r="M760" i="1"/>
  <c r="F685" i="15"/>
  <c r="L685" i="15" s="1"/>
  <c r="L328" i="1"/>
  <c r="F840" i="1"/>
  <c r="L840" i="1" s="1"/>
  <c r="L122" i="15"/>
  <c r="F121" i="15"/>
  <c r="L121" i="15" s="1"/>
  <c r="F276" i="15"/>
  <c r="L276" i="15" s="1"/>
  <c r="L277" i="15"/>
  <c r="L505" i="15"/>
  <c r="F504" i="15"/>
  <c r="L504" i="15" s="1"/>
  <c r="F534" i="15"/>
  <c r="L535" i="15"/>
  <c r="L497" i="15"/>
  <c r="F496" i="15"/>
  <c r="L755" i="15"/>
  <c r="F754" i="15"/>
  <c r="L754" i="15" s="1"/>
  <c r="L246" i="15"/>
  <c r="F245" i="15"/>
  <c r="F484" i="15"/>
  <c r="L485" i="15"/>
  <c r="M330" i="15"/>
  <c r="G329" i="15"/>
  <c r="M329" i="15" s="1"/>
  <c r="L807" i="15"/>
  <c r="F806" i="15"/>
  <c r="L806" i="15" s="1"/>
  <c r="L655" i="15"/>
  <c r="F654" i="15"/>
  <c r="L654" i="15" s="1"/>
  <c r="G342" i="15"/>
  <c r="M342" i="15" s="1"/>
  <c r="M343" i="15"/>
  <c r="M59" i="15"/>
  <c r="G58" i="15"/>
  <c r="M58" i="15" s="1"/>
  <c r="M340" i="15"/>
  <c r="G339" i="15"/>
  <c r="M339" i="15" s="1"/>
  <c r="L380" i="15"/>
  <c r="F379" i="15"/>
  <c r="F258" i="15"/>
  <c r="L259" i="15"/>
  <c r="L539" i="15"/>
  <c r="F538" i="15"/>
  <c r="L538" i="15" s="1"/>
  <c r="L286" i="15"/>
  <c r="F285" i="15"/>
  <c r="L285" i="15" s="1"/>
  <c r="M739" i="15"/>
  <c r="G738" i="15"/>
  <c r="L180" i="15"/>
  <c r="F179" i="15"/>
  <c r="G206" i="15"/>
  <c r="M207" i="15"/>
  <c r="M119" i="15"/>
  <c r="G118" i="15"/>
  <c r="M118" i="15" s="1"/>
  <c r="L72" i="15"/>
  <c r="F71" i="15"/>
  <c r="L71" i="15" s="1"/>
  <c r="M624" i="15"/>
  <c r="G618" i="15"/>
  <c r="L409" i="15"/>
  <c r="F408" i="15"/>
  <c r="G180" i="15"/>
  <c r="M181" i="15"/>
  <c r="L375" i="15"/>
  <c r="F374" i="15"/>
  <c r="L374" i="15" s="1"/>
  <c r="L196" i="15"/>
  <c r="L563" i="15"/>
  <c r="F563" i="15"/>
  <c r="G79" i="15"/>
  <c r="M79" i="15" s="1"/>
  <c r="M80" i="15"/>
  <c r="L458" i="15"/>
  <c r="F457" i="15"/>
  <c r="L457" i="15" s="1"/>
  <c r="L367" i="15"/>
  <c r="F366" i="15"/>
  <c r="L366" i="15" s="1"/>
  <c r="L13" i="15"/>
  <c r="F12" i="15"/>
  <c r="L76" i="15"/>
  <c r="F75" i="15"/>
  <c r="L75" i="15" s="1"/>
  <c r="L469" i="15"/>
  <c r="F468" i="15"/>
  <c r="L468" i="15" s="1"/>
  <c r="L848" i="15"/>
  <c r="F847" i="15"/>
  <c r="L620" i="15"/>
  <c r="F619" i="15"/>
  <c r="L693" i="15"/>
  <c r="F692" i="15"/>
  <c r="L768" i="15"/>
  <c r="F767" i="15"/>
  <c r="M62" i="15"/>
  <c r="G61" i="15"/>
  <c r="M61" i="15" s="1"/>
  <c r="L801" i="15"/>
  <c r="F800" i="15"/>
  <c r="L800" i="15" s="1"/>
  <c r="L786" i="15"/>
  <c r="F785" i="15"/>
  <c r="L206" i="15"/>
  <c r="F205" i="15"/>
  <c r="L205" i="15" s="1"/>
  <c r="L604" i="15"/>
  <c r="F603" i="15"/>
  <c r="L603" i="15" s="1"/>
  <c r="L265" i="15"/>
  <c r="F264" i="15"/>
  <c r="L264" i="15" s="1"/>
  <c r="L639" i="15"/>
  <c r="F638" i="15"/>
  <c r="L638" i="15" s="1"/>
  <c r="L423" i="15"/>
  <c r="F422" i="15"/>
  <c r="L422" i="15" s="1"/>
  <c r="G137" i="15"/>
  <c r="M138" i="15"/>
  <c r="L884" i="15"/>
  <c r="F883" i="15"/>
  <c r="L883" i="15" s="1"/>
  <c r="M52" i="15"/>
  <c r="G51" i="15"/>
  <c r="M51" i="15" s="1"/>
  <c r="M34" i="15"/>
  <c r="G33" i="15"/>
  <c r="M33" i="15" s="1"/>
  <c r="L357" i="15"/>
  <c r="F356" i="15"/>
  <c r="L356" i="15" s="1"/>
  <c r="M69" i="15"/>
  <c r="G68" i="15"/>
  <c r="L290" i="15"/>
  <c r="F289" i="15"/>
  <c r="L289" i="15" s="1"/>
  <c r="F444" i="15"/>
  <c r="L444" i="15" s="1"/>
  <c r="L445" i="15"/>
  <c r="M727" i="15"/>
  <c r="G726" i="15"/>
  <c r="L827" i="15"/>
  <c r="F826" i="15"/>
  <c r="L826" i="15" s="1"/>
  <c r="L711" i="15"/>
  <c r="F710" i="15"/>
  <c r="L710" i="15" s="1"/>
  <c r="L745" i="15"/>
  <c r="F744" i="15"/>
  <c r="L776" i="15"/>
  <c r="F775" i="15"/>
  <c r="L759" i="15"/>
  <c r="F758" i="15"/>
  <c r="L758" i="15" s="1"/>
  <c r="F520" i="15"/>
  <c r="L520" i="15" s="1"/>
  <c r="L521" i="15"/>
  <c r="L738" i="15"/>
  <c r="F737" i="15"/>
  <c r="L737" i="15" s="1"/>
  <c r="L811" i="15"/>
  <c r="F810" i="15"/>
  <c r="L810" i="15" s="1"/>
  <c r="L432" i="15"/>
  <c r="F431" i="15"/>
  <c r="L431" i="15" s="1"/>
  <c r="L867" i="15"/>
  <c r="F866" i="15"/>
  <c r="L866" i="15" s="1"/>
  <c r="L816" i="15"/>
  <c r="F815" i="15"/>
  <c r="L635" i="15"/>
  <c r="F634" i="15"/>
  <c r="L634" i="15" s="1"/>
  <c r="G125" i="15"/>
  <c r="M125" i="15" s="1"/>
  <c r="M126" i="15"/>
  <c r="L86" i="15"/>
  <c r="F85" i="15"/>
  <c r="L85" i="15" s="1"/>
  <c r="F251" i="15"/>
  <c r="L251" i="15" s="1"/>
  <c r="L252" i="15"/>
  <c r="L282" i="15"/>
  <c r="F281" i="15"/>
  <c r="L415" i="15"/>
  <c r="F414" i="15"/>
  <c r="M383" i="15"/>
  <c r="G378" i="15"/>
  <c r="M378" i="15" s="1"/>
  <c r="F418" i="15"/>
  <c r="L418" i="15" s="1"/>
  <c r="L419" i="15"/>
  <c r="G187" i="15"/>
  <c r="M188" i="15"/>
  <c r="F370" i="15"/>
  <c r="L370" i="15" s="1"/>
  <c r="L371" i="15"/>
  <c r="M311" i="15"/>
  <c r="G294" i="15"/>
  <c r="M294" i="15" s="1"/>
  <c r="L670" i="15"/>
  <c r="F669" i="15"/>
  <c r="L665" i="15"/>
  <c r="F664" i="15"/>
  <c r="L296" i="15"/>
  <c r="F295" i="15"/>
  <c r="G717" i="15"/>
  <c r="M718" i="15"/>
  <c r="L233" i="15"/>
  <c r="F232" i="15"/>
  <c r="L600" i="15"/>
  <c r="F599" i="15"/>
  <c r="L599" i="15" s="1"/>
  <c r="F36" i="15"/>
  <c r="L36" i="15" s="1"/>
  <c r="L37" i="15"/>
  <c r="M398" i="15"/>
  <c r="G397" i="15"/>
  <c r="M397" i="15" s="1"/>
  <c r="L394" i="15"/>
  <c r="F393" i="15"/>
  <c r="L393" i="15" s="1"/>
  <c r="G473" i="15"/>
  <c r="M474" i="15"/>
  <c r="L384" i="15"/>
  <c r="F383" i="15"/>
  <c r="L383" i="15" s="1"/>
  <c r="L58" i="15"/>
  <c r="F57" i="15"/>
  <c r="L57" i="15" s="1"/>
  <c r="G48" i="15"/>
  <c r="M49" i="15"/>
  <c r="L582" i="15"/>
  <c r="F581" i="15"/>
  <c r="L581" i="15" s="1"/>
  <c r="F190" i="15"/>
  <c r="L190" i="15" s="1"/>
  <c r="L191" i="15"/>
  <c r="L450" i="15"/>
  <c r="F449" i="15"/>
  <c r="G133" i="15"/>
  <c r="M134" i="15"/>
  <c r="L68" i="15"/>
  <c r="F67" i="15"/>
  <c r="L67" i="15" s="1"/>
  <c r="F555" i="1"/>
  <c r="L555" i="1" s="1"/>
  <c r="M44" i="15"/>
  <c r="G43" i="15"/>
  <c r="M215" i="15"/>
  <c r="G214" i="15"/>
  <c r="L596" i="15"/>
  <c r="F595" i="15"/>
  <c r="G363" i="15"/>
  <c r="M363" i="15" s="1"/>
  <c r="M364" i="15"/>
  <c r="F558" i="15"/>
  <c r="L559" i="15"/>
  <c r="L797" i="15"/>
  <c r="F796" i="15"/>
  <c r="L796" i="15" s="1"/>
  <c r="L162" i="15"/>
  <c r="F161" i="15"/>
  <c r="L240" i="15"/>
  <c r="F239" i="15"/>
  <c r="L239" i="15" s="1"/>
  <c r="L141" i="15"/>
  <c r="F140" i="15"/>
  <c r="L140" i="15" s="1"/>
  <c r="L679" i="15"/>
  <c r="F678" i="15"/>
  <c r="F440" i="15"/>
  <c r="L441" i="15"/>
  <c r="M733" i="15"/>
  <c r="G732" i="15"/>
  <c r="L151" i="15"/>
  <c r="F150" i="15"/>
  <c r="L150" i="15" s="1"/>
  <c r="L858" i="15"/>
  <c r="F857" i="15"/>
  <c r="L857" i="15" s="1"/>
  <c r="G13" i="15"/>
  <c r="M13" i="15" s="1"/>
  <c r="M14" i="15"/>
  <c r="L628" i="15"/>
  <c r="F624" i="15"/>
  <c r="L624" i="15" s="1"/>
  <c r="G82" i="15"/>
  <c r="M82" i="15" s="1"/>
  <c r="M83" i="15"/>
  <c r="L726" i="15"/>
  <c r="F725" i="15"/>
  <c r="L725" i="15" s="1"/>
  <c r="L610" i="15"/>
  <c r="F609" i="15"/>
  <c r="L890" i="15"/>
  <c r="F889" i="15"/>
  <c r="L889" i="15" s="1"/>
  <c r="L732" i="15"/>
  <c r="F731" i="15"/>
  <c r="L731" i="15" s="1"/>
  <c r="L336" i="15"/>
  <c r="F335" i="15"/>
  <c r="L335" i="15" s="1"/>
  <c r="L587" i="15"/>
  <c r="F586" i="15"/>
  <c r="M113" i="15"/>
  <c r="G112" i="15"/>
  <c r="L48" i="15"/>
  <c r="F47" i="15"/>
  <c r="M351" i="15"/>
  <c r="G350" i="15"/>
  <c r="M350" i="15" s="1"/>
  <c r="L105" i="15"/>
  <c r="F104" i="15"/>
  <c r="L104" i="15" s="1"/>
  <c r="L897" i="15"/>
  <c r="L896" i="15"/>
  <c r="L112" i="15"/>
  <c r="F111" i="15"/>
  <c r="L111" i="15" s="1"/>
  <c r="L517" i="15"/>
  <c r="F516" i="15"/>
  <c r="L516" i="15" s="1"/>
  <c r="L223" i="15"/>
  <c r="F222" i="15"/>
  <c r="L222" i="15" s="1"/>
  <c r="L428" i="15"/>
  <c r="F427" i="15"/>
  <c r="F22" i="15"/>
  <c r="L22" i="15" s="1"/>
  <c r="L23" i="15"/>
  <c r="L43" i="15"/>
  <c r="F42" i="15"/>
  <c r="L42" i="15" s="1"/>
  <c r="L129" i="15"/>
  <c r="F128" i="15"/>
  <c r="L128" i="15" s="1"/>
  <c r="L137" i="15"/>
  <c r="F136" i="15"/>
  <c r="L136" i="15" s="1"/>
  <c r="L513" i="15"/>
  <c r="F512" i="15"/>
  <c r="L347" i="15"/>
  <c r="F346" i="15"/>
  <c r="F453" i="15"/>
  <c r="L453" i="15" s="1"/>
  <c r="L454" i="15"/>
  <c r="M316" i="15"/>
  <c r="G315" i="15"/>
  <c r="M315" i="15" s="1"/>
  <c r="L550" i="15"/>
  <c r="F549" i="15"/>
  <c r="L549" i="15" s="1"/>
  <c r="M130" i="15"/>
  <c r="G129" i="15"/>
  <c r="G89" i="15"/>
  <c r="M89" i="15" s="1"/>
  <c r="M90" i="15"/>
  <c r="F217" i="15"/>
  <c r="L217" i="15" s="1"/>
  <c r="L218" i="15"/>
  <c r="F165" i="15"/>
  <c r="L165" i="15" s="1"/>
  <c r="L166" i="15"/>
  <c r="L312" i="15"/>
  <c r="F311" i="15"/>
  <c r="L311" i="15" s="1"/>
  <c r="G628" i="15"/>
  <c r="M628" i="15" s="1"/>
  <c r="M629" i="15"/>
  <c r="L227" i="15"/>
  <c r="F226" i="15"/>
  <c r="L226" i="15" s="1"/>
  <c r="M40" i="15"/>
  <c r="G37" i="15"/>
  <c r="L660" i="15"/>
  <c r="F659" i="15"/>
  <c r="L659" i="15" s="1"/>
  <c r="M361" i="15"/>
  <c r="G360" i="15"/>
  <c r="M360" i="15" s="1"/>
  <c r="L326" i="15"/>
  <c r="F325" i="15"/>
  <c r="L325" i="15" s="1"/>
  <c r="L572" i="15"/>
  <c r="F571" i="15"/>
  <c r="L571" i="15" s="1"/>
  <c r="L175" i="15"/>
  <c r="F174" i="15"/>
  <c r="L174" i="15" s="1"/>
  <c r="L187" i="15"/>
  <c r="F186" i="15"/>
  <c r="L186" i="15" s="1"/>
  <c r="L591" i="15"/>
  <c r="F590" i="15"/>
  <c r="L590" i="15" s="1"/>
  <c r="L118" i="15"/>
  <c r="F117" i="15"/>
  <c r="L117" i="15" s="1"/>
  <c r="F525" i="15"/>
  <c r="L526" i="15"/>
  <c r="L473" i="15"/>
  <c r="F472" i="15"/>
  <c r="L472" i="15" s="1"/>
  <c r="L480" i="15"/>
  <c r="F479" i="15"/>
  <c r="L479" i="15" s="1"/>
  <c r="G122" i="15"/>
  <c r="M123" i="15"/>
  <c r="M712" i="15"/>
  <c r="G711" i="15"/>
  <c r="F213" i="15"/>
  <c r="L214" i="15"/>
  <c r="L404" i="15"/>
  <c r="F403" i="15"/>
  <c r="L403" i="15" s="1"/>
  <c r="L501" i="15"/>
  <c r="F500" i="15"/>
  <c r="L500" i="15" s="1"/>
  <c r="G476" i="15"/>
  <c r="M476" i="15" s="1"/>
  <c r="M477" i="15"/>
  <c r="G16" i="15"/>
  <c r="M16" i="15" s="1"/>
  <c r="M17" i="15"/>
  <c r="L530" i="15"/>
  <c r="F529" i="15"/>
  <c r="L529" i="15" s="1"/>
  <c r="M721" i="15"/>
  <c r="G720" i="15"/>
  <c r="M720" i="15" s="1"/>
  <c r="F95" i="15"/>
  <c r="L95" i="15" s="1"/>
  <c r="L96" i="15"/>
  <c r="G387" i="15"/>
  <c r="M387" i="15" s="1"/>
  <c r="M388" i="15"/>
  <c r="L27" i="15"/>
  <c r="F26" i="15"/>
  <c r="L26" i="15" s="1"/>
  <c r="G501" i="15"/>
  <c r="M502" i="15"/>
  <c r="L322" i="15"/>
  <c r="F321" i="15"/>
  <c r="L321" i="15" s="1"/>
  <c r="F170" i="15"/>
  <c r="L171" i="15"/>
  <c r="G30" i="15"/>
  <c r="M30" i="15" s="1"/>
  <c r="M31" i="15"/>
  <c r="L302" i="15"/>
  <c r="F301" i="15"/>
  <c r="L301" i="15" s="1"/>
  <c r="F553" i="15"/>
  <c r="L553" i="15" s="1"/>
  <c r="L554" i="15"/>
  <c r="L462" i="15"/>
  <c r="F461" i="15"/>
  <c r="L461" i="15" s="1"/>
  <c r="L133" i="15"/>
  <c r="F132" i="15"/>
  <c r="L132" i="15" s="1"/>
  <c r="L874" i="15"/>
  <c r="F873" i="15"/>
  <c r="F100" i="15"/>
  <c r="L101" i="15"/>
  <c r="L717" i="15"/>
  <c r="F716" i="15"/>
  <c r="L716" i="15" s="1"/>
  <c r="F837" i="15"/>
  <c r="L837" i="15" s="1"/>
  <c r="H804" i="14"/>
  <c r="R805" i="14"/>
  <c r="P804" i="14"/>
  <c r="F787" i="14"/>
  <c r="P787" i="14" s="1"/>
  <c r="S356" i="14"/>
  <c r="S361" i="14"/>
  <c r="S292" i="14"/>
  <c r="S324" i="14"/>
  <c r="S201" i="14"/>
  <c r="S206" i="14"/>
  <c r="L830" i="1"/>
  <c r="M799" i="1"/>
  <c r="G818" i="1"/>
  <c r="G817" i="1" s="1"/>
  <c r="M817" i="1" s="1"/>
  <c r="S440" i="2"/>
  <c r="L862" i="13"/>
  <c r="L861" i="13" s="1"/>
  <c r="Q861" i="13" s="1"/>
  <c r="S569" i="13"/>
  <c r="I395" i="13"/>
  <c r="S395" i="13" s="1"/>
  <c r="I604" i="13"/>
  <c r="S604" i="13" s="1"/>
  <c r="I84" i="13"/>
  <c r="S84" i="13" s="1"/>
  <c r="T539" i="13"/>
  <c r="G670" i="13"/>
  <c r="Q670" i="13" s="1"/>
  <c r="G644" i="13"/>
  <c r="Q644" i="13" s="1"/>
  <c r="T537" i="13"/>
  <c r="T439" i="2"/>
  <c r="G84" i="13"/>
  <c r="Q84" i="13" s="1"/>
  <c r="H509" i="13"/>
  <c r="I58" i="13"/>
  <c r="S58" i="13" s="1"/>
  <c r="I203" i="13"/>
  <c r="S203" i="13" s="1"/>
  <c r="G58" i="13"/>
  <c r="Q58" i="13" s="1"/>
  <c r="T538" i="13"/>
  <c r="G42" i="13"/>
  <c r="Q42" i="13" s="1"/>
  <c r="H278" i="2"/>
  <c r="H277" i="2" s="1"/>
  <c r="S277" i="2" s="1"/>
  <c r="I279" i="2"/>
  <c r="I278" i="2" s="1"/>
  <c r="I277" i="2" s="1"/>
  <c r="S380" i="2"/>
  <c r="S382" i="2"/>
  <c r="R694" i="2"/>
  <c r="H661" i="2"/>
  <c r="H660" i="2" s="1"/>
  <c r="H655" i="2" s="1"/>
  <c r="S655" i="2" s="1"/>
  <c r="S412" i="2"/>
  <c r="G203" i="13"/>
  <c r="Q204" i="13"/>
  <c r="I537" i="13"/>
  <c r="S537" i="13" s="1"/>
  <c r="S538" i="13"/>
  <c r="H834" i="13"/>
  <c r="R835" i="13"/>
  <c r="G593" i="13"/>
  <c r="Q593" i="13" s="1"/>
  <c r="Q594" i="13"/>
  <c r="G222" i="13"/>
  <c r="Q222" i="13" s="1"/>
  <c r="Q223" i="13"/>
  <c r="H166" i="13"/>
  <c r="R167" i="13"/>
  <c r="I692" i="13"/>
  <c r="S693" i="13"/>
  <c r="L849" i="13"/>
  <c r="Q849" i="13" s="1"/>
  <c r="Q850" i="13"/>
  <c r="I510" i="13"/>
  <c r="S511" i="13"/>
  <c r="I342" i="13"/>
  <c r="S342" i="13" s="1"/>
  <c r="S348" i="13"/>
  <c r="H97" i="13"/>
  <c r="R97" i="13" s="1"/>
  <c r="R98" i="13"/>
  <c r="I386" i="13"/>
  <c r="S386" i="13" s="1"/>
  <c r="S387" i="13"/>
  <c r="N849" i="13"/>
  <c r="S849" i="13" s="1"/>
  <c r="S850" i="13"/>
  <c r="M715" i="13"/>
  <c r="R716" i="13"/>
  <c r="O691" i="13"/>
  <c r="T510" i="13"/>
  <c r="O509" i="13"/>
  <c r="O193" i="13"/>
  <c r="I593" i="13"/>
  <c r="S593" i="13" s="1"/>
  <c r="S594" i="13"/>
  <c r="J223" i="13"/>
  <c r="T224" i="13"/>
  <c r="J568" i="13"/>
  <c r="T569" i="13"/>
  <c r="G370" i="13"/>
  <c r="G369" i="13" s="1"/>
  <c r="Q371" i="13"/>
  <c r="O849" i="13"/>
  <c r="T849" i="13" s="1"/>
  <c r="T850" i="13"/>
  <c r="J125" i="13"/>
  <c r="T126" i="13"/>
  <c r="Q275" i="13"/>
  <c r="G274" i="13"/>
  <c r="Q274" i="13" s="1"/>
  <c r="R680" i="13"/>
  <c r="H671" i="13"/>
  <c r="T680" i="13"/>
  <c r="J671" i="13"/>
  <c r="I716" i="13"/>
  <c r="S716" i="13" s="1"/>
  <c r="S717" i="13"/>
  <c r="Q428" i="13"/>
  <c r="G427" i="13"/>
  <c r="I165" i="13"/>
  <c r="S165" i="13" s="1"/>
  <c r="S166" i="13"/>
  <c r="I463" i="13"/>
  <c r="S464" i="13"/>
  <c r="G325" i="13"/>
  <c r="Q326" i="13"/>
  <c r="I172" i="13"/>
  <c r="S173" i="13"/>
  <c r="M770" i="13"/>
  <c r="R770" i="13" s="1"/>
  <c r="R771" i="13"/>
  <c r="I246" i="13"/>
  <c r="S247" i="13"/>
  <c r="I42" i="13"/>
  <c r="S43" i="13"/>
  <c r="G537" i="13"/>
  <c r="Q537" i="13" s="1"/>
  <c r="Q538" i="13"/>
  <c r="G771" i="13"/>
  <c r="Q772" i="13"/>
  <c r="I771" i="13"/>
  <c r="S772" i="13"/>
  <c r="G604" i="13"/>
  <c r="Q604" i="13" s="1"/>
  <c r="Q605" i="13"/>
  <c r="M57" i="13"/>
  <c r="O57" i="13"/>
  <c r="T718" i="13"/>
  <c r="G254" i="13"/>
  <c r="Q255" i="13"/>
  <c r="J326" i="13"/>
  <c r="T327" i="13"/>
  <c r="S737" i="13"/>
  <c r="G510" i="13"/>
  <c r="Q511" i="13"/>
  <c r="I325" i="13"/>
  <c r="S326" i="13"/>
  <c r="G503" i="13"/>
  <c r="Q503" i="13" s="1"/>
  <c r="Q504" i="13"/>
  <c r="H223" i="13"/>
  <c r="R224" i="13"/>
  <c r="J235" i="13"/>
  <c r="T236" i="13"/>
  <c r="Q15" i="13"/>
  <c r="G14" i="13"/>
  <c r="M252" i="13"/>
  <c r="S417" i="13"/>
  <c r="I416" i="13"/>
  <c r="S416" i="13" s="1"/>
  <c r="J166" i="13"/>
  <c r="T167" i="13"/>
  <c r="G835" i="13"/>
  <c r="Q836" i="13"/>
  <c r="G246" i="13"/>
  <c r="Q247" i="13"/>
  <c r="M849" i="13"/>
  <c r="R849" i="13" s="1"/>
  <c r="R850" i="13"/>
  <c r="G709" i="13"/>
  <c r="Q709" i="13" s="1"/>
  <c r="Q710" i="13"/>
  <c r="G172" i="13"/>
  <c r="Q173" i="13"/>
  <c r="I835" i="13"/>
  <c r="S836" i="13"/>
  <c r="I471" i="13"/>
  <c r="S472" i="13"/>
  <c r="I370" i="13"/>
  <c r="S371" i="13"/>
  <c r="G716" i="13"/>
  <c r="Q716" i="13" s="1"/>
  <c r="Q717" i="13"/>
  <c r="T604" i="13"/>
  <c r="G737" i="13"/>
  <c r="T605" i="13"/>
  <c r="F686" i="2"/>
  <c r="Q686" i="2" s="1"/>
  <c r="I274" i="13"/>
  <c r="S274" i="13" s="1"/>
  <c r="G568" i="13"/>
  <c r="Q568" i="13" s="1"/>
  <c r="J97" i="13"/>
  <c r="T97" i="13" s="1"/>
  <c r="T98" i="13"/>
  <c r="G194" i="13"/>
  <c r="Q194" i="13" s="1"/>
  <c r="Q195" i="13"/>
  <c r="I254" i="13"/>
  <c r="S255" i="13"/>
  <c r="H235" i="13"/>
  <c r="R236" i="13"/>
  <c r="G165" i="13"/>
  <c r="Q165" i="13" s="1"/>
  <c r="Q166" i="13"/>
  <c r="H125" i="13"/>
  <c r="R126" i="13"/>
  <c r="G342" i="13"/>
  <c r="Q342" i="13" s="1"/>
  <c r="Q348" i="13"/>
  <c r="H195" i="13"/>
  <c r="R196" i="13"/>
  <c r="O324" i="13"/>
  <c r="G229" i="13"/>
  <c r="Q229" i="13" s="1"/>
  <c r="Q234" i="13"/>
  <c r="S428" i="13"/>
  <c r="I427" i="13"/>
  <c r="S427" i="13" s="1"/>
  <c r="Q693" i="13"/>
  <c r="R537" i="13"/>
  <c r="M509" i="13"/>
  <c r="J195" i="13"/>
  <c r="T196" i="13"/>
  <c r="I234" i="13"/>
  <c r="S235" i="13"/>
  <c r="I194" i="13"/>
  <c r="S194" i="13" s="1"/>
  <c r="S195" i="13"/>
  <c r="H326" i="13"/>
  <c r="R327" i="13"/>
  <c r="G471" i="13"/>
  <c r="Q472" i="13"/>
  <c r="J834" i="13"/>
  <c r="T834" i="13" s="1"/>
  <c r="T835" i="13"/>
  <c r="N862" i="13"/>
  <c r="S863" i="13"/>
  <c r="J772" i="13"/>
  <c r="T808" i="13"/>
  <c r="I471" i="2"/>
  <c r="T472" i="2"/>
  <c r="T496" i="2"/>
  <c r="I490" i="2"/>
  <c r="H71" i="2"/>
  <c r="H41" i="2" s="1"/>
  <c r="S41" i="2" s="1"/>
  <c r="T440" i="2"/>
  <c r="H553" i="2"/>
  <c r="S553" i="2" s="1"/>
  <c r="I249" i="2"/>
  <c r="I248" i="2" s="1"/>
  <c r="I247" i="2" s="1"/>
  <c r="H248" i="2"/>
  <c r="I609" i="2"/>
  <c r="T610" i="2"/>
  <c r="I668" i="2"/>
  <c r="T668" i="2" s="1"/>
  <c r="T669" i="2"/>
  <c r="I701" i="2"/>
  <c r="T702" i="2"/>
  <c r="T675" i="2"/>
  <c r="I674" i="2"/>
  <c r="T674" i="2" s="1"/>
  <c r="S203" i="2"/>
  <c r="H184" i="2"/>
  <c r="S184" i="2" s="1"/>
  <c r="H328" i="2"/>
  <c r="S338" i="2"/>
  <c r="T717" i="2"/>
  <c r="I709" i="2"/>
  <c r="T709" i="2" s="1"/>
  <c r="I662" i="2"/>
  <c r="T663" i="2"/>
  <c r="T726" i="2"/>
  <c r="I721" i="2"/>
  <c r="I580" i="2"/>
  <c r="T581" i="2"/>
  <c r="H304" i="2"/>
  <c r="S305" i="2"/>
  <c r="I287" i="2"/>
  <c r="T291" i="2"/>
  <c r="I629" i="2"/>
  <c r="T629" i="2" s="1"/>
  <c r="H153" i="2"/>
  <c r="H593" i="2"/>
  <c r="H592" i="2" s="1"/>
  <c r="H591" i="2" s="1"/>
  <c r="H470" i="2"/>
  <c r="H255" i="2"/>
  <c r="S255" i="2" s="1"/>
  <c r="S257" i="2"/>
  <c r="H520" i="2"/>
  <c r="S537" i="2"/>
  <c r="H489" i="2"/>
  <c r="S489" i="2" s="1"/>
  <c r="S490" i="2"/>
  <c r="H586" i="2"/>
  <c r="S587" i="2"/>
  <c r="I413" i="2"/>
  <c r="T414" i="2"/>
  <c r="H732" i="2"/>
  <c r="S733" i="2"/>
  <c r="R669" i="2"/>
  <c r="R663" i="2"/>
  <c r="F720" i="2"/>
  <c r="Q720" i="2" s="1"/>
  <c r="G674" i="2"/>
  <c r="R674" i="2" s="1"/>
  <c r="F700" i="2"/>
  <c r="Q700" i="2" s="1"/>
  <c r="G701" i="2"/>
  <c r="R701" i="2" s="1"/>
  <c r="G709" i="2"/>
  <c r="R709" i="2" s="1"/>
  <c r="R710" i="2"/>
  <c r="F661" i="2"/>
  <c r="Q661" i="2" s="1"/>
  <c r="F553" i="2"/>
  <c r="Q553" i="2" s="1"/>
  <c r="F520" i="2"/>
  <c r="Q520" i="2" s="1"/>
  <c r="G471" i="2"/>
  <c r="G470" i="2" s="1"/>
  <c r="R470" i="2" s="1"/>
  <c r="F489" i="2"/>
  <c r="Q489" i="2" s="1"/>
  <c r="F510" i="2"/>
  <c r="Q510" i="2" s="1"/>
  <c r="F470" i="2"/>
  <c r="Q470" i="2" s="1"/>
  <c r="G440" i="2"/>
  <c r="G439" i="2" s="1"/>
  <c r="F439" i="2"/>
  <c r="F438" i="2" s="1"/>
  <c r="Q438" i="2" s="1"/>
  <c r="F304" i="2"/>
  <c r="F303" i="2" s="1"/>
  <c r="Q303" i="2" s="1"/>
  <c r="F328" i="2"/>
  <c r="Q328" i="2" s="1"/>
  <c r="Q257" i="2"/>
  <c r="Q278" i="2"/>
  <c r="Q279" i="2"/>
  <c r="G279" i="2"/>
  <c r="Q154" i="2"/>
  <c r="F184" i="2"/>
  <c r="Q184" i="2" s="1"/>
  <c r="G129" i="2"/>
  <c r="G12" i="2" s="1"/>
  <c r="R12" i="2" s="1"/>
  <c r="R154" i="2"/>
  <c r="R158" i="2"/>
  <c r="F71" i="2"/>
  <c r="Q71" i="2" s="1"/>
  <c r="Q65" i="2"/>
  <c r="F25" i="2"/>
  <c r="Q25" i="2" s="1"/>
  <c r="S26" i="2"/>
  <c r="S749" i="2"/>
  <c r="S750" i="2"/>
  <c r="S742" i="2"/>
  <c r="S743" i="2"/>
  <c r="S439" i="2"/>
  <c r="S401" i="2"/>
  <c r="S402" i="2"/>
  <c r="S381" i="2"/>
  <c r="S355" i="2"/>
  <c r="S323" i="2"/>
  <c r="S285" i="2"/>
  <c r="S286" i="2"/>
  <c r="T184" i="2"/>
  <c r="S25" i="2"/>
  <c r="S24" i="2"/>
  <c r="S13" i="2"/>
  <c r="F743" i="2"/>
  <c r="Q744" i="2"/>
  <c r="R580" i="2"/>
  <c r="G553" i="2"/>
  <c r="G510" i="2"/>
  <c r="R511" i="2"/>
  <c r="G489" i="2"/>
  <c r="R490" i="2"/>
  <c r="Q356" i="2"/>
  <c r="F355" i="2"/>
  <c r="Q323" i="2"/>
  <c r="R287" i="2"/>
  <c r="G286" i="2"/>
  <c r="F285" i="2"/>
  <c r="Q286" i="2"/>
  <c r="Q256" i="2"/>
  <c r="F255" i="2"/>
  <c r="Q255" i="2" s="1"/>
  <c r="Q248" i="2"/>
  <c r="G248" i="2"/>
  <c r="R249" i="2"/>
  <c r="Q64" i="2"/>
  <c r="Q13" i="2"/>
  <c r="T438" i="2"/>
  <c r="O552" i="2"/>
  <c r="O12" i="2"/>
  <c r="O591" i="2"/>
  <c r="M410" i="2"/>
  <c r="G771" i="1"/>
  <c r="G758" i="1" s="1"/>
  <c r="M758" i="1" s="1"/>
  <c r="G806" i="1"/>
  <c r="M806" i="1" s="1"/>
  <c r="F758" i="1"/>
  <c r="F757" i="1" s="1"/>
  <c r="L757" i="1" s="1"/>
  <c r="F797" i="1"/>
  <c r="L797" i="1" s="1"/>
  <c r="M791" i="1"/>
  <c r="G790" i="1"/>
  <c r="M790" i="1" s="1"/>
  <c r="M575" i="1"/>
  <c r="F646" i="1"/>
  <c r="F645" i="1" s="1"/>
  <c r="L645" i="1" s="1"/>
  <c r="F574" i="1"/>
  <c r="L574" i="1" s="1"/>
  <c r="G521" i="1"/>
  <c r="G520" i="1" s="1"/>
  <c r="G519" i="1" s="1"/>
  <c r="M519" i="1" s="1"/>
  <c r="M583" i="1"/>
  <c r="M646" i="1"/>
  <c r="M661" i="1"/>
  <c r="F277" i="1"/>
  <c r="L277" i="1" s="1"/>
  <c r="F599" i="1"/>
  <c r="L599" i="1" s="1"/>
  <c r="F613" i="1"/>
  <c r="L613" i="1" s="1"/>
  <c r="L521" i="1"/>
  <c r="G490" i="1"/>
  <c r="M490" i="1" s="1"/>
  <c r="L515" i="1"/>
  <c r="F514" i="1"/>
  <c r="L514" i="1" s="1"/>
  <c r="F489" i="1"/>
  <c r="L489" i="1" s="1"/>
  <c r="L471" i="1"/>
  <c r="L448" i="1"/>
  <c r="F356" i="1"/>
  <c r="L356" i="1" s="1"/>
  <c r="F446" i="1"/>
  <c r="L446" i="1" s="1"/>
  <c r="F375" i="1"/>
  <c r="G314" i="1"/>
  <c r="G313" i="1" s="1"/>
  <c r="F427" i="1"/>
  <c r="L427" i="1" s="1"/>
  <c r="F380" i="1"/>
  <c r="L380" i="1" s="1"/>
  <c r="F326" i="1"/>
  <c r="L326" i="1" s="1"/>
  <c r="L315" i="1"/>
  <c r="F306" i="1"/>
  <c r="F305" i="1" s="1"/>
  <c r="L305" i="1" s="1"/>
  <c r="G270" i="1"/>
  <c r="G269" i="1" s="1"/>
  <c r="L271" i="1"/>
  <c r="F270" i="1"/>
  <c r="F166" i="1"/>
  <c r="L166" i="1" s="1"/>
  <c r="F197" i="1"/>
  <c r="L197" i="1" s="1"/>
  <c r="F140" i="1"/>
  <c r="L140" i="1" s="1"/>
  <c r="F65" i="1"/>
  <c r="L65" i="1" s="1"/>
  <c r="F72" i="1"/>
  <c r="L72" i="1" s="1"/>
  <c r="F13" i="1"/>
  <c r="F12" i="1" s="1"/>
  <c r="L12" i="1" s="1"/>
  <c r="F24" i="1"/>
  <c r="L24" i="1" s="1"/>
  <c r="G555" i="12"/>
  <c r="F41" i="1"/>
  <c r="L829" i="1"/>
  <c r="F828" i="1"/>
  <c r="G686" i="1"/>
  <c r="M687" i="1"/>
  <c r="G555" i="1"/>
  <c r="M556" i="1"/>
  <c r="F519" i="1"/>
  <c r="L519" i="1" s="1"/>
  <c r="L520" i="1"/>
  <c r="L470" i="1"/>
  <c r="F469" i="1"/>
  <c r="L469" i="1" s="1"/>
  <c r="G380" i="1"/>
  <c r="M381" i="1"/>
  <c r="F313" i="1"/>
  <c r="L314" i="1"/>
  <c r="G135" i="1"/>
  <c r="M197" i="1"/>
  <c r="S644" i="13" l="1"/>
  <c r="D45" i="11"/>
  <c r="F426" i="15"/>
  <c r="L426" i="15" s="1"/>
  <c r="F743" i="15"/>
  <c r="L743" i="15" s="1"/>
  <c r="F562" i="15"/>
  <c r="L562" i="15" s="1"/>
  <c r="L744" i="15"/>
  <c r="E35" i="11"/>
  <c r="E53" i="11" s="1"/>
  <c r="E57" i="11" s="1"/>
  <c r="F411" i="2"/>
  <c r="Q411" i="2" s="1"/>
  <c r="D35" i="11"/>
  <c r="D53" i="11" s="1"/>
  <c r="D57" i="11" s="1"/>
  <c r="I686" i="2"/>
  <c r="T686" i="2" s="1"/>
  <c r="G412" i="2"/>
  <c r="R412" i="2" s="1"/>
  <c r="G686" i="2"/>
  <c r="R686" i="2" s="1"/>
  <c r="S700" i="2"/>
  <c r="F371" i="2"/>
  <c r="Q371" i="2" s="1"/>
  <c r="I715" i="13"/>
  <c r="S715" i="13" s="1"/>
  <c r="F155" i="14"/>
  <c r="P155" i="14" s="1"/>
  <c r="P156" i="14"/>
  <c r="G68" i="14"/>
  <c r="Q68" i="14" s="1"/>
  <c r="Q69" i="14"/>
  <c r="P380" i="14"/>
  <c r="F379" i="14"/>
  <c r="P379" i="14" s="1"/>
  <c r="P480" i="14"/>
  <c r="F479" i="14"/>
  <c r="P479" i="14" s="1"/>
  <c r="Q116" i="14"/>
  <c r="G115" i="14"/>
  <c r="Q115" i="14" s="1"/>
  <c r="F222" i="14"/>
  <c r="P222" i="14" s="1"/>
  <c r="P223" i="14"/>
  <c r="H645" i="14"/>
  <c r="R645" i="14" s="1"/>
  <c r="R646" i="14"/>
  <c r="G324" i="14"/>
  <c r="Q328" i="14"/>
  <c r="H474" i="14"/>
  <c r="R474" i="14" s="1"/>
  <c r="R475" i="14"/>
  <c r="R48" i="14"/>
  <c r="H47" i="14"/>
  <c r="R47" i="14" s="1"/>
  <c r="R662" i="14"/>
  <c r="H661" i="14"/>
  <c r="R661" i="14" s="1"/>
  <c r="H278" i="14"/>
  <c r="R278" i="14" s="1"/>
  <c r="R279" i="14"/>
  <c r="P229" i="14"/>
  <c r="F228" i="14"/>
  <c r="Q90" i="14"/>
  <c r="G86" i="14"/>
  <c r="Q86" i="14" s="1"/>
  <c r="I181" i="14"/>
  <c r="S182" i="14"/>
  <c r="I612" i="14"/>
  <c r="S612" i="14" s="1"/>
  <c r="S613" i="14"/>
  <c r="R357" i="14"/>
  <c r="H356" i="14"/>
  <c r="H479" i="14"/>
  <c r="R479" i="14" s="1"/>
  <c r="R480" i="14"/>
  <c r="H189" i="14"/>
  <c r="R189" i="14" s="1"/>
  <c r="R194" i="14"/>
  <c r="I194" i="14"/>
  <c r="S195" i="14"/>
  <c r="H581" i="14"/>
  <c r="R582" i="14"/>
  <c r="H490" i="14"/>
  <c r="R490" i="14" s="1"/>
  <c r="R491" i="14"/>
  <c r="H589" i="14"/>
  <c r="R589" i="14" s="1"/>
  <c r="R590" i="14"/>
  <c r="R445" i="14"/>
  <c r="H444" i="14"/>
  <c r="R444" i="14" s="1"/>
  <c r="H222" i="14"/>
  <c r="R222" i="14" s="1"/>
  <c r="R223" i="14"/>
  <c r="H523" i="14"/>
  <c r="R529" i="14"/>
  <c r="H97" i="14"/>
  <c r="R97" i="14" s="1"/>
  <c r="R109" i="14"/>
  <c r="P324" i="14"/>
  <c r="F323" i="14"/>
  <c r="P323" i="14" s="1"/>
  <c r="F640" i="14"/>
  <c r="P641" i="14"/>
  <c r="P98" i="14"/>
  <c r="F97" i="14"/>
  <c r="P97" i="14" s="1"/>
  <c r="F669" i="14"/>
  <c r="P669" i="14" s="1"/>
  <c r="P670" i="14"/>
  <c r="G206" i="14"/>
  <c r="Q207" i="14"/>
  <c r="F679" i="14"/>
  <c r="P679" i="14" s="1"/>
  <c r="P680" i="14"/>
  <c r="G43" i="14"/>
  <c r="Q43" i="14" s="1"/>
  <c r="Q44" i="14"/>
  <c r="F12" i="14"/>
  <c r="P13" i="14"/>
  <c r="I633" i="14"/>
  <c r="S634" i="14"/>
  <c r="P190" i="14"/>
  <c r="F189" i="14"/>
  <c r="P189" i="14" s="1"/>
  <c r="G529" i="14"/>
  <c r="Q533" i="14"/>
  <c r="H763" i="14"/>
  <c r="R763" i="14" s="1"/>
  <c r="R764" i="14"/>
  <c r="G612" i="14"/>
  <c r="Q613" i="14"/>
  <c r="Q38" i="14"/>
  <c r="G37" i="14"/>
  <c r="Q37" i="14" s="1"/>
  <c r="F241" i="14"/>
  <c r="P241" i="14" s="1"/>
  <c r="P242" i="14"/>
  <c r="P646" i="14"/>
  <c r="F645" i="14"/>
  <c r="P645" i="14" s="1"/>
  <c r="Q296" i="14"/>
  <c r="G292" i="14"/>
  <c r="Q292" i="14" s="1"/>
  <c r="H640" i="14"/>
  <c r="R641" i="14"/>
  <c r="I618" i="14"/>
  <c r="S618" i="14" s="1"/>
  <c r="S619" i="14"/>
  <c r="I428" i="14"/>
  <c r="S429" i="14"/>
  <c r="P662" i="14"/>
  <c r="F661" i="14"/>
  <c r="P661" i="14" s="1"/>
  <c r="H173" i="14"/>
  <c r="R173" i="14" s="1"/>
  <c r="R181" i="14"/>
  <c r="G368" i="14"/>
  <c r="Q368" i="14" s="1"/>
  <c r="Q372" i="14"/>
  <c r="H739" i="14"/>
  <c r="R739" i="14" s="1"/>
  <c r="R740" i="14"/>
  <c r="I27" i="14"/>
  <c r="S27" i="14" s="1"/>
  <c r="S34" i="14"/>
  <c r="I529" i="14"/>
  <c r="S533" i="14"/>
  <c r="Q59" i="14"/>
  <c r="G58" i="14"/>
  <c r="Q58" i="14" s="1"/>
  <c r="I510" i="2"/>
  <c r="T511" i="2"/>
  <c r="H398" i="14"/>
  <c r="R398" i="14" s="1"/>
  <c r="R399" i="14"/>
  <c r="P399" i="14"/>
  <c r="F398" i="14"/>
  <c r="P398" i="14" s="1"/>
  <c r="P357" i="14"/>
  <c r="F356" i="14"/>
  <c r="P356" i="14" s="1"/>
  <c r="H407" i="14"/>
  <c r="R428" i="14"/>
  <c r="Q450" i="14"/>
  <c r="G449" i="14"/>
  <c r="R235" i="14"/>
  <c r="H228" i="14"/>
  <c r="R228" i="14" s="1"/>
  <c r="H379" i="14"/>
  <c r="R379" i="14" s="1"/>
  <c r="R380" i="14"/>
  <c r="H264" i="14"/>
  <c r="R264" i="14" s="1"/>
  <c r="R265" i="14"/>
  <c r="I334" i="14"/>
  <c r="S338" i="14"/>
  <c r="I134" i="14"/>
  <c r="S134" i="14" s="1"/>
  <c r="S135" i="14"/>
  <c r="I119" i="14"/>
  <c r="S120" i="14"/>
  <c r="H707" i="14"/>
  <c r="R707" i="14" s="1"/>
  <c r="R708" i="14"/>
  <c r="H323" i="14"/>
  <c r="R323" i="14" s="1"/>
  <c r="R334" i="14"/>
  <c r="H513" i="14"/>
  <c r="R513" i="14" s="1"/>
  <c r="R514" i="14"/>
  <c r="F164" i="14"/>
  <c r="P164" i="14" s="1"/>
  <c r="P165" i="14"/>
  <c r="I303" i="14"/>
  <c r="S307" i="14"/>
  <c r="I627" i="14"/>
  <c r="S627" i="14" s="1"/>
  <c r="S628" i="14"/>
  <c r="H499" i="14"/>
  <c r="R499" i="14" s="1"/>
  <c r="R504" i="14"/>
  <c r="I43" i="14"/>
  <c r="S43" i="14" s="1"/>
  <c r="S44" i="14"/>
  <c r="P764" i="14"/>
  <c r="F763" i="14"/>
  <c r="P763" i="14" s="1"/>
  <c r="I58" i="14"/>
  <c r="S58" i="14" s="1"/>
  <c r="S62" i="14"/>
  <c r="H572" i="14"/>
  <c r="R572" i="14" s="1"/>
  <c r="R573" i="14"/>
  <c r="R596" i="14"/>
  <c r="Q127" i="14"/>
  <c r="G126" i="14"/>
  <c r="Q126" i="14" s="1"/>
  <c r="R202" i="14"/>
  <c r="H201" i="14"/>
  <c r="R201" i="14" s="1"/>
  <c r="I115" i="14"/>
  <c r="S115" i="14" s="1"/>
  <c r="S116" i="14"/>
  <c r="P708" i="14"/>
  <c r="F707" i="14"/>
  <c r="P707" i="14" s="1"/>
  <c r="P590" i="14"/>
  <c r="F589" i="14"/>
  <c r="P589" i="14" s="1"/>
  <c r="F474" i="14"/>
  <c r="P474" i="14" s="1"/>
  <c r="P475" i="14"/>
  <c r="Q402" i="2"/>
  <c r="Q862" i="13"/>
  <c r="I13" i="14"/>
  <c r="Q175" i="14"/>
  <c r="G174" i="14"/>
  <c r="G194" i="14"/>
  <c r="Q195" i="14"/>
  <c r="Q619" i="14"/>
  <c r="G618" i="14"/>
  <c r="Q618" i="14" s="1"/>
  <c r="F581" i="14"/>
  <c r="P582" i="14"/>
  <c r="H679" i="14"/>
  <c r="R679" i="14" s="1"/>
  <c r="R680" i="14"/>
  <c r="I109" i="14"/>
  <c r="S109" i="14" s="1"/>
  <c r="S110" i="14"/>
  <c r="P408" i="14"/>
  <c r="F407" i="14"/>
  <c r="P407" i="14" s="1"/>
  <c r="Q634" i="14"/>
  <c r="G633" i="14"/>
  <c r="Q633" i="14" s="1"/>
  <c r="P491" i="14"/>
  <c r="F490" i="14"/>
  <c r="P490" i="14" s="1"/>
  <c r="I174" i="14"/>
  <c r="S174" i="14" s="1"/>
  <c r="S175" i="14"/>
  <c r="H164" i="14"/>
  <c r="R164" i="14" s="1"/>
  <c r="R165" i="14"/>
  <c r="I48" i="14"/>
  <c r="S49" i="14"/>
  <c r="I68" i="14"/>
  <c r="S68" i="14" s="1"/>
  <c r="S69" i="14"/>
  <c r="H567" i="14"/>
  <c r="R567" i="14" s="1"/>
  <c r="R568" i="14"/>
  <c r="I313" i="14"/>
  <c r="S313" i="14" s="1"/>
  <c r="S317" i="14"/>
  <c r="Q135" i="14"/>
  <c r="G134" i="14"/>
  <c r="Q134" i="14" s="1"/>
  <c r="H385" i="14"/>
  <c r="R385" i="14" s="1"/>
  <c r="R390" i="14"/>
  <c r="H241" i="14"/>
  <c r="R248" i="14"/>
  <c r="F499" i="14"/>
  <c r="P499" i="14" s="1"/>
  <c r="P500" i="14"/>
  <c r="F567" i="14"/>
  <c r="P567" i="14" s="1"/>
  <c r="P568" i="14"/>
  <c r="P202" i="14"/>
  <c r="F201" i="14"/>
  <c r="P201" i="14" s="1"/>
  <c r="G428" i="14"/>
  <c r="Q432" i="14"/>
  <c r="H454" i="14"/>
  <c r="R459" i="14"/>
  <c r="P390" i="14"/>
  <c r="F385" i="14"/>
  <c r="P445" i="14"/>
  <c r="F444" i="14"/>
  <c r="P444" i="14" s="1"/>
  <c r="P524" i="14"/>
  <c r="F523" i="14"/>
  <c r="P523" i="14" s="1"/>
  <c r="H669" i="14"/>
  <c r="R669" i="14" s="1"/>
  <c r="R670" i="14"/>
  <c r="P440" i="14"/>
  <c r="F439" i="14"/>
  <c r="P439" i="14" s="1"/>
  <c r="H12" i="14"/>
  <c r="R12" i="14" s="1"/>
  <c r="R13" i="14"/>
  <c r="R156" i="14"/>
  <c r="H155" i="14"/>
  <c r="Q49" i="14"/>
  <c r="G48" i="14"/>
  <c r="P279" i="14"/>
  <c r="F278" i="14"/>
  <c r="G303" i="14"/>
  <c r="Q303" i="14" s="1"/>
  <c r="Q307" i="14"/>
  <c r="Q120" i="14"/>
  <c r="G119" i="14"/>
  <c r="Q119" i="14" s="1"/>
  <c r="F47" i="14"/>
  <c r="P47" i="14" s="1"/>
  <c r="P48" i="14"/>
  <c r="P455" i="14"/>
  <c r="F454" i="14"/>
  <c r="G285" i="14"/>
  <c r="Q289" i="14"/>
  <c r="Q317" i="14"/>
  <c r="G313" i="14"/>
  <c r="Q313" i="14" s="1"/>
  <c r="P265" i="14"/>
  <c r="F264" i="14"/>
  <c r="P264" i="14" s="1"/>
  <c r="Q640" i="14"/>
  <c r="G639" i="14"/>
  <c r="Q639" i="14" s="1"/>
  <c r="I639" i="14"/>
  <c r="S639" i="14" s="1"/>
  <c r="S640" i="14"/>
  <c r="Q31" i="14"/>
  <c r="G27" i="14"/>
  <c r="Q27" i="14" s="1"/>
  <c r="P514" i="14"/>
  <c r="F513" i="14"/>
  <c r="Q80" i="14"/>
  <c r="G76" i="14"/>
  <c r="Q76" i="14" s="1"/>
  <c r="Q365" i="14"/>
  <c r="G361" i="14"/>
  <c r="G334" i="14"/>
  <c r="Q334" i="14" s="1"/>
  <c r="Q338" i="14"/>
  <c r="G109" i="14"/>
  <c r="Q110" i="14"/>
  <c r="P573" i="14"/>
  <c r="F572" i="14"/>
  <c r="P572" i="14" s="1"/>
  <c r="Q14" i="14"/>
  <c r="G13" i="14"/>
  <c r="P174" i="14"/>
  <c r="F173" i="14"/>
  <c r="P173" i="14" s="1"/>
  <c r="Q628" i="14"/>
  <c r="G627" i="14"/>
  <c r="Q627" i="14" s="1"/>
  <c r="P740" i="14"/>
  <c r="F739" i="14"/>
  <c r="P739" i="14" s="1"/>
  <c r="G181" i="14"/>
  <c r="Q181" i="14" s="1"/>
  <c r="Q182" i="14"/>
  <c r="I57" i="13"/>
  <c r="S57" i="13" s="1"/>
  <c r="G996" i="12"/>
  <c r="F856" i="1" s="1"/>
  <c r="F839" i="1"/>
  <c r="L839" i="1" s="1"/>
  <c r="L100" i="15"/>
  <c r="F99" i="15"/>
  <c r="L99" i="15" s="1"/>
  <c r="M48" i="15"/>
  <c r="G47" i="15"/>
  <c r="G205" i="15"/>
  <c r="G194" i="15" s="1"/>
  <c r="M206" i="15"/>
  <c r="G710" i="15"/>
  <c r="M711" i="15"/>
  <c r="G128" i="15"/>
  <c r="M128" i="15" s="1"/>
  <c r="M129" i="15"/>
  <c r="L346" i="15"/>
  <c r="F345" i="15"/>
  <c r="L345" i="15" s="1"/>
  <c r="L427" i="15"/>
  <c r="M112" i="15"/>
  <c r="G111" i="15"/>
  <c r="M732" i="15"/>
  <c r="G731" i="15"/>
  <c r="M731" i="15" s="1"/>
  <c r="L678" i="15"/>
  <c r="F677" i="15"/>
  <c r="G213" i="15"/>
  <c r="M214" i="15"/>
  <c r="L232" i="15"/>
  <c r="F231" i="15"/>
  <c r="L231" i="15" s="1"/>
  <c r="L295" i="15"/>
  <c r="F294" i="15"/>
  <c r="L669" i="15"/>
  <c r="F668" i="15"/>
  <c r="L668" i="15" s="1"/>
  <c r="F413" i="15"/>
  <c r="L414" i="15"/>
  <c r="L815" i="15"/>
  <c r="F814" i="15"/>
  <c r="L814" i="15" s="1"/>
  <c r="G67" i="15"/>
  <c r="M67" i="15" s="1"/>
  <c r="M68" i="15"/>
  <c r="L767" i="15"/>
  <c r="F766" i="15"/>
  <c r="L766" i="15" s="1"/>
  <c r="L619" i="15"/>
  <c r="F618" i="15"/>
  <c r="L618" i="15" s="1"/>
  <c r="L12" i="15"/>
  <c r="F11" i="15"/>
  <c r="F407" i="15"/>
  <c r="L407" i="15" s="1"/>
  <c r="L408" i="15"/>
  <c r="M738" i="15"/>
  <c r="G737" i="15"/>
  <c r="M737" i="15" s="1"/>
  <c r="L379" i="15"/>
  <c r="F378" i="15"/>
  <c r="L378" i="15" s="1"/>
  <c r="L245" i="15"/>
  <c r="F244" i="15"/>
  <c r="L496" i="15"/>
  <c r="F495" i="15"/>
  <c r="L495" i="15" s="1"/>
  <c r="L170" i="15"/>
  <c r="F169" i="15"/>
  <c r="L169" i="15" s="1"/>
  <c r="G500" i="15"/>
  <c r="M501" i="15"/>
  <c r="L213" i="15"/>
  <c r="F212" i="15"/>
  <c r="L212" i="15" s="1"/>
  <c r="M122" i="15"/>
  <c r="G121" i="15"/>
  <c r="M121" i="15" s="1"/>
  <c r="F439" i="15"/>
  <c r="L439" i="15" s="1"/>
  <c r="L440" i="15"/>
  <c r="L558" i="15"/>
  <c r="F557" i="15"/>
  <c r="L557" i="15" s="1"/>
  <c r="G472" i="15"/>
  <c r="M473" i="15"/>
  <c r="G716" i="15"/>
  <c r="M716" i="15" s="1"/>
  <c r="M717" i="15"/>
  <c r="G186" i="15"/>
  <c r="M186" i="15" s="1"/>
  <c r="M187" i="15"/>
  <c r="G136" i="15"/>
  <c r="M136" i="15" s="1"/>
  <c r="M137" i="15"/>
  <c r="L195" i="15"/>
  <c r="F194" i="15"/>
  <c r="L194" i="15" s="1"/>
  <c r="M180" i="15"/>
  <c r="G179" i="15"/>
  <c r="L258" i="15"/>
  <c r="F257" i="15"/>
  <c r="L257" i="15" s="1"/>
  <c r="F483" i="15"/>
  <c r="L483" i="15" s="1"/>
  <c r="L484" i="15"/>
  <c r="L534" i="15"/>
  <c r="F533" i="15"/>
  <c r="L533" i="15" s="1"/>
  <c r="L525" i="15"/>
  <c r="F524" i="15"/>
  <c r="L524" i="15" s="1"/>
  <c r="M133" i="15"/>
  <c r="G132" i="15"/>
  <c r="M132" i="15" s="1"/>
  <c r="L873" i="15"/>
  <c r="F872" i="15"/>
  <c r="L872" i="15" s="1"/>
  <c r="G36" i="15"/>
  <c r="M37" i="15"/>
  <c r="L512" i="15"/>
  <c r="F511" i="15"/>
  <c r="L47" i="15"/>
  <c r="F46" i="15"/>
  <c r="L46" i="15" s="1"/>
  <c r="L609" i="15"/>
  <c r="F608" i="15"/>
  <c r="L161" i="15"/>
  <c r="F160" i="15"/>
  <c r="L160" i="15" s="1"/>
  <c r="L595" i="15"/>
  <c r="F594" i="15"/>
  <c r="L594" i="15" s="1"/>
  <c r="G42" i="15"/>
  <c r="M42" i="15" s="1"/>
  <c r="M43" i="15"/>
  <c r="F448" i="15"/>
  <c r="L448" i="15" s="1"/>
  <c r="L449" i="15"/>
  <c r="L664" i="15"/>
  <c r="F663" i="15"/>
  <c r="L663" i="15" s="1"/>
  <c r="L281" i="15"/>
  <c r="F280" i="15"/>
  <c r="L280" i="15" s="1"/>
  <c r="L775" i="15"/>
  <c r="F774" i="15"/>
  <c r="L774" i="15" s="1"/>
  <c r="M726" i="15"/>
  <c r="G725" i="15"/>
  <c r="M725" i="15" s="1"/>
  <c r="L785" i="15"/>
  <c r="F784" i="15"/>
  <c r="L784" i="15" s="1"/>
  <c r="L692" i="15"/>
  <c r="F691" i="15"/>
  <c r="L847" i="15"/>
  <c r="F846" i="15"/>
  <c r="L846" i="15" s="1"/>
  <c r="M618" i="15"/>
  <c r="G607" i="15"/>
  <c r="M607" i="15" s="1"/>
  <c r="F178" i="15"/>
  <c r="L178" i="15" s="1"/>
  <c r="L179" i="15"/>
  <c r="F585" i="15"/>
  <c r="L585" i="15" s="1"/>
  <c r="H787" i="14"/>
  <c r="R804" i="14"/>
  <c r="F276" i="1"/>
  <c r="L276" i="1" s="1"/>
  <c r="F554" i="1"/>
  <c r="L554" i="1" s="1"/>
  <c r="M771" i="1"/>
  <c r="M818" i="1"/>
  <c r="T278" i="2"/>
  <c r="I193" i="13"/>
  <c r="S193" i="13" s="1"/>
  <c r="G643" i="13"/>
  <c r="Q643" i="13" s="1"/>
  <c r="G57" i="13"/>
  <c r="Q57" i="13" s="1"/>
  <c r="S660" i="2"/>
  <c r="T279" i="2"/>
  <c r="S278" i="2"/>
  <c r="H469" i="2"/>
  <c r="H247" i="2"/>
  <c r="S247" i="2" s="1"/>
  <c r="S661" i="2"/>
  <c r="G692" i="13"/>
  <c r="G715" i="13"/>
  <c r="Q715" i="13" s="1"/>
  <c r="Q737" i="13"/>
  <c r="N861" i="13"/>
  <c r="S861" i="13" s="1"/>
  <c r="S862" i="13"/>
  <c r="S254" i="13"/>
  <c r="I253" i="13"/>
  <c r="I470" i="13"/>
  <c r="S470" i="13" s="1"/>
  <c r="S471" i="13"/>
  <c r="G164" i="13"/>
  <c r="Q164" i="13" s="1"/>
  <c r="Q172" i="13"/>
  <c r="G834" i="13"/>
  <c r="Q834" i="13" s="1"/>
  <c r="Q835" i="13"/>
  <c r="S325" i="13"/>
  <c r="I324" i="13"/>
  <c r="S324" i="13" s="1"/>
  <c r="Q254" i="13"/>
  <c r="G253" i="13"/>
  <c r="G770" i="13"/>
  <c r="Q770" i="13" s="1"/>
  <c r="Q771" i="13"/>
  <c r="I245" i="13"/>
  <c r="S245" i="13" s="1"/>
  <c r="S246" i="13"/>
  <c r="I462" i="13"/>
  <c r="S463" i="13"/>
  <c r="T568" i="13"/>
  <c r="J509" i="13"/>
  <c r="T509" i="13" s="1"/>
  <c r="R715" i="13"/>
  <c r="M691" i="13"/>
  <c r="H165" i="13"/>
  <c r="R166" i="13"/>
  <c r="M469" i="13"/>
  <c r="R509" i="13"/>
  <c r="J771" i="13"/>
  <c r="T772" i="13"/>
  <c r="H325" i="13"/>
  <c r="R326" i="13"/>
  <c r="J194" i="13"/>
  <c r="T194" i="13" s="1"/>
  <c r="T195" i="13"/>
  <c r="H194" i="13"/>
  <c r="R194" i="13" s="1"/>
  <c r="R195" i="13"/>
  <c r="H84" i="13"/>
  <c r="R125" i="13"/>
  <c r="H234" i="13"/>
  <c r="R235" i="13"/>
  <c r="S370" i="13"/>
  <c r="I369" i="13"/>
  <c r="S369" i="13" s="1"/>
  <c r="I834" i="13"/>
  <c r="S834" i="13" s="1"/>
  <c r="S835" i="13"/>
  <c r="G245" i="13"/>
  <c r="Q245" i="13" s="1"/>
  <c r="Q246" i="13"/>
  <c r="J165" i="13"/>
  <c r="T166" i="13"/>
  <c r="J234" i="13"/>
  <c r="T235" i="13"/>
  <c r="Q510" i="13"/>
  <c r="G509" i="13"/>
  <c r="J325" i="13"/>
  <c r="T326" i="13"/>
  <c r="T717" i="13"/>
  <c r="M56" i="13"/>
  <c r="I770" i="13"/>
  <c r="S770" i="13" s="1"/>
  <c r="S771" i="13"/>
  <c r="S42" i="13"/>
  <c r="I13" i="13"/>
  <c r="Q325" i="13"/>
  <c r="G324" i="13"/>
  <c r="Q324" i="13" s="1"/>
  <c r="J84" i="13"/>
  <c r="T125" i="13"/>
  <c r="Q370" i="13"/>
  <c r="Q369" i="13"/>
  <c r="J222" i="13"/>
  <c r="T223" i="13"/>
  <c r="S510" i="13"/>
  <c r="I509" i="13"/>
  <c r="S692" i="13"/>
  <c r="R834" i="13"/>
  <c r="H691" i="13"/>
  <c r="G193" i="13"/>
  <c r="Q193" i="13" s="1"/>
  <c r="Q203" i="13"/>
  <c r="S256" i="2"/>
  <c r="S470" i="2"/>
  <c r="H670" i="13"/>
  <c r="R671" i="13"/>
  <c r="G470" i="13"/>
  <c r="Q470" i="13" s="1"/>
  <c r="Q471" i="13"/>
  <c r="I229" i="13"/>
  <c r="S229" i="13" s="1"/>
  <c r="S234" i="13"/>
  <c r="O252" i="13"/>
  <c r="H222" i="13"/>
  <c r="R223" i="13"/>
  <c r="O56" i="13"/>
  <c r="I164" i="13"/>
  <c r="S164" i="13" s="1"/>
  <c r="S172" i="13"/>
  <c r="Q14" i="13"/>
  <c r="G13" i="13"/>
  <c r="G426" i="13"/>
  <c r="Q427" i="13"/>
  <c r="J670" i="13"/>
  <c r="T671" i="13"/>
  <c r="O469" i="13"/>
  <c r="I470" i="2"/>
  <c r="T471" i="2"/>
  <c r="S248" i="2"/>
  <c r="S71" i="2"/>
  <c r="I489" i="2"/>
  <c r="T489" i="2" s="1"/>
  <c r="T490" i="2"/>
  <c r="H731" i="2"/>
  <c r="S732" i="2"/>
  <c r="S586" i="2"/>
  <c r="H552" i="2"/>
  <c r="S552" i="2" s="1"/>
  <c r="H509" i="2"/>
  <c r="S509" i="2" s="1"/>
  <c r="S520" i="2"/>
  <c r="I286" i="2"/>
  <c r="T287" i="2"/>
  <c r="T580" i="2"/>
  <c r="I553" i="2"/>
  <c r="I661" i="2"/>
  <c r="T662" i="2"/>
  <c r="H322" i="2"/>
  <c r="S322" i="2" s="1"/>
  <c r="S328" i="2"/>
  <c r="I412" i="2"/>
  <c r="T413" i="2"/>
  <c r="S153" i="2"/>
  <c r="H129" i="2"/>
  <c r="H303" i="2"/>
  <c r="S304" i="2"/>
  <c r="I700" i="2"/>
  <c r="T701" i="2"/>
  <c r="I593" i="2"/>
  <c r="T609" i="2"/>
  <c r="T249" i="2"/>
  <c r="S593" i="2"/>
  <c r="I720" i="2"/>
  <c r="T720" i="2" s="1"/>
  <c r="T721" i="2"/>
  <c r="G661" i="2"/>
  <c r="F699" i="2"/>
  <c r="Q699" i="2" s="1"/>
  <c r="G700" i="2"/>
  <c r="R700" i="2" s="1"/>
  <c r="F660" i="2"/>
  <c r="F552" i="2"/>
  <c r="Q552" i="2" s="1"/>
  <c r="R471" i="2"/>
  <c r="F509" i="2"/>
  <c r="Q509" i="2" s="1"/>
  <c r="R440" i="2"/>
  <c r="F469" i="2"/>
  <c r="Q469" i="2" s="1"/>
  <c r="F322" i="2"/>
  <c r="Q322" i="2" s="1"/>
  <c r="Q439" i="2"/>
  <c r="Q304" i="2"/>
  <c r="F129" i="2"/>
  <c r="Q129" i="2" s="1"/>
  <c r="G278" i="2"/>
  <c r="R279" i="2"/>
  <c r="R129" i="2"/>
  <c r="F41" i="2"/>
  <c r="Q41" i="2" s="1"/>
  <c r="F24" i="2"/>
  <c r="Q24" i="2" s="1"/>
  <c r="S411" i="2"/>
  <c r="S591" i="2"/>
  <c r="S592" i="2"/>
  <c r="S354" i="2"/>
  <c r="T277" i="2"/>
  <c r="T247" i="2"/>
  <c r="T248" i="2"/>
  <c r="Q743" i="2"/>
  <c r="F742" i="2"/>
  <c r="Q742" i="2" s="1"/>
  <c r="G552" i="2"/>
  <c r="R552" i="2" s="1"/>
  <c r="R553" i="2"/>
  <c r="G509" i="2"/>
  <c r="R509" i="2" s="1"/>
  <c r="R510" i="2"/>
  <c r="G469" i="2"/>
  <c r="R469" i="2" s="1"/>
  <c r="R489" i="2"/>
  <c r="G438" i="2"/>
  <c r="R438" i="2" s="1"/>
  <c r="R439" i="2"/>
  <c r="G411" i="2"/>
  <c r="Q355" i="2"/>
  <c r="G285" i="2"/>
  <c r="R285" i="2" s="1"/>
  <c r="R286" i="2"/>
  <c r="Q285" i="2"/>
  <c r="F247" i="2"/>
  <c r="Q247" i="2" s="1"/>
  <c r="G247" i="2"/>
  <c r="R248" i="2"/>
  <c r="O410" i="2"/>
  <c r="M756" i="2"/>
  <c r="L758" i="1"/>
  <c r="G797" i="1"/>
  <c r="M797" i="1" s="1"/>
  <c r="F679" i="1"/>
  <c r="F678" i="1" s="1"/>
  <c r="L678" i="1" s="1"/>
  <c r="F796" i="1"/>
  <c r="L796" i="1" s="1"/>
  <c r="G783" i="1"/>
  <c r="G757" i="1" s="1"/>
  <c r="L646" i="1"/>
  <c r="M520" i="1"/>
  <c r="M521" i="1"/>
  <c r="F598" i="1"/>
  <c r="L598" i="1" s="1"/>
  <c r="G489" i="1"/>
  <c r="G488" i="1" s="1"/>
  <c r="F488" i="1"/>
  <c r="L488" i="1" s="1"/>
  <c r="F355" i="1"/>
  <c r="L355" i="1" s="1"/>
  <c r="F374" i="1"/>
  <c r="L374" i="1" s="1"/>
  <c r="L375" i="1"/>
  <c r="M314" i="1"/>
  <c r="L306" i="1"/>
  <c r="M270" i="1"/>
  <c r="F269" i="1"/>
  <c r="L270" i="1"/>
  <c r="F135" i="1"/>
  <c r="L135" i="1" s="1"/>
  <c r="F40" i="1"/>
  <c r="L40" i="1" s="1"/>
  <c r="F23" i="1"/>
  <c r="L23" i="1" s="1"/>
  <c r="L13" i="1"/>
  <c r="L41" i="1"/>
  <c r="F827" i="1"/>
  <c r="L827" i="1" s="1"/>
  <c r="L828" i="1"/>
  <c r="G679" i="1"/>
  <c r="M686" i="1"/>
  <c r="M555" i="1"/>
  <c r="G554" i="1"/>
  <c r="M554" i="1" s="1"/>
  <c r="F410" i="1"/>
  <c r="L410" i="1" s="1"/>
  <c r="G374" i="1"/>
  <c r="M374" i="1" s="1"/>
  <c r="M380" i="1"/>
  <c r="M313" i="1"/>
  <c r="L313" i="1"/>
  <c r="G268" i="1"/>
  <c r="M268" i="1" s="1"/>
  <c r="M269" i="1"/>
  <c r="M135" i="1"/>
  <c r="G11" i="1"/>
  <c r="M11" i="1" s="1"/>
  <c r="G1002" i="12" l="1"/>
  <c r="G1011" i="12"/>
  <c r="G46" i="15"/>
  <c r="M46" i="15" s="1"/>
  <c r="G178" i="15"/>
  <c r="M178" i="15" s="1"/>
  <c r="M111" i="15"/>
  <c r="G99" i="15"/>
  <c r="M99" i="15" s="1"/>
  <c r="F10" i="15"/>
  <c r="L10" i="15" s="1"/>
  <c r="G11" i="15"/>
  <c r="M11" i="15" s="1"/>
  <c r="G660" i="2"/>
  <c r="F354" i="2"/>
  <c r="Q354" i="2" s="1"/>
  <c r="Q194" i="14"/>
  <c r="G189" i="14"/>
  <c r="Q189" i="14" s="1"/>
  <c r="H277" i="14"/>
  <c r="R277" i="14" s="1"/>
  <c r="R356" i="14"/>
  <c r="F227" i="14"/>
  <c r="P227" i="14" s="1"/>
  <c r="P228" i="14"/>
  <c r="P454" i="14"/>
  <c r="F453" i="14"/>
  <c r="P453" i="14" s="1"/>
  <c r="H11" i="14"/>
  <c r="R11" i="14" s="1"/>
  <c r="R155" i="14"/>
  <c r="P385" i="14"/>
  <c r="F384" i="14"/>
  <c r="P384" i="14" s="1"/>
  <c r="I12" i="14"/>
  <c r="S13" i="14"/>
  <c r="I323" i="14"/>
  <c r="S323" i="14" s="1"/>
  <c r="S334" i="14"/>
  <c r="I595" i="14"/>
  <c r="S633" i="14"/>
  <c r="H512" i="14"/>
  <c r="R512" i="14" s="1"/>
  <c r="R523" i="14"/>
  <c r="Q13" i="14"/>
  <c r="G12" i="14"/>
  <c r="Q361" i="14"/>
  <c r="G356" i="14"/>
  <c r="Q356" i="14" s="1"/>
  <c r="P513" i="14"/>
  <c r="F512" i="14"/>
  <c r="P512" i="14" s="1"/>
  <c r="Q48" i="14"/>
  <c r="G47" i="14"/>
  <c r="Q47" i="14" s="1"/>
  <c r="Q174" i="14"/>
  <c r="G173" i="14"/>
  <c r="Q173" i="14" s="1"/>
  <c r="S303" i="14"/>
  <c r="I278" i="14"/>
  <c r="H384" i="14"/>
  <c r="R384" i="14" s="1"/>
  <c r="R407" i="14"/>
  <c r="I509" i="2"/>
  <c r="T509" i="2" s="1"/>
  <c r="T510" i="2"/>
  <c r="I523" i="14"/>
  <c r="S529" i="14"/>
  <c r="I407" i="14"/>
  <c r="S428" i="14"/>
  <c r="H639" i="14"/>
  <c r="R640" i="14"/>
  <c r="P12" i="14"/>
  <c r="F11" i="14"/>
  <c r="P11" i="14" s="1"/>
  <c r="P640" i="14"/>
  <c r="F639" i="14"/>
  <c r="H580" i="14"/>
  <c r="R580" i="14" s="1"/>
  <c r="R581" i="14"/>
  <c r="I173" i="14"/>
  <c r="S173" i="14" s="1"/>
  <c r="S181" i="14"/>
  <c r="Q428" i="14"/>
  <c r="G407" i="14"/>
  <c r="H227" i="14"/>
  <c r="R227" i="14" s="1"/>
  <c r="R241" i="14"/>
  <c r="I47" i="14"/>
  <c r="S47" i="14" s="1"/>
  <c r="S48" i="14"/>
  <c r="P581" i="14"/>
  <c r="F580" i="14"/>
  <c r="P580" i="14" s="1"/>
  <c r="P278" i="14"/>
  <c r="F277" i="14"/>
  <c r="P277" i="14" s="1"/>
  <c r="I97" i="14"/>
  <c r="S97" i="14" s="1"/>
  <c r="S119" i="14"/>
  <c r="Q612" i="14"/>
  <c r="G595" i="14"/>
  <c r="Q529" i="14"/>
  <c r="G523" i="14"/>
  <c r="G201" i="14"/>
  <c r="Q201" i="14" s="1"/>
  <c r="Q206" i="14"/>
  <c r="I189" i="14"/>
  <c r="S189" i="14" s="1"/>
  <c r="S194" i="14"/>
  <c r="Q324" i="14"/>
  <c r="G323" i="14"/>
  <c r="Q323" i="14" s="1"/>
  <c r="Q109" i="14"/>
  <c r="G97" i="14"/>
  <c r="Q97" i="14" s="1"/>
  <c r="G278" i="14"/>
  <c r="Q285" i="14"/>
  <c r="H453" i="14"/>
  <c r="R453" i="14" s="1"/>
  <c r="R454" i="14"/>
  <c r="Q449" i="14"/>
  <c r="G444" i="14"/>
  <c r="Q444" i="14" s="1"/>
  <c r="G495" i="15"/>
  <c r="M495" i="15" s="1"/>
  <c r="M500" i="15"/>
  <c r="L413" i="15"/>
  <c r="F412" i="15"/>
  <c r="L412" i="15" s="1"/>
  <c r="M213" i="15"/>
  <c r="G212" i="15"/>
  <c r="M212" i="15" s="1"/>
  <c r="M194" i="15"/>
  <c r="M205" i="15"/>
  <c r="L691" i="15"/>
  <c r="F690" i="15"/>
  <c r="L608" i="15"/>
  <c r="F607" i="15"/>
  <c r="L607" i="15" s="1"/>
  <c r="L511" i="15"/>
  <c r="F510" i="15"/>
  <c r="L510" i="15" s="1"/>
  <c r="M179" i="15"/>
  <c r="F293" i="15"/>
  <c r="L293" i="15" s="1"/>
  <c r="L294" i="15"/>
  <c r="M36" i="15"/>
  <c r="G448" i="15"/>
  <c r="M472" i="15"/>
  <c r="M710" i="15"/>
  <c r="G691" i="15"/>
  <c r="F243" i="15"/>
  <c r="L243" i="15" s="1"/>
  <c r="L244" i="15"/>
  <c r="L11" i="15"/>
  <c r="L677" i="15"/>
  <c r="F676" i="15"/>
  <c r="L676" i="15" s="1"/>
  <c r="M47" i="15"/>
  <c r="R787" i="14"/>
  <c r="I691" i="13"/>
  <c r="G691" i="13"/>
  <c r="Q691" i="13" s="1"/>
  <c r="H410" i="2"/>
  <c r="S410" i="2" s="1"/>
  <c r="S469" i="2"/>
  <c r="O889" i="13"/>
  <c r="Q692" i="13"/>
  <c r="G469" i="13"/>
  <c r="Q469" i="13" s="1"/>
  <c r="Q509" i="13"/>
  <c r="R691" i="13"/>
  <c r="M889" i="13"/>
  <c r="J57" i="13"/>
  <c r="T84" i="13"/>
  <c r="J324" i="13"/>
  <c r="T325" i="13"/>
  <c r="H229" i="13"/>
  <c r="R229" i="13" s="1"/>
  <c r="R234" i="13"/>
  <c r="J770" i="13"/>
  <c r="T770" i="13" s="1"/>
  <c r="T771" i="13"/>
  <c r="G12" i="13"/>
  <c r="Q12" i="13" s="1"/>
  <c r="Q13" i="13"/>
  <c r="S691" i="13"/>
  <c r="I12" i="13"/>
  <c r="S12" i="13" s="1"/>
  <c r="S13" i="13"/>
  <c r="G252" i="13"/>
  <c r="Q252" i="13" s="1"/>
  <c r="Q253" i="13"/>
  <c r="G425" i="13"/>
  <c r="Q425" i="13" s="1"/>
  <c r="Q426" i="13"/>
  <c r="H193" i="13"/>
  <c r="R193" i="13" s="1"/>
  <c r="R222" i="13"/>
  <c r="R670" i="13"/>
  <c r="H643" i="13"/>
  <c r="J193" i="13"/>
  <c r="T193" i="13" s="1"/>
  <c r="T222" i="13"/>
  <c r="T716" i="13"/>
  <c r="J164" i="13"/>
  <c r="T164" i="13" s="1"/>
  <c r="T165" i="13"/>
  <c r="H57" i="13"/>
  <c r="R84" i="13"/>
  <c r="H324" i="13"/>
  <c r="R325" i="13"/>
  <c r="I425" i="13"/>
  <c r="S425" i="13" s="1"/>
  <c r="S462" i="13"/>
  <c r="G56" i="13"/>
  <c r="Q56" i="13" s="1"/>
  <c r="I56" i="13"/>
  <c r="S56" i="13" s="1"/>
  <c r="I469" i="13"/>
  <c r="S469" i="13" s="1"/>
  <c r="S509" i="13"/>
  <c r="I252" i="13"/>
  <c r="S252" i="13" s="1"/>
  <c r="S253" i="13"/>
  <c r="T670" i="13"/>
  <c r="J643" i="13"/>
  <c r="J229" i="13"/>
  <c r="T229" i="13" s="1"/>
  <c r="T234" i="13"/>
  <c r="H164" i="13"/>
  <c r="R164" i="13" s="1"/>
  <c r="R165" i="13"/>
  <c r="I469" i="2"/>
  <c r="T469" i="2" s="1"/>
  <c r="T470" i="2"/>
  <c r="R661" i="2"/>
  <c r="F655" i="2"/>
  <c r="Q655" i="2" s="1"/>
  <c r="H12" i="2"/>
  <c r="S129" i="2"/>
  <c r="I592" i="2"/>
  <c r="T593" i="2"/>
  <c r="S303" i="2"/>
  <c r="H276" i="2"/>
  <c r="S276" i="2" s="1"/>
  <c r="I411" i="2"/>
  <c r="T412" i="2"/>
  <c r="H730" i="2"/>
  <c r="S730" i="2" s="1"/>
  <c r="S731" i="2"/>
  <c r="I552" i="2"/>
  <c r="T552" i="2" s="1"/>
  <c r="T553" i="2"/>
  <c r="I699" i="2"/>
  <c r="T699" i="2" s="1"/>
  <c r="T700" i="2"/>
  <c r="I660" i="2"/>
  <c r="T661" i="2"/>
  <c r="I285" i="2"/>
  <c r="T286" i="2"/>
  <c r="Q660" i="2"/>
  <c r="G699" i="2"/>
  <c r="R699" i="2" s="1"/>
  <c r="F276" i="2"/>
  <c r="Q276" i="2" s="1"/>
  <c r="F410" i="2"/>
  <c r="Q410" i="2" s="1"/>
  <c r="R278" i="2"/>
  <c r="G277" i="2"/>
  <c r="F12" i="2"/>
  <c r="T12" i="2"/>
  <c r="T129" i="2"/>
  <c r="O756" i="2"/>
  <c r="R660" i="2"/>
  <c r="R411" i="2"/>
  <c r="G410" i="2"/>
  <c r="R410" i="2" s="1"/>
  <c r="R247" i="2"/>
  <c r="L679" i="1"/>
  <c r="M783" i="1"/>
  <c r="G796" i="1"/>
  <c r="M796" i="1" s="1"/>
  <c r="F752" i="1"/>
  <c r="L752" i="1" s="1"/>
  <c r="M489" i="1"/>
  <c r="F487" i="1"/>
  <c r="L487" i="1" s="1"/>
  <c r="F304" i="1"/>
  <c r="L304" i="1" s="1"/>
  <c r="G304" i="1"/>
  <c r="M304" i="1" s="1"/>
  <c r="L269" i="1"/>
  <c r="F268" i="1"/>
  <c r="L268" i="1" s="1"/>
  <c r="F11" i="1"/>
  <c r="M757" i="1"/>
  <c r="G678" i="1"/>
  <c r="M678" i="1" s="1"/>
  <c r="M679" i="1"/>
  <c r="G487" i="1"/>
  <c r="M487" i="1" s="1"/>
  <c r="M488" i="1"/>
  <c r="G10" i="15" l="1"/>
  <c r="M10" i="15" s="1"/>
  <c r="R639" i="14"/>
  <c r="H595" i="14"/>
  <c r="I512" i="14"/>
  <c r="S512" i="14" s="1"/>
  <c r="S523" i="14"/>
  <c r="I594" i="14"/>
  <c r="S594" i="14" s="1"/>
  <c r="S595" i="14"/>
  <c r="I11" i="14"/>
  <c r="S11" i="14" s="1"/>
  <c r="S12" i="14"/>
  <c r="G512" i="14"/>
  <c r="Q512" i="14" s="1"/>
  <c r="Q523" i="14"/>
  <c r="P639" i="14"/>
  <c r="F595" i="14"/>
  <c r="Q12" i="14"/>
  <c r="G11" i="14"/>
  <c r="Q11" i="14" s="1"/>
  <c r="G277" i="14"/>
  <c r="Q277" i="14" s="1"/>
  <c r="Q278" i="14"/>
  <c r="I384" i="14"/>
  <c r="S384" i="14" s="1"/>
  <c r="S407" i="14"/>
  <c r="G594" i="14"/>
  <c r="Q595" i="14"/>
  <c r="G384" i="14"/>
  <c r="Q384" i="14" s="1"/>
  <c r="Q407" i="14"/>
  <c r="I277" i="14"/>
  <c r="S278" i="14"/>
  <c r="M691" i="15"/>
  <c r="G690" i="15"/>
  <c r="M690" i="15" s="1"/>
  <c r="M448" i="15"/>
  <c r="G412" i="15"/>
  <c r="L690" i="15"/>
  <c r="F943" i="15"/>
  <c r="C59" i="11" s="1"/>
  <c r="H56" i="13"/>
  <c r="R56" i="13" s="1"/>
  <c r="R57" i="13"/>
  <c r="T715" i="13"/>
  <c r="J691" i="13"/>
  <c r="H469" i="13"/>
  <c r="R643" i="13"/>
  <c r="H252" i="13"/>
  <c r="R252" i="13" s="1"/>
  <c r="R324" i="13"/>
  <c r="J252" i="13"/>
  <c r="T252" i="13" s="1"/>
  <c r="T324" i="13"/>
  <c r="J469" i="13"/>
  <c r="T469" i="13" s="1"/>
  <c r="T643" i="13"/>
  <c r="G889" i="13"/>
  <c r="G895" i="13" s="1"/>
  <c r="I889" i="13"/>
  <c r="I895" i="13" s="1"/>
  <c r="J56" i="13"/>
  <c r="T56" i="13" s="1"/>
  <c r="T57" i="13"/>
  <c r="T285" i="2"/>
  <c r="I276" i="2"/>
  <c r="I655" i="2"/>
  <c r="T655" i="2" s="1"/>
  <c r="T660" i="2"/>
  <c r="I410" i="2"/>
  <c r="T410" i="2" s="1"/>
  <c r="T411" i="2"/>
  <c r="I591" i="2"/>
  <c r="T591" i="2" s="1"/>
  <c r="T592" i="2"/>
  <c r="H756" i="2"/>
  <c r="S756" i="2" s="1"/>
  <c r="S12" i="2"/>
  <c r="G655" i="2"/>
  <c r="R655" i="2" s="1"/>
  <c r="R277" i="2"/>
  <c r="G276" i="2"/>
  <c r="R276" i="2" s="1"/>
  <c r="Q12" i="2"/>
  <c r="G752" i="1"/>
  <c r="M752" i="1" s="1"/>
  <c r="F853" i="1"/>
  <c r="L11" i="1"/>
  <c r="F946" i="15" l="1"/>
  <c r="F857" i="1"/>
  <c r="G999" i="12"/>
  <c r="K37" i="5"/>
  <c r="K36" i="5" s="1"/>
  <c r="K35" i="5" s="1"/>
  <c r="K34" i="5" s="1"/>
  <c r="K29" i="5" s="1"/>
  <c r="K42" i="5" s="1"/>
  <c r="G853" i="1"/>
  <c r="H594" i="14"/>
  <c r="R595" i="14"/>
  <c r="I818" i="14"/>
  <c r="S277" i="14"/>
  <c r="Q594" i="14"/>
  <c r="G818" i="14"/>
  <c r="P595" i="14"/>
  <c r="F594" i="14"/>
  <c r="L853" i="1"/>
  <c r="M412" i="15"/>
  <c r="G943" i="15"/>
  <c r="L943" i="15"/>
  <c r="F947" i="15"/>
  <c r="I893" i="13"/>
  <c r="S889" i="13"/>
  <c r="J889" i="13"/>
  <c r="J895" i="13" s="1"/>
  <c r="T691" i="13"/>
  <c r="Q889" i="13"/>
  <c r="R469" i="13"/>
  <c r="H889" i="13"/>
  <c r="H895" i="13" s="1"/>
  <c r="I756" i="2"/>
  <c r="T756" i="2" s="1"/>
  <c r="T276" i="2"/>
  <c r="G946" i="15" l="1"/>
  <c r="H999" i="12"/>
  <c r="G857" i="1"/>
  <c r="M853" i="1"/>
  <c r="M30" i="5"/>
  <c r="M31" i="5" s="1"/>
  <c r="Q818" i="14"/>
  <c r="I821" i="14"/>
  <c r="S818" i="14"/>
  <c r="F818" i="14"/>
  <c r="D59" i="11" s="1"/>
  <c r="P594" i="14"/>
  <c r="R594" i="14"/>
  <c r="H818" i="14"/>
  <c r="E59" i="11" s="1"/>
  <c r="M943" i="15"/>
  <c r="G947" i="15"/>
  <c r="J893" i="13"/>
  <c r="T889" i="13"/>
  <c r="R889" i="13"/>
  <c r="F629" i="2"/>
  <c r="Q638" i="2"/>
  <c r="R638" i="2"/>
  <c r="G629" i="2"/>
  <c r="R818" i="14" l="1"/>
  <c r="H821" i="14"/>
  <c r="P818" i="14"/>
  <c r="R629" i="2"/>
  <c r="G593" i="2"/>
  <c r="F593" i="2"/>
  <c r="Q629" i="2"/>
  <c r="R593" i="2" l="1"/>
  <c r="G592" i="2"/>
  <c r="Q593" i="2"/>
  <c r="F592" i="2"/>
  <c r="R592" i="2" l="1"/>
  <c r="G591" i="2"/>
  <c r="Q592" i="2"/>
  <c r="F591" i="2"/>
  <c r="G756" i="2" l="1"/>
  <c r="G821" i="14" s="1"/>
  <c r="R591" i="2"/>
  <c r="Q591" i="2"/>
  <c r="F756" i="2"/>
  <c r="F821" i="14" s="1"/>
  <c r="Q756" i="2" l="1"/>
  <c r="G893" i="13"/>
  <c r="R756" i="2"/>
  <c r="H893" i="13"/>
</calcChain>
</file>

<file path=xl/sharedStrings.xml><?xml version="1.0" encoding="utf-8"?>
<sst xmlns="http://schemas.openxmlformats.org/spreadsheetml/2006/main" count="28677" uniqueCount="1268">
  <si>
    <t>Сумма на 2017 год</t>
  </si>
  <si>
    <t>000</t>
  </si>
  <si>
    <t>01</t>
  </si>
  <si>
    <t>00</t>
  </si>
  <si>
    <t>0000000000</t>
  </si>
  <si>
    <t>02</t>
  </si>
  <si>
    <t>8200000000</t>
  </si>
  <si>
    <t>8280000000</t>
  </si>
  <si>
    <t>8281300000</t>
  </si>
  <si>
    <t>8281306030</t>
  </si>
  <si>
    <t>100</t>
  </si>
  <si>
    <t>9900000000</t>
  </si>
  <si>
    <t>9900001010</t>
  </si>
  <si>
    <t>9900013060</t>
  </si>
  <si>
    <t>03</t>
  </si>
  <si>
    <t>8281100000</t>
  </si>
  <si>
    <t>8281106030</t>
  </si>
  <si>
    <t>200</t>
  </si>
  <si>
    <t>8281200000</t>
  </si>
  <si>
    <t>8281206030</t>
  </si>
  <si>
    <t>9900003010</t>
  </si>
  <si>
    <t>9900006010</t>
  </si>
  <si>
    <t>04</t>
  </si>
  <si>
    <t>7000000000</t>
  </si>
  <si>
    <t>7030000000</t>
  </si>
  <si>
    <t>7031100000</t>
  </si>
  <si>
    <t>7031106010</t>
  </si>
  <si>
    <t>7031200000</t>
  </si>
  <si>
    <t>7031206010</t>
  </si>
  <si>
    <t>7031213060</t>
  </si>
  <si>
    <t>7034300000</t>
  </si>
  <si>
    <t>7034306010</t>
  </si>
  <si>
    <t>7034306030</t>
  </si>
  <si>
    <t>7034313060</t>
  </si>
  <si>
    <t>7034400000</t>
  </si>
  <si>
    <t>7034406010</t>
  </si>
  <si>
    <t>7034406030</t>
  </si>
  <si>
    <t>7034413060</t>
  </si>
  <si>
    <t>8100000000</t>
  </si>
  <si>
    <t>8110000000</t>
  </si>
  <si>
    <t>8111100000</t>
  </si>
  <si>
    <t>8111106010</t>
  </si>
  <si>
    <t>8111113060</t>
  </si>
  <si>
    <t>8210000000</t>
  </si>
  <si>
    <t>8211100000</t>
  </si>
  <si>
    <t>8211104010</t>
  </si>
  <si>
    <t>8211106010</t>
  </si>
  <si>
    <t>300</t>
  </si>
  <si>
    <t>8211106030</t>
  </si>
  <si>
    <t>8211108210</t>
  </si>
  <si>
    <t>8211113060</t>
  </si>
  <si>
    <t>8220000000</t>
  </si>
  <si>
    <t>8221100000</t>
  </si>
  <si>
    <t>8221106010</t>
  </si>
  <si>
    <t>8221106030</t>
  </si>
  <si>
    <t>8221113060</t>
  </si>
  <si>
    <t>8230000000</t>
  </si>
  <si>
    <t>8231100000</t>
  </si>
  <si>
    <t>8231106010</t>
  </si>
  <si>
    <t>8231113060</t>
  </si>
  <si>
    <t>06</t>
  </si>
  <si>
    <t>9900005010</t>
  </si>
  <si>
    <t>9900008210</t>
  </si>
  <si>
    <t>11</t>
  </si>
  <si>
    <t>9900020220</t>
  </si>
  <si>
    <t>800</t>
  </si>
  <si>
    <t>13</t>
  </si>
  <si>
    <t>7100000000</t>
  </si>
  <si>
    <t>7101700000</t>
  </si>
  <si>
    <t>7101760040</t>
  </si>
  <si>
    <t>600</t>
  </si>
  <si>
    <t>7500000000</t>
  </si>
  <si>
    <t>7510000000</t>
  </si>
  <si>
    <t>7511100000</t>
  </si>
  <si>
    <t>7511120110</t>
  </si>
  <si>
    <t>7511200000</t>
  </si>
  <si>
    <t>7511229990</t>
  </si>
  <si>
    <t>7540000000</t>
  </si>
  <si>
    <t>7541300000</t>
  </si>
  <si>
    <t>7541329990</t>
  </si>
  <si>
    <t>7800000000</t>
  </si>
  <si>
    <t>7801400000</t>
  </si>
  <si>
    <t>7801429990</t>
  </si>
  <si>
    <t>7900000000</t>
  </si>
  <si>
    <t>7902300000</t>
  </si>
  <si>
    <t>7902329990</t>
  </si>
  <si>
    <t>7902400000</t>
  </si>
  <si>
    <t>7902429990</t>
  </si>
  <si>
    <t>7903100000</t>
  </si>
  <si>
    <t>7903129990</t>
  </si>
  <si>
    <t>8000000000</t>
  </si>
  <si>
    <t>8020000000</t>
  </si>
  <si>
    <t>8022200000</t>
  </si>
  <si>
    <t>8022229990</t>
  </si>
  <si>
    <t>8022300000</t>
  </si>
  <si>
    <t>8022329990</t>
  </si>
  <si>
    <t>8022370570</t>
  </si>
  <si>
    <t>80223S0570</t>
  </si>
  <si>
    <t>8022500000</t>
  </si>
  <si>
    <t>8022529990</t>
  </si>
  <si>
    <t>8023100000</t>
  </si>
  <si>
    <t>8023129990</t>
  </si>
  <si>
    <t>8024100000</t>
  </si>
  <si>
    <t>8024129990</t>
  </si>
  <si>
    <t>8024200000</t>
  </si>
  <si>
    <t>8024229990</t>
  </si>
  <si>
    <t>8040000000</t>
  </si>
  <si>
    <t>8041100000</t>
  </si>
  <si>
    <t>8041100020</t>
  </si>
  <si>
    <t>8041113060</t>
  </si>
  <si>
    <t>8211300000</t>
  </si>
  <si>
    <t>8211375540</t>
  </si>
  <si>
    <t>8211375550</t>
  </si>
  <si>
    <t>8221300000</t>
  </si>
  <si>
    <t>8221320140</t>
  </si>
  <si>
    <t>8240000000</t>
  </si>
  <si>
    <t>8241100000</t>
  </si>
  <si>
    <t>8241100020</t>
  </si>
  <si>
    <t>8241113060</t>
  </si>
  <si>
    <t>8250000000</t>
  </si>
  <si>
    <t>8251100000</t>
  </si>
  <si>
    <t>8251100020</t>
  </si>
  <si>
    <t>8251113060</t>
  </si>
  <si>
    <t>8251200000</t>
  </si>
  <si>
    <t>8251200020</t>
  </si>
  <si>
    <t>8252100000</t>
  </si>
  <si>
    <t>8252100020</t>
  </si>
  <si>
    <t>8252200000</t>
  </si>
  <si>
    <t>8252229990</t>
  </si>
  <si>
    <t>8253100000</t>
  </si>
  <si>
    <t>8253100020</t>
  </si>
  <si>
    <t>8260000000</t>
  </si>
  <si>
    <t>8261100000</t>
  </si>
  <si>
    <t>8261100020</t>
  </si>
  <si>
    <t>8261113060</t>
  </si>
  <si>
    <t>8262100000</t>
  </si>
  <si>
    <t>8262100020</t>
  </si>
  <si>
    <t>8262113060</t>
  </si>
  <si>
    <t>8262200000</t>
  </si>
  <si>
    <t>8262200020</t>
  </si>
  <si>
    <t>8262229990</t>
  </si>
  <si>
    <t>9900020130</t>
  </si>
  <si>
    <t>9900099990</t>
  </si>
  <si>
    <t>400</t>
  </si>
  <si>
    <t>8211200000</t>
  </si>
  <si>
    <t>8211259300</t>
  </si>
  <si>
    <t>09</t>
  </si>
  <si>
    <t>7511600000</t>
  </si>
  <si>
    <t>7511629990</t>
  </si>
  <si>
    <t>7530000000</t>
  </si>
  <si>
    <t>7531100000</t>
  </si>
  <si>
    <t>7531129990</t>
  </si>
  <si>
    <t>7531400000</t>
  </si>
  <si>
    <t>7531400020</t>
  </si>
  <si>
    <t>7531413060</t>
  </si>
  <si>
    <t>7531600000</t>
  </si>
  <si>
    <t>7531629990</t>
  </si>
  <si>
    <t>7531700000</t>
  </si>
  <si>
    <t>7531729990</t>
  </si>
  <si>
    <t>05</t>
  </si>
  <si>
    <t>7400000000</t>
  </si>
  <si>
    <t>7440000000</t>
  </si>
  <si>
    <t>7442200000</t>
  </si>
  <si>
    <t>7442275590</t>
  </si>
  <si>
    <t>7442275600</t>
  </si>
  <si>
    <t>08</t>
  </si>
  <si>
    <t>7460000000</t>
  </si>
  <si>
    <t>7461100000</t>
  </si>
  <si>
    <t>7461160010</t>
  </si>
  <si>
    <t>7462100000</t>
  </si>
  <si>
    <t>7462176600</t>
  </si>
  <si>
    <t>7463100000</t>
  </si>
  <si>
    <t>7463129990</t>
  </si>
  <si>
    <t>7520000000</t>
  </si>
  <si>
    <t>7521300000</t>
  </si>
  <si>
    <t>7521329990</t>
  </si>
  <si>
    <t>7521400000</t>
  </si>
  <si>
    <t>7521429990</t>
  </si>
  <si>
    <t>7700000000</t>
  </si>
  <si>
    <t>7701100000</t>
  </si>
  <si>
    <t>7701120040</t>
  </si>
  <si>
    <t>7702100000</t>
  </si>
  <si>
    <t>7702120050</t>
  </si>
  <si>
    <t>7702120090</t>
  </si>
  <si>
    <t>7702129990</t>
  </si>
  <si>
    <t>7702200000</t>
  </si>
  <si>
    <t>7702229990</t>
  </si>
  <si>
    <t>10</t>
  </si>
  <si>
    <t>8010000000</t>
  </si>
  <si>
    <t>8011100000</t>
  </si>
  <si>
    <t>8011100020</t>
  </si>
  <si>
    <t>8011113060</t>
  </si>
  <si>
    <t>12</t>
  </si>
  <si>
    <t>8211600000</t>
  </si>
  <si>
    <t>8211675510</t>
  </si>
  <si>
    <t>8221200000</t>
  </si>
  <si>
    <t>8221220150</t>
  </si>
  <si>
    <t>8270000000</t>
  </si>
  <si>
    <t>8271100000</t>
  </si>
  <si>
    <t>8271100020</t>
  </si>
  <si>
    <t>8271200000</t>
  </si>
  <si>
    <t>8271200020</t>
  </si>
  <si>
    <t>8271213060</t>
  </si>
  <si>
    <t>8271300000</t>
  </si>
  <si>
    <t>8271300020</t>
  </si>
  <si>
    <t>7410000000</t>
  </si>
  <si>
    <t>7412300000</t>
  </si>
  <si>
    <t>7412320090</t>
  </si>
  <si>
    <t>7413100000</t>
  </si>
  <si>
    <t>7413120950</t>
  </si>
  <si>
    <t>7413200000</t>
  </si>
  <si>
    <t>7413220950</t>
  </si>
  <si>
    <t>7801800000</t>
  </si>
  <si>
    <t>7801829990</t>
  </si>
  <si>
    <t>7420000000</t>
  </si>
  <si>
    <t>7421200000</t>
  </si>
  <si>
    <t>7421220100</t>
  </si>
  <si>
    <t>7421400000</t>
  </si>
  <si>
    <t>7421420100</t>
  </si>
  <si>
    <t>7430000000</t>
  </si>
  <si>
    <t>7432100000</t>
  </si>
  <si>
    <t>7432160030</t>
  </si>
  <si>
    <t>7432200000</t>
  </si>
  <si>
    <t>7432229990</t>
  </si>
  <si>
    <t>7441100000</t>
  </si>
  <si>
    <t>7441120060</t>
  </si>
  <si>
    <t>7441200000</t>
  </si>
  <si>
    <t>7441220070</t>
  </si>
  <si>
    <t>7441300000</t>
  </si>
  <si>
    <t>7441320090</t>
  </si>
  <si>
    <t>7441400000</t>
  </si>
  <si>
    <t>7441429990</t>
  </si>
  <si>
    <t>7441440010</t>
  </si>
  <si>
    <t>7442100000</t>
  </si>
  <si>
    <t>7442129990</t>
  </si>
  <si>
    <t>7442300000</t>
  </si>
  <si>
    <t>7442329990</t>
  </si>
  <si>
    <t>7450000000</t>
  </si>
  <si>
    <t>7451100000</t>
  </si>
  <si>
    <t>7451100020</t>
  </si>
  <si>
    <t>7451129990</t>
  </si>
  <si>
    <t>9900000020</t>
  </si>
  <si>
    <t>07</t>
  </si>
  <si>
    <t>7010000000</t>
  </si>
  <si>
    <t>7011100000</t>
  </si>
  <si>
    <t>7011171100</t>
  </si>
  <si>
    <t>7011175380</t>
  </si>
  <si>
    <t>70111S1100</t>
  </si>
  <si>
    <t>7011200000</t>
  </si>
  <si>
    <t>7011200020</t>
  </si>
  <si>
    <t>7011400000</t>
  </si>
  <si>
    <t>7011413060</t>
  </si>
  <si>
    <t>7080000000</t>
  </si>
  <si>
    <t>7081100000</t>
  </si>
  <si>
    <t>7081174000</t>
  </si>
  <si>
    <t>7082100000</t>
  </si>
  <si>
    <t>7082129990</t>
  </si>
  <si>
    <t>7082400000</t>
  </si>
  <si>
    <t>7082429990</t>
  </si>
  <si>
    <t>7020000000</t>
  </si>
  <si>
    <t>7021100000</t>
  </si>
  <si>
    <t>7021171100</t>
  </si>
  <si>
    <t>7021175310</t>
  </si>
  <si>
    <t>70211S1100</t>
  </si>
  <si>
    <t>7021200000</t>
  </si>
  <si>
    <t>7021271100</t>
  </si>
  <si>
    <t>7021275310</t>
  </si>
  <si>
    <t>70212S1100</t>
  </si>
  <si>
    <t>7021300000</t>
  </si>
  <si>
    <t>7021375310</t>
  </si>
  <si>
    <t>7021700000</t>
  </si>
  <si>
    <t>7021700020</t>
  </si>
  <si>
    <t>7021900000</t>
  </si>
  <si>
    <t>7021913060</t>
  </si>
  <si>
    <t>7082300000</t>
  </si>
  <si>
    <t>7082329990</t>
  </si>
  <si>
    <t>7022100000</t>
  </si>
  <si>
    <t>7022100020</t>
  </si>
  <si>
    <t>7022171100</t>
  </si>
  <si>
    <t>70221S1100</t>
  </si>
  <si>
    <t>7022300000</t>
  </si>
  <si>
    <t>7022313060</t>
  </si>
  <si>
    <t>7300000000</t>
  </si>
  <si>
    <t>7310000000</t>
  </si>
  <si>
    <t>7312300000</t>
  </si>
  <si>
    <t>7312300020</t>
  </si>
  <si>
    <t>7312371100</t>
  </si>
  <si>
    <t>73123S1100</t>
  </si>
  <si>
    <t>7312400000</t>
  </si>
  <si>
    <t>7312400020</t>
  </si>
  <si>
    <t>7312471100</t>
  </si>
  <si>
    <t>73124S1100</t>
  </si>
  <si>
    <t>7312500000</t>
  </si>
  <si>
    <t>7312513060</t>
  </si>
  <si>
    <t>7070000000</t>
  </si>
  <si>
    <t>7071100000</t>
  </si>
  <si>
    <t>7071129990</t>
  </si>
  <si>
    <t>7071200000</t>
  </si>
  <si>
    <t>7071271070</t>
  </si>
  <si>
    <t>70712S1070</t>
  </si>
  <si>
    <t>7200000000</t>
  </si>
  <si>
    <t>7220000000</t>
  </si>
  <si>
    <t>7221100000</t>
  </si>
  <si>
    <t>7221129990</t>
  </si>
  <si>
    <t>7221200000</t>
  </si>
  <si>
    <t>7221229990</t>
  </si>
  <si>
    <t>7221300000</t>
  </si>
  <si>
    <t>7221329990</t>
  </si>
  <si>
    <t>7222100000</t>
  </si>
  <si>
    <t>7222120010</t>
  </si>
  <si>
    <t>7230000000</t>
  </si>
  <si>
    <t>7231200000</t>
  </si>
  <si>
    <t>7231200020</t>
  </si>
  <si>
    <t>7231400000</t>
  </si>
  <si>
    <t>7231400020</t>
  </si>
  <si>
    <t>7231500000</t>
  </si>
  <si>
    <t>7231513060</t>
  </si>
  <si>
    <t>7040000000</t>
  </si>
  <si>
    <t>7041100000</t>
  </si>
  <si>
    <t>7041100020</t>
  </si>
  <si>
    <t>7041300000</t>
  </si>
  <si>
    <t>7041313060</t>
  </si>
  <si>
    <t>7050000000</t>
  </si>
  <si>
    <t>7051100000</t>
  </si>
  <si>
    <t>7051100020</t>
  </si>
  <si>
    <t>7051300000</t>
  </si>
  <si>
    <t>7051313060</t>
  </si>
  <si>
    <t>7060000000</t>
  </si>
  <si>
    <t>7061100000</t>
  </si>
  <si>
    <t>7061171040</t>
  </si>
  <si>
    <t>70611S1040</t>
  </si>
  <si>
    <t>7061200000</t>
  </si>
  <si>
    <t>7061275320</t>
  </si>
  <si>
    <t>7061500000</t>
  </si>
  <si>
    <t>7061513060</t>
  </si>
  <si>
    <t>7101200000</t>
  </si>
  <si>
    <t>7101220090</t>
  </si>
  <si>
    <t>7101229990</t>
  </si>
  <si>
    <t>7311100000</t>
  </si>
  <si>
    <t>7311129990</t>
  </si>
  <si>
    <t>7313100000</t>
  </si>
  <si>
    <t>7313100020</t>
  </si>
  <si>
    <t>7313171100</t>
  </si>
  <si>
    <t>73131S1100</t>
  </si>
  <si>
    <t>7313300000</t>
  </si>
  <si>
    <t>7313313060</t>
  </si>
  <si>
    <t>7320000000</t>
  </si>
  <si>
    <t>7321100000</t>
  </si>
  <si>
    <t>7321100020</t>
  </si>
  <si>
    <t>7321171100</t>
  </si>
  <si>
    <t>73211S1100</t>
  </si>
  <si>
    <t>7321200000</t>
  </si>
  <si>
    <t>7321213060</t>
  </si>
  <si>
    <t>7322300000</t>
  </si>
  <si>
    <t>7322300020</t>
  </si>
  <si>
    <t>7322400000</t>
  </si>
  <si>
    <t>7322400020</t>
  </si>
  <si>
    <t>7323100000</t>
  </si>
  <si>
    <t>7323100020</t>
  </si>
  <si>
    <t>7330000000</t>
  </si>
  <si>
    <t>7331300000</t>
  </si>
  <si>
    <t>7331300020</t>
  </si>
  <si>
    <t>7332200000</t>
  </si>
  <si>
    <t>7332200020</t>
  </si>
  <si>
    <t>7332271100</t>
  </si>
  <si>
    <t>73322S1100</t>
  </si>
  <si>
    <t>7332300000</t>
  </si>
  <si>
    <t>7332300020</t>
  </si>
  <si>
    <t>7332371100</t>
  </si>
  <si>
    <t>73323S1100</t>
  </si>
  <si>
    <t>7332400000</t>
  </si>
  <si>
    <t>7332413060</t>
  </si>
  <si>
    <t>7350000000</t>
  </si>
  <si>
    <t>7351200000</t>
  </si>
  <si>
    <t>7351220090</t>
  </si>
  <si>
    <t>9900080010</t>
  </si>
  <si>
    <t>7011475100</t>
  </si>
  <si>
    <t>7011475110</t>
  </si>
  <si>
    <t>7021975100</t>
  </si>
  <si>
    <t>7021975110</t>
  </si>
  <si>
    <t>7032200000</t>
  </si>
  <si>
    <t>7032275240</t>
  </si>
  <si>
    <t>7032300000</t>
  </si>
  <si>
    <t>7032375200</t>
  </si>
  <si>
    <t>7032375210</t>
  </si>
  <si>
    <t>7032400000</t>
  </si>
  <si>
    <t>7032475250</t>
  </si>
  <si>
    <t>7313375100</t>
  </si>
  <si>
    <t>7313375110</t>
  </si>
  <si>
    <t>7321275100</t>
  </si>
  <si>
    <t>7321275110</t>
  </si>
  <si>
    <t>7011500000</t>
  </si>
  <si>
    <t>7011575360</t>
  </si>
  <si>
    <t>7011600000</t>
  </si>
  <si>
    <t>7011675370</t>
  </si>
  <si>
    <t>7032100000</t>
  </si>
  <si>
    <t>7032175520</t>
  </si>
  <si>
    <t>7032500000</t>
  </si>
  <si>
    <t>7032575350</t>
  </si>
  <si>
    <t>7032600000</t>
  </si>
  <si>
    <t>7032675340</t>
  </si>
  <si>
    <t>8211400000</t>
  </si>
  <si>
    <t>8211475560</t>
  </si>
  <si>
    <t>8211500000</t>
  </si>
  <si>
    <t>8211575530</t>
  </si>
  <si>
    <t>7210000000</t>
  </si>
  <si>
    <t>7211100000</t>
  </si>
  <si>
    <t>7211129990</t>
  </si>
  <si>
    <t>7212100000</t>
  </si>
  <si>
    <t>7212129990</t>
  </si>
  <si>
    <t>8030000000</t>
  </si>
  <si>
    <t>8031200000</t>
  </si>
  <si>
    <t>8031229990</t>
  </si>
  <si>
    <t>8120000000</t>
  </si>
  <si>
    <t>8122100000</t>
  </si>
  <si>
    <t>8122120120</t>
  </si>
  <si>
    <t>700</t>
  </si>
  <si>
    <t>Всего расходов:</t>
  </si>
  <si>
    <t>70822S0820</t>
  </si>
  <si>
    <t>7082270820</t>
  </si>
  <si>
    <t>7082200000</t>
  </si>
  <si>
    <t>7082420090</t>
  </si>
  <si>
    <t>Сумма на 2019 год</t>
  </si>
  <si>
    <t>Сумма на 2018 год</t>
  </si>
  <si>
    <t>в том числе за счет средств бюджетов других уровней бюджетной системы Российской Федерации</t>
  </si>
  <si>
    <t>Приложение № 6</t>
  </si>
  <si>
    <t>к решению Совета депутатов ЗАТО Александровск</t>
  </si>
  <si>
    <t>Распределение бюджетных ассигнований по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</si>
  <si>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>рублей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</si>
  <si>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</si>
  <si>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</si>
  <si>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</si>
  <si>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</si>
  <si>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</si>
  <si>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Приложение № 6.1</t>
  </si>
  <si>
    <t xml:space="preserve">Распределение бюджетных ассигнований по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плановый период 2018 и 2019 годов </t>
  </si>
  <si>
    <t>Процентные платежи по муниципальному долгу</t>
  </si>
  <si>
    <t>Расходы на обеспечение функций работников органов местного самоуправления</t>
  </si>
  <si>
    <t>Расходы на выплаты по оплате труда главы муниципального образования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</si>
  <si>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</si>
  <si>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по оплате труда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</si>
  <si>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</t>
  </si>
  <si>
    <t>Расходы на выплаты по оплате труда главы местной администрации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</si>
  <si>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</si>
  <si>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Расходы на выплаты по оплате труда руководителя контрольно-счетной палаты муниципального образования и его заместителей</t>
  </si>
  <si>
    <t>Резервный фонд администрации ЗАТО Александровск</t>
  </si>
  <si>
    <t>Предоставление субсидий социально-ориентированным некоммерческим организациям</t>
  </si>
  <si>
    <t>Мероприятия по развитию и обслуживанию системы АПК "Безопасный город"</t>
  </si>
  <si>
    <t>Прочие направления расходов муниципальной программы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</si>
  <si>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</si>
  <si>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</si>
  <si>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</si>
  <si>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</si>
  <si>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</si>
  <si>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 администрации ЗАТО Александровск</t>
  </si>
  <si>
    <t>Выплаты по решениям судов и оплата государственной пошлины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</si>
  <si>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</si>
  <si>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</si>
  <si>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</si>
  <si>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Возмещение затрат в связи с осуществлением регулярных пассажирских перевозок на социально-значимых маршрутах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</si>
  <si>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</si>
  <si>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Ремонт автомобильных дорог общего пользования местного значения</t>
  </si>
  <si>
    <t>Содержание автомобильных дорог общего пользования местного значения, за исключением капитального ремонта и ремонта</t>
  </si>
  <si>
    <t>Капитальный и текущий ремонт объектов муниципальной собственности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</si>
  <si>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</si>
  <si>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Мероприятия по землеустройству и землепользованию</t>
  </si>
  <si>
    <t>Взносы на проведение капитального ремонта общего имущества многоквартирных домов</t>
  </si>
  <si>
    <t>Капитальный и текущий ремонт объектов жилищно-коммунального хозяйства</t>
  </si>
  <si>
    <t>Возмещение убытков по жилищно-коммунальному хозяйству</t>
  </si>
  <si>
    <t>Организация наружного освещения улиц и дворовых территорий муниципального образования</t>
  </si>
  <si>
    <t>Обеспечение сохранности, технического обслуживания и содержания прочих объектов благоустройства</t>
  </si>
  <si>
    <t>Мероприятия, связанные со строительством (реконструкцией) объектов муниципальной собственности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</si>
  <si>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</si>
  <si>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</si>
  <si>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Субсидия на софинансирование капитальных вложений в объекты муниципальной собственности (включая остатки прошлых лет)</t>
  </si>
  <si>
    <t>Субвенция на реализацию Закона Мурманской области "О региональных нормативах финансового обеспечения образовательной деятельности в Мурманской области"</t>
  </si>
  <si>
    <t>Стипендии и премии главы администрации ЗАТО Александровск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</si>
  <si>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</si>
  <si>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Субвенция на обеспечение бесплатным питанием отдельных категорий обучающихся</t>
  </si>
  <si>
    <t>Субсидия на приобретение школьных автобусов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</si>
  <si>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</si>
  <si>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</si>
  <si>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</si>
  <si>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</si>
  <si>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</si>
  <si>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</si>
  <si>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</si>
  <si>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</si>
  <si>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</si>
  <si>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</si>
  <si>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</si>
  <si>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</si>
  <si>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</si>
  <si>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</si>
  <si>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</si>
  <si>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Обеспечение выполнения служебного поручения муниципальными служащими вне места постоянной работы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</si>
  <si>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</si>
  <si>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Обеспечение безопасных условий труда</t>
  </si>
  <si>
    <t>Непрограммная деятельность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</si>
  <si>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</si>
  <si>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</si>
  <si>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</si>
  <si>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</si>
  <si>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</si>
  <si>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</si>
  <si>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Реализация функций в сфере управления муниципальным имуществом</t>
  </si>
  <si>
    <t>Обеспечение исполнения мероприятий в рамках муниципальных программ управления культуры, спорта и молодежной политики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</si>
  <si>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</si>
  <si>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Содержание и эксплуатация установленного оборудования АПК "Безопасный город"</t>
  </si>
  <si>
    <t>Разработка проектно-сметной документации на создание АПК "Безопасный город"</t>
  </si>
  <si>
    <t>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</si>
  <si>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</si>
  <si>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>Проведение оценки рыночной стоимости нежилых помещений, арендуемых субъектами МСП</t>
  </si>
  <si>
    <t>Изготовление технической документации на объекты недвижимого имущества</t>
  </si>
  <si>
    <t>Оказание финансовой поддержки субъектам МСП (предоставление грантов начинающим предпринимателям на создание собственного бизнеса)</t>
  </si>
  <si>
    <t>Обеспечение доступа к информации о деятельности органов местного самоуправления с помощью интернет-сайта</t>
  </si>
  <si>
    <t>Развитие информационно-технологической инфраструктуры органов местного самоуправления</t>
  </si>
  <si>
    <t>Приобретение средств (ЭЦП, VipNet) для подключения к системе межведомственного электронного взаимодействия</t>
  </si>
  <si>
    <t>Развитие информационно- технологической инфраструктуры муниципальных учреждений</t>
  </si>
  <si>
    <t>Защита информационных систем и ресурсов</t>
  </si>
  <si>
    <t>Мероприятия по технической защите информации</t>
  </si>
  <si>
    <t>Организация предоставления государственных и муниципальных услуг по принципу "одного окна"</t>
  </si>
  <si>
    <t>Реализация Закона Мурманской области "Об административных комиссиях"</t>
  </si>
  <si>
    <t>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</si>
  <si>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Обеспечение сохранности, комплектования, учета и использования архивных документов</t>
  </si>
  <si>
    <t>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</si>
  <si>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>Проведение мероприятий по подготовке аукционов, конкурсов, тендеров и т.д. в целях получения дополнительных доходов в местный бюджет</t>
  </si>
  <si>
    <t>Своевременное распределение муниципальных жилых помещений гражданам в ЗАТО Александровск</t>
  </si>
  <si>
    <t>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</si>
  <si>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>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</si>
  <si>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>Автотранспортная перевозка пассажиров и грузов и сопутствующие ей работы</t>
  </si>
  <si>
    <t>Содержание муниципального имущества ЗАТО Александровск, закрепленного за МКУ "ЦАХиТО"на праве оперативного управления</t>
  </si>
  <si>
    <t>Материально-техническое обеспечение органов местного самоуправления ЗАТО Александровск</t>
  </si>
  <si>
    <t>Осуществление переданных федеральных полномочий по государственной регистрации актов гражданского состояния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</si>
  <si>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</si>
  <si>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Обслуживание автоматической системы контроля за радиационной обстановкой г. Гаджиево, г. Снежногорск</t>
  </si>
  <si>
    <t>Организация и проведение работ по предупреждению и ликвидации чрезвычайных ситуаций и их последствий, гражданская оборона</t>
  </si>
  <si>
    <t>Обслуживание МАСЦО ЗАТО Александровск</t>
  </si>
  <si>
    <t>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</si>
  <si>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>Организация регулирования численности безнадзорных животных</t>
  </si>
  <si>
    <t>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</si>
  <si>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>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</si>
  <si>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>Приобретение автобусов</t>
  </si>
  <si>
    <t>Оснащение участков улично-дорожной сети ЗАТО Александровск пешеходными ограждениями, в том числе в зоне пешеходных переходов</t>
  </si>
  <si>
    <t>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</si>
  <si>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>Ремонт автомобильных дорог общего пользования и междомовых проездов ЗАТО Александровск</t>
  </si>
  <si>
    <t>Содержание автомобильных дорог общего пользования на территории ЗАТО Александровск в соответствии с требованием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</si>
  <si>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</si>
  <si>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</si>
  <si>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</si>
  <si>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</si>
  <si>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</si>
  <si>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>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</si>
  <si>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>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</si>
  <si>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>Ремонт квартир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</si>
  <si>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</si>
  <si>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</si>
  <si>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Восстановление эксплуатационных характеристик помещений в целях сбережения энергоресурсов</t>
  </si>
  <si>
    <t>Капитальный ремонт сетей водоотведения</t>
  </si>
  <si>
    <t>Капитальный ремонт сетей теплоснабжения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</si>
  <si>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</si>
  <si>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Оплата за содержание, текущий ремонт и коммунальные услуги по пустующему муниципальному жилищному фонду</t>
  </si>
  <si>
    <t>Улучшение качества освещения улиц на территории муниципального образования ЗАТО Александровск</t>
  </si>
  <si>
    <t>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</si>
  <si>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>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</si>
  <si>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>Организация ритуальных услуг и содержание мест захоронения</t>
  </si>
  <si>
    <t>Создание условий и организация обустройства мест массового отдыха населения</t>
  </si>
  <si>
    <t>Организация ограничения доступа в законсервированные дома на территории ЗАТО Александровск</t>
  </si>
  <si>
    <t>Обеспечение эффективной работы объектов жилищно-коммунальной инфраструктуры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</si>
  <si>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</t>
  </si>
  <si>
    <t>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</si>
  <si>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социальных гарантий работникам</t>
  </si>
  <si>
    <t>Строительство детского сада на 300 мест в г.Гаджиево</t>
  </si>
  <si>
    <t>Обеспечение пожарной и электрической безопасности учреждений системы образования</t>
  </si>
  <si>
    <t>Обеспечение антитеррористической и противокриминальной безопасности учреждений системы образования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</si>
  <si>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</si>
  <si>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</si>
  <si>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</si>
  <si>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</si>
  <si>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>Обеспечение благоустройства территории ОУ</t>
  </si>
  <si>
    <t>Предоставление дополнительного образования детям в учреждениях дополнительного образования детей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</si>
  <si>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</si>
  <si>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</si>
  <si>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Организация отдыха и оздоровления детей в возрасте от 6 до 18 лет</t>
  </si>
  <si>
    <t>Предоставление питания детям, находящимся в оздоровительном лагере дневного пребывания в МОУ</t>
  </si>
  <si>
    <t>Организация и проведение мероприятий, направленных на совершенствование культурно-досуговой сферы молодежной среды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</si>
  <si>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</si>
  <si>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Обеспечение функционирования молодежного сайта ЗАТО Александровск "ZatoRozetka"</t>
  </si>
  <si>
    <t>Выплата премий и стипендий главы администрации ЗАТО Александровск одаренным детям и учащейся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</si>
  <si>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</si>
  <si>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</si>
  <si>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Информационно-методическое сопровождение образовательного процесса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</si>
  <si>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</si>
  <si>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Предоставление бесплатного молока обучающимся в 1-4 классах МОУ</t>
  </si>
  <si>
    <t>Предоставление бесплатного питания отдельным категориям обучающихся МОУ</t>
  </si>
  <si>
    <t>Предоставление социальных гарантий работникам МАУО "КШП"</t>
  </si>
  <si>
    <t>Обеспечение выполнения требований СанПиН и технической безопасности учреждений системы образования</t>
  </si>
  <si>
    <t>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</si>
  <si>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Организация и проведение культурно-массовых мероприятий в соответствии с годовым планом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</si>
  <si>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</si>
  <si>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</si>
  <si>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библиотек, включая оцифровку фонда</t>
  </si>
  <si>
    <t>Библиографическая обработка документов и создание каталогов</t>
  </si>
  <si>
    <t>Организация и проведение культурно-массовых мероприятий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</si>
  <si>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</si>
  <si>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</si>
  <si>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</si>
  <si>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</si>
  <si>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</si>
  <si>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</si>
  <si>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</si>
  <si>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</si>
  <si>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</si>
  <si>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Реализация переданных государственных полномочий по опеке и попечительству в отношении несовершеннолетних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</si>
  <si>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</si>
  <si>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</si>
  <si>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Реализация Закона Мурманской области "О комиссиях по делам несовершеннолетних и защите их прав в Мурманской области"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</si>
  <si>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</si>
  <si>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Организация проведения официальных физкультурно-оздоровительных и спортивных мероприятий ЗАТО Александровск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</si>
  <si>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</si>
  <si>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</si>
  <si>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Исполнение принятых обязательств по погашению и обслуживанию долговых обязательств ЗАТО Александровск</t>
  </si>
  <si>
    <t>Подпрограмма 8 "Развитие муниципальной службы ЗАТО Александровск"</t>
  </si>
  <si>
    <t>Подпрограмма 3 "Развитие системы образования через эффективное выполнение муниципальных функций"</t>
  </si>
  <si>
    <t>Подпрограмма 1 "Совершенствование финансовой и бюджетной политики"</t>
  </si>
  <si>
    <t>Подпрограмма 1 "Обеспечение деятельности администрации ЗАТО Александровск"</t>
  </si>
  <si>
    <t>Подпрограмма 2 "Обеспечение деятельности управления муниципальной собственностью администрации ЗАТО Александровск"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</si>
  <si>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</si>
  <si>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Муниципальная программа "Повышение качества жизни отдельных категорий граждан ЗАТО Александровск"на 2014 - 2020 годы</t>
  </si>
  <si>
    <t>Подпрограмма 1 "Профилактика правонарушений, обеспечение безопасности населения ЗАТО Александровск"</t>
  </si>
  <si>
    <t>Подпрограмма 4 "Профилактика экстремизма и терроризма в ЗАТО Александровск"</t>
  </si>
  <si>
    <t>Муниципальная программа ЗАТО Александровск "Энергоэффективность и развитие энергетики" на 2014 - 2020 годы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</si>
  <si>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</si>
  <si>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Подпрограмма 2 "Развитие информационного общества и формирование электронного правительства"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</si>
  <si>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</si>
  <si>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Подпрограмма 4 "Архивное дело ЗАТО Александровск"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</si>
  <si>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</si>
  <si>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Подпрограмма 6 "Обслуживание деятельности органов местного самоуправления"</t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</si>
  <si>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</si>
  <si>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>Подпрограмма 4 "Благоустройство территории муниципального образования ЗАТО Александровск"</t>
  </si>
  <si>
    <t>Подпрограмма 6 "Транспортное обслуживание населения ЗАТО Александровск"</t>
  </si>
  <si>
    <t>Подпрограмма 2 "Повышение безопасности дорожного движения и снижение дорожно-транспортного травматизма в ЗАТО Александровск"</t>
  </si>
  <si>
    <t>Муниципальная программа "Развитие транспортной системы ЗАТО Александровск" на 2014 - 2020 годы</t>
  </si>
  <si>
    <t>Подпрограмма 1 "Управление развитием информационного общества и формированием электронного правительства"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</si>
  <si>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</si>
  <si>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Подпрограмма 1 "Капитальный ремонт многоквартирных домов ЗАТО Александровск"</t>
  </si>
  <si>
    <t>Подпрограмма 2 "Подготовка объектов и систем жизнеобеспечения ЗАТО Александровск к работе в осенне-зимний период"</t>
  </si>
  <si>
    <t>Подпрограмма 3 "Обеспечение собираемости платежей населения за оказанные жилищно-коммунальные услуги в ЗАТО Александровск"</t>
  </si>
  <si>
    <t>Подпрограмма 5 "Управление развитием системы жилищно-коммунального хозяйства ЗАТО Александровск"</t>
  </si>
  <si>
    <t>Подпрограмма 1 "Качественное и доступное дошкольное образование"</t>
  </si>
  <si>
    <t>Подпрограмма 8 "Развитие современной инфраструктуры системы образования ЗАТО Александровск"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</si>
  <si>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</si>
  <si>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1 "Развитие творческого потенциала и организация досуга населения ЗАТО Александровск"</t>
  </si>
  <si>
    <t>Подпрограмма 7 "Организация отдыха, оздоровления и занятости детей и молодежи ЗАТО Александровск"</t>
  </si>
  <si>
    <t>Подпрограмма 2 "Молодежь ЗАТО Александровск"</t>
  </si>
  <si>
    <t>Подпрограмма 3 "Патриотическое воспитание граждан"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</si>
  <si>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</si>
  <si>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"Подпрограмма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</si>
  <si>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</si>
  <si>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2 "Библиотечное дело ЗАТО Александровск"</t>
  </si>
  <si>
    <t>Подпрограмма 3 "Музейное дело ЗАТО Александровск"</t>
  </si>
  <si>
    <t>Подпрограмма 5 "Модернизация учреждений культуры и дополнительного образования в сфере культуры ЗАТО Александровск"</t>
  </si>
  <si>
    <t>Подпрограмма 1 "Развитие физической культуры и спорта"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</si>
  <si>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</si>
  <si>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Подпрограмма 2 "Эффективное управление муниципальным долгом"</t>
  </si>
  <si>
    <t>Муниципальная программа ЗАТО Александровск "Эффективное муниципальное управление"на 2014 - 2020 годы</t>
  </si>
  <si>
    <t>Муниципальная программа ЗАТО Александровск "Развитие образования"на 2014 - 2020 годы</t>
  </si>
  <si>
    <t>Муниципальная программа "Обеспечение комплексной безопасности населения ЗАТО Александровск"на 2014 - 2020 годы</t>
  </si>
  <si>
    <t>Муниципальная программа ЗАТО Александровск "Информационное общество" на 2014 - 2020 годы</t>
  </si>
  <si>
    <t>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</si>
  <si>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Муниципальная программа ЗАТО Александровск "Развитие культуры и сохранение культурного наследия"на 2014 - 2020 годы</t>
  </si>
  <si>
    <t>Муниципальная программа ЗАТО Александровск "Развитие физической культуры, спорта и молодежной политики"на 2014 - 2020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</si>
  <si>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</si>
  <si>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</si>
  <si>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</si>
  <si>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</si>
  <si>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</si>
  <si>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</si>
  <si>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</si>
  <si>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</si>
  <si>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</si>
  <si>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</si>
  <si>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</si>
  <si>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</si>
  <si>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</si>
  <si>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</si>
  <si>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</si>
  <si>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</si>
  <si>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</si>
  <si>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</si>
  <si>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</si>
  <si>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</si>
  <si>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</si>
  <si>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</si>
  <si>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</si>
  <si>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</si>
  <si>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</si>
  <si>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</si>
  <si>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</si>
  <si>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</si>
  <si>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>Обслуживание внутреннего государственного и муниципального долга</t>
  </si>
  <si>
    <t>ОБЩЕГОСУДАРСТВЕННЫЕ ВОПРОСЫ</t>
  </si>
  <si>
    <t>Расходы на выплаты персоналув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</si>
  <si>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</si>
  <si>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</si>
  <si>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</si>
  <si>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</si>
  <si>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</si>
  <si>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</si>
  <si>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</si>
  <si>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</si>
  <si>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Субсидия на организацию отдыха детейМурманской области вмуниципальных образовательных организациях</t>
  </si>
  <si>
    <t>Субсидия на приобретение школьныхавтобусов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</si>
  <si>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</si>
  <si>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</si>
  <si>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</si>
  <si>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</si>
  <si>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</si>
  <si>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</si>
  <si>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</si>
  <si>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1</t>
  </si>
  <si>
    <t xml:space="preserve">                 к решению Совета депутатов ЗАТО Александровск</t>
  </si>
  <si>
    <t>от "27"декабря 2016 года № 98</t>
  </si>
  <si>
    <t>в редакции решения Совета депутатов ЗАТО Александровск</t>
  </si>
  <si>
    <t xml:space="preserve">Перечень главных администраторов доходов местного бюджета ЗАТО Александровск - органов местного самоуправления и органов администрации ЗАТО Александровск с правами юридических лиц </t>
  </si>
  <si>
    <t>Код бюджетной классификации Российской Федерации</t>
  </si>
  <si>
    <t>Наименование главного администратора (администратора) доходов местного бюджета</t>
  </si>
  <si>
    <t>код главного администратора</t>
  </si>
  <si>
    <t>код дохода</t>
  </si>
  <si>
    <t>913</t>
  </si>
  <si>
    <t>Совет депутатов ЗАТО Александровск</t>
  </si>
  <si>
    <t>1 17 05040 04 0000 180</t>
  </si>
  <si>
    <t>914</t>
  </si>
  <si>
    <t>Администрация ЗАТО Александровск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</si>
  <si>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</si>
  <si>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</si>
  <si>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</si>
  <si>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</si>
  <si>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</si>
  <si>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</si>
  <si>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</si>
  <si>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</si>
  <si>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2 19 25064 04 0000 151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</si>
  <si>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</si>
  <si>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915</t>
  </si>
  <si>
    <t>Управление муниципальной собственностью администрации ЗАТО Александровск</t>
  </si>
  <si>
    <t>1 08 07150 01 0000 110</t>
  </si>
  <si>
    <t>Государственная пошлина за выдачу разрешения на установку рекламной конструкции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</si>
  <si>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</si>
  <si>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</si>
  <si>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</si>
  <si>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</si>
  <si>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</si>
  <si>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</si>
  <si>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</si>
  <si>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</si>
  <si>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</si>
  <si>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</si>
  <si>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</si>
  <si>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</si>
  <si>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</si>
  <si>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</si>
  <si>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916</t>
  </si>
  <si>
    <t>Управление финансов администрации ЗАТО Александровск</t>
  </si>
  <si>
    <t>2 02 15001 04 0000 151</t>
  </si>
  <si>
    <t>Дотации бюджетам городских округов на выравнивание бюджетной обеспеченности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</si>
  <si>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</si>
  <si>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</si>
  <si>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</si>
  <si>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</si>
  <si>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918</t>
  </si>
  <si>
    <t>Управление образования администрации ЗАТО Александровск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</si>
  <si>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</si>
  <si>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</si>
  <si>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</si>
  <si>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</si>
  <si>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919</t>
  </si>
  <si>
    <t>Управление культуры, спорта и молодежной политики администрации                                                                                                                                                                             ЗАТО Александровск</t>
  </si>
  <si>
    <t>2 19 25027 04 0000 151</t>
  </si>
  <si>
    <t>Возврат остатков субсидий на мероприятия государственной программы Российской Федерации "Доступная среда" на 2011 - 2020 годы из бюджетов городских округов</t>
  </si>
  <si>
    <t>2 19 45144 04 0000 151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</si>
  <si>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</si>
  <si>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2 19 45148 04 0000 151</t>
  </si>
  <si>
    <t>Возврат остатков иных межбюджетных трансфертов на государственную поддержку лучших работников муниципальных учреждений культуры, находящихся на территориях сельских поселений, из бюджетов городских округов</t>
  </si>
  <si>
    <t>924</t>
  </si>
  <si>
    <t>Контрольно-счетная палата ЗАТО Александровск</t>
  </si>
  <si>
    <t xml:space="preserve">Иные доходы местного бюджета, администрирование которых может осуществляться главными администраторами доходов - органами местного самоуправления или органами администрации ЗАТО Александровск с правами юридических лиц, в пределах их компетенции </t>
  </si>
  <si>
    <t xml:space="preserve"> 1 13 02994 04 0000 130</t>
  </si>
  <si>
    <t>Прочие доходы от компенсации затрат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</si>
  <si>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</si>
  <si>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</si>
  <si>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</si>
  <si>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</si>
  <si>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2 02 29999 04 0000 151</t>
  </si>
  <si>
    <t>Прочие субсидии бюджетам городских округов</t>
  </si>
  <si>
    <t>2 02 39999 04 0000 151</t>
  </si>
  <si>
    <t>Прочие субвенции бюджетам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</si>
  <si>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</si>
  <si>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</si>
  <si>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</si>
  <si>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</si>
  <si>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</si>
  <si>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</si>
  <si>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Приложение № 4</t>
  </si>
  <si>
    <t>Объем поступлений доходов местного бюджета ЗАТО Александровск                                                                                                                                                                            на 2017 год</t>
  </si>
  <si>
    <t>Коды бюджетной классификации Российской Федерации</t>
  </si>
  <si>
    <t>Наименование доходов</t>
  </si>
  <si>
    <t>Сумма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</si>
  <si>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</si>
  <si>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</si>
  <si>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</si>
  <si>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</si>
  <si>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</si>
  <si>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</si>
  <si>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</si>
  <si>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</si>
  <si>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</si>
  <si>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</si>
  <si>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</si>
  <si>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</si>
  <si>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</si>
  <si>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</si>
  <si>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</si>
  <si>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</si>
  <si>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</si>
  <si>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</si>
  <si>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</si>
  <si>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</si>
  <si>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</si>
  <si>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</si>
  <si>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</si>
  <si>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</si>
  <si>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</si>
  <si>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</si>
  <si>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</si>
  <si>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</si>
  <si>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</si>
  <si>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</si>
  <si>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</si>
  <si>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</si>
  <si>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</si>
  <si>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</si>
  <si>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</si>
  <si>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</si>
  <si>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</si>
  <si>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</si>
  <si>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</si>
  <si>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</si>
  <si>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</si>
  <si>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</si>
  <si>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</si>
  <si>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</si>
  <si>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</si>
  <si>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</si>
  <si>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</si>
  <si>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</si>
  <si>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</si>
  <si>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</si>
  <si>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</si>
  <si>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</si>
  <si>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</si>
  <si>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</si>
  <si>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</si>
  <si>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</si>
  <si>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</si>
  <si>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</si>
  <si>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</si>
  <si>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</si>
  <si>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</si>
  <si>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</si>
  <si>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</si>
  <si>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</si>
  <si>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</si>
  <si>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</si>
  <si>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</si>
  <si>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</si>
  <si>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</si>
  <si>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</si>
  <si>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</si>
  <si>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</si>
  <si>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</si>
  <si>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</si>
  <si>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</si>
  <si>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</si>
  <si>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</si>
  <si>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</si>
  <si>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</si>
  <si>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</si>
  <si>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</si>
  <si>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</si>
  <si>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</si>
  <si>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</si>
  <si>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</si>
  <si>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</si>
  <si>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</si>
  <si>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</si>
  <si>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</si>
  <si>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</si>
  <si>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</si>
  <si>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</si>
  <si>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</si>
  <si>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</si>
  <si>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</si>
  <si>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</si>
  <si>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</si>
  <si>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</si>
  <si>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</si>
  <si>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</si>
  <si>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</si>
  <si>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</si>
  <si>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</si>
  <si>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</si>
  <si>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</si>
  <si>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</si>
  <si>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</si>
  <si>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</si>
  <si>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</si>
  <si>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</si>
  <si>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</si>
  <si>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</si>
  <si>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</si>
  <si>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</si>
  <si>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</si>
  <si>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</si>
  <si>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</si>
  <si>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</si>
  <si>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</si>
  <si>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</si>
  <si>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</si>
  <si>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</si>
  <si>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</si>
  <si>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</si>
  <si>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</si>
  <si>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</si>
  <si>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</si>
  <si>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</si>
  <si>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</si>
  <si>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000 1 13 02994 04 0000 130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</si>
  <si>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</si>
  <si>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</si>
  <si>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</si>
  <si>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</si>
  <si>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</si>
  <si>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</si>
  <si>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</si>
  <si>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</si>
  <si>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</si>
  <si>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</si>
  <si>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</si>
  <si>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</si>
  <si>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119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пунктами 1 и 2 статьи 120, статьями 125, 126, 126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128, 129, 129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129</t>
    </r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>, 132, 133, 134, 135, 135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135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</si>
  <si>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</si>
  <si>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</si>
  <si>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</si>
  <si>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</si>
  <si>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</si>
  <si>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</si>
  <si>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</si>
  <si>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</si>
  <si>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</si>
  <si>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земельного законодательства, лесного законодательства, водного законодательства</t>
    </r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</si>
  <si>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</si>
  <si>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</si>
  <si>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</si>
  <si>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</si>
  <si>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</si>
  <si>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</si>
  <si>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</si>
  <si>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хозяйства</t>
  </si>
  <si>
    <t>000 1 16 30030 01 0000 140</t>
  </si>
  <si>
    <t>Прочие денежные взыскания (штрафы) за правонарушения в области дорожного хозяйства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</si>
  <si>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</si>
  <si>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</si>
  <si>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</si>
  <si>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</si>
  <si>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</si>
  <si>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</si>
  <si>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</si>
  <si>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</si>
  <si>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000 1 16 90040 04 0000 140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</si>
  <si>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</si>
  <si>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</si>
  <si>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</si>
  <si>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</si>
  <si>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</si>
  <si>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</si>
  <si>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</si>
  <si>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обеспеченнности</t>
  </si>
  <si>
    <t>000 2 02 15001 04 0000 151</t>
  </si>
  <si>
    <t>Дотации бюджетам городских округов на выравнивание бюджетной обеспеченнности</t>
  </si>
  <si>
    <t>000 2 02 15010 00 0000 151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</si>
  <si>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</si>
  <si>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</si>
  <si>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</si>
  <si>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</si>
  <si>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</si>
  <si>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</si>
  <si>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000 2 02 29999 04 0000 151</t>
  </si>
  <si>
    <t>000 2 02 30000 00 0000 151</t>
  </si>
  <si>
    <t>Субвенции бюджетам бюджетной системы Российской Федерации</t>
  </si>
  <si>
    <t>000 2 02 30027 00 0000 151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</si>
  <si>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</si>
  <si>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000 2 02 30027 04 0000 151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</si>
  <si>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</si>
  <si>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</si>
  <si>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</si>
  <si>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000 2 02 35930 00 0000 151</t>
  </si>
  <si>
    <t>Субвенции бюджетам на государственную регистрацию актов гражданского состояния</t>
  </si>
  <si>
    <t>000 2 02 35930 04 0000 151</t>
  </si>
  <si>
    <t>000 2 02 39999 00 0000 151</t>
  </si>
  <si>
    <t>Прочие субвенции</t>
  </si>
  <si>
    <t>000 2 02 39999 04 0000 151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</si>
  <si>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</si>
  <si>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</si>
  <si>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</si>
  <si>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</si>
  <si>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</si>
  <si>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</si>
  <si>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 ДОХОДОВ</t>
  </si>
  <si>
    <t xml:space="preserve">                                             Приложение № 5</t>
  </si>
  <si>
    <t xml:space="preserve">Источники финансирования </t>
  </si>
  <si>
    <t>дефицита местного бюджета ЗАТО Александровск на 2017 год</t>
  </si>
  <si>
    <t xml:space="preserve">рублей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</si>
  <si>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</si>
  <si>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</si>
  <si>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</si>
  <si>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Кредиты кредитных организаций в валюте Российской Федерации</t>
  </si>
  <si>
    <t>0000</t>
  </si>
  <si>
    <t>1.1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</si>
  <si>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</si>
  <si>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</si>
  <si>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</si>
  <si>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</si>
  <si>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</si>
  <si>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</si>
  <si>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</si>
  <si>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</si>
  <si>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</si>
  <si>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</si>
  <si>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</si>
  <si>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</si>
  <si>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</si>
  <si>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</si>
  <si>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</si>
  <si>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</si>
  <si>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</si>
  <si>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</si>
  <si>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</si>
  <si>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</si>
  <si>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</si>
  <si>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</si>
  <si>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</si>
  <si>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</si>
  <si>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</si>
  <si>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</si>
  <si>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</si>
  <si>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</si>
  <si>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</si>
  <si>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</si>
  <si>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</si>
  <si>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</si>
  <si>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</si>
  <si>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</si>
  <si>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</si>
  <si>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</si>
  <si>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</si>
  <si>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</si>
  <si>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</si>
  <si>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</si>
  <si>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</si>
  <si>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ИСТОЧНИКИ ВНУТРЕННЕГО ФИНАНСИРОВАНИЯ ДЕФИЦИТОВ БЮДЖЕТОВ</t>
  </si>
  <si>
    <t xml:space="preserve">                                             Приложение № 10</t>
  </si>
  <si>
    <t>Программа</t>
  </si>
  <si>
    <t>муниципальных внутренних заимствований</t>
  </si>
  <si>
    <t>ЗАТО Александровск на 2017 год</t>
  </si>
  <si>
    <t>Виды заимствований</t>
  </si>
  <si>
    <t>Всего заимствований</t>
  </si>
  <si>
    <t>Внутренние заимствования (привлечение/погашение)</t>
  </si>
  <si>
    <t>от 27 декабря 2016 года № 98</t>
  </si>
  <si>
    <t>Код ведом-ства</t>
  </si>
  <si>
    <t xml:space="preserve"> Обеспечение выполнения служебного поручения муниципальными служащими вне места постоянной работы</t>
  </si>
  <si>
    <t xml:space="preserve">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</si>
  <si>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Обеспечение безопасных условий труда</t>
  </si>
  <si>
    <t xml:space="preserve"> Обеспечение доступа к информации о деятельности органов местного самоуправления с помощью интернет-сайта</t>
  </si>
  <si>
    <t xml:space="preserve"> Развитие информационно-технологической инфраструктуры органов местного самоуправления</t>
  </si>
  <si>
    <t xml:space="preserve"> Материально-техническое обеспечение органов местного самоуправления ЗАТО Александровск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</si>
  <si>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</si>
  <si>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 xml:space="preserve">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</si>
  <si>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 xml:space="preserve"> Создание условий для повышения эффективности деятельности социально ориентированным некоммерческим организациям инвалидов</t>
  </si>
  <si>
    <t xml:space="preserve"> 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</si>
  <si>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 xml:space="preserve"> Оказание финансовой поддержки субъектам МСП (предоставление грантов начинающим предпринимателям на создание собственного бизнеса)</t>
  </si>
  <si>
    <t xml:space="preserve"> Приобретение средств (ЭЦП, VipNet) для подключения к системе межведомственного электронного взаимодействия</t>
  </si>
  <si>
    <t xml:space="preserve"> Развитие информационно- технологической инфраструктуры муниципальных учреждений</t>
  </si>
  <si>
    <t xml:space="preserve"> Защита информационных систем и ресурсов</t>
  </si>
  <si>
    <t xml:space="preserve"> Мероприятия по технической защите информации</t>
  </si>
  <si>
    <t xml:space="preserve"> Организация предоставления государственных и муниципальных услуг по принципу "одного окна"</t>
  </si>
  <si>
    <t xml:space="preserve"> Реализация Закона Мурманской области "Об административных комиссиях"</t>
  </si>
  <si>
    <t xml:space="preserve"> Обеспечение сохранности, комплектования, учета и использования архивных документов</t>
  </si>
  <si>
    <t xml:space="preserve"> Автотранспортная перевозка пассажиров и грузов и сопутствующие ей работы</t>
  </si>
  <si>
    <t xml:space="preserve"> Содержание муниципального имущества ЗАТО Александровск, закрепленного за МКУ "ЦАХиТО"на праве оперативного управления</t>
  </si>
  <si>
    <t xml:space="preserve"> Осуществление переданных федеральных полномочий по государственной регистрации актов гражданского состояния</t>
  </si>
  <si>
    <t xml:space="preserve"> Обслуживание автоматической системы контроля за радиационной обстановкой г. Гаджиево, г. Снежногорск</t>
  </si>
  <si>
    <t xml:space="preserve"> Организация и проведение работ по предупреждению и ликвидации чрезвычайных ситуаций и их последствий, гражданская оборона</t>
  </si>
  <si>
    <t xml:space="preserve"> Обслуживание МАСЦО ЗАТО Александровск</t>
  </si>
  <si>
    <t xml:space="preserve"> 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</si>
  <si>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 xml:space="preserve"> 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</si>
  <si>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 xml:space="preserve">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</si>
  <si>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 xml:space="preserve"> 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</si>
  <si>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 xml:space="preserve"> Реализация Закона Мурманской области "О комиссиях по делам несовершеннолетних и защите их прав в Мурманской области"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</si>
  <si>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</si>
  <si>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</si>
  <si>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 xml:space="preserve"> Реализация функций в сфере управления муниципальным имуществом</t>
  </si>
  <si>
    <t xml:space="preserve"> 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</si>
  <si>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 xml:space="preserve"> Проведение оценки рыночной стоимости нежилых помещений, арендуемых субъектами МСП</t>
  </si>
  <si>
    <t xml:space="preserve"> Изготовление технической документации на объекты недвижимого имущества</t>
  </si>
  <si>
    <t xml:space="preserve"> 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</si>
  <si>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 xml:space="preserve"> 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</si>
  <si>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 xml:space="preserve"> Проведение мероприятий по подготовке аукционов, конкурсов, тендеров и т.д. в целях получения дополнительных доходов в местный бюджет</t>
  </si>
  <si>
    <t xml:space="preserve"> Своевременное распределение муниципальных жилых помещений гражданам в ЗАТО Александровск</t>
  </si>
  <si>
    <t xml:space="preserve"> 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</si>
  <si>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 xml:space="preserve"> 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</si>
  <si>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 xml:space="preserve"> Организация регулирования численности безнадзорных животных</t>
  </si>
  <si>
    <t xml:space="preserve"> Содержание автомобильных дорог общего пользования на территории ЗАТО Александровск в соответствии с требованием ГОСТ Р 50597-93</t>
  </si>
  <si>
    <t xml:space="preserve"> 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</si>
  <si>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 xml:space="preserve"> 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</si>
  <si>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 xml:space="preserve"> 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</si>
  <si>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 xml:space="preserve"> 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</si>
  <si>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 xml:space="preserve"> Ремонт квартир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</si>
  <si>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</si>
  <si>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</si>
  <si>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 xml:space="preserve"> Восстановление эксплуатационных характеристик помещений в целях сбережения энергоресурсов</t>
  </si>
  <si>
    <t xml:space="preserve"> 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</si>
  <si>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 xml:space="preserve"> Оплата за содержание, текущий ремонт и коммунальные услуги по пустующему муниципальному жилищному фонду</t>
  </si>
  <si>
    <t xml:space="preserve"> Улучшение качества освещения улиц на территории муниципального образования ЗАТО Александровск</t>
  </si>
  <si>
    <t xml:space="preserve"> 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</si>
  <si>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 xml:space="preserve"> 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</si>
  <si>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 xml:space="preserve"> Организация ритуальных услуг и содержание мест захоронения</t>
  </si>
  <si>
    <t xml:space="preserve"> Создание условий и организация обустройства мест массового отдыха населения</t>
  </si>
  <si>
    <t xml:space="preserve"> Организация ограничения доступа в законсервированные дома на территории ЗАТО Александровск</t>
  </si>
  <si>
    <t xml:space="preserve"> Обеспечение эффективной работы объектов жилищно-коммунальной инфраструктуры</t>
  </si>
  <si>
    <t xml:space="preserve"> 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</si>
  <si>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 xml:space="preserve"> Исполнение принятых обязательств по погашению и обслуживанию долговых обязательств ЗАТО Александровск</t>
  </si>
  <si>
    <t xml:space="preserve">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</si>
  <si>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 xml:space="preserve"> 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</si>
  <si>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 xml:space="preserve"> 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</si>
  <si>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 xml:space="preserve"> 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</si>
  <si>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 xml:space="preserve">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</si>
  <si>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</si>
  <si>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 xml:space="preserve"> Предоставление социальных гарантий работникам</t>
  </si>
  <si>
    <t xml:space="preserve"> Обеспечение антитеррористической и противокриминальной безопасности учреждений системы образования</t>
  </si>
  <si>
    <t xml:space="preserve">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</si>
  <si>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</si>
  <si>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</si>
  <si>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</si>
  <si>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 xml:space="preserve"> Предоставление дополнительного образования детям в учреждениях дополнительного образования детей</t>
  </si>
  <si>
    <t xml:space="preserve"> Обеспечение пожарной и электрической безопасности учреждений системы образования</t>
  </si>
  <si>
    <t xml:space="preserve"> Организация отдыха и оздоровления детей в возрасте от 6 до 18 лет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</si>
  <si>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</si>
  <si>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 xml:space="preserve"> Комплексное и качественное хозяйственно-эксплуатационное обслуживание учреждений системы образования ЗАТО Александровск</t>
  </si>
  <si>
    <t xml:space="preserve"> Предоставление бесплатного молока обучающимся в 1-4 классах МОУ</t>
  </si>
  <si>
    <t xml:space="preserve"> Предоставление бесплатного питания отдельным категориям обучающихся МОУ</t>
  </si>
  <si>
    <t xml:space="preserve"> Предоставление социальных гарантий работникам МАУО "КШП"</t>
  </si>
  <si>
    <t xml:space="preserve">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</si>
  <si>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</si>
  <si>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</si>
  <si>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 xml:space="preserve"> Организация мер по предоставлению и выплате компенсации части родительской платы за присмотр и уход за ребенком в ДОУ</t>
  </si>
  <si>
    <t xml:space="preserve"> Выплата компенсации части родительской платы за присмотр и уход за ребенком в ДОУ</t>
  </si>
  <si>
    <t xml:space="preserve"> Реализация переданных государственных полномочий по опеке и попечительству в отношении несовершеннолетних</t>
  </si>
  <si>
    <t xml:space="preserve"> 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</si>
  <si>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Содержание ребенка в семье опекуна (попечителя) и приемной семье, а также вознаграждение, причитающееся приемному родителю</t>
  </si>
  <si>
    <t>Управление культуры, спорта и молодежной политики администрации ЗАТО Александровск</t>
  </si>
  <si>
    <t xml:space="preserve"> Обеспечение исполнения мероприятий в рамках муниципальных программ управления культуры, спорта и молодежной политики</t>
  </si>
  <si>
    <t xml:space="preserve"> Реализация дополнительных общеразвивающих программ</t>
  </si>
  <si>
    <t xml:space="preserve"> Реализация дополнительных общеобразовательных предпрофессиональных программ в области искусств</t>
  </si>
  <si>
    <t xml:space="preserve"> Организация и проведение мероприятий, направленных на совершенствование культурно-досуговой сферы молодежной среды</t>
  </si>
  <si>
    <t xml:space="preserve"> 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</si>
  <si>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 xml:space="preserve"> Обеспечение функционирования молодежного сайта ЗАТО Александровск "ZatoRozetka"</t>
  </si>
  <si>
    <t xml:space="preserve"> Выплата премий и стипендий главы администрации ЗАТО Александровск одаренным детям и учащейся молодежи</t>
  </si>
  <si>
    <t xml:space="preserve">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</si>
  <si>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 xml:space="preserve">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</si>
  <si>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 xml:space="preserve"> Организация и проведение культурно-массовых мероприятий в соответствии с годовым планом</t>
  </si>
  <si>
    <t xml:space="preserve"> Организация деятельности клубных формирований и формирований самодеятельного народного творчества</t>
  </si>
  <si>
    <t xml:space="preserve"> Библиотечное, библиографическое и информационное обслуживание пользователей библиотеки</t>
  </si>
  <si>
    <t xml:space="preserve"> Формирование, учет, изучение, обеспечение физического сохранения и безопасности фондов библиотек, включая оцифровку фонда</t>
  </si>
  <si>
    <t xml:space="preserve"> Библиографическая обработка документов и создание каталогов</t>
  </si>
  <si>
    <t xml:space="preserve"> Организация и проведение культурно-массовых мероприятий</t>
  </si>
  <si>
    <t xml:space="preserve"> Формирование, учет, изучение, обеспечение физического сохранения и безопасности музейных предметов, музейных коллекций</t>
  </si>
  <si>
    <t xml:space="preserve"> Публичный показ музейных предметов, музейных коллекций</t>
  </si>
  <si>
    <t xml:space="preserve"> Создание экспозиций (выставок) музеев, организация выездных выставок</t>
  </si>
  <si>
    <t xml:space="preserve">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</si>
  <si>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 xml:space="preserve"> Организация проведения официальных физкультурно-оздоровительных и спортивных мероприятий ЗАТО Александровск</t>
  </si>
  <si>
    <t xml:space="preserve">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</si>
  <si>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контрольно-счетная палата муниципального образования ЗАТО Александровск Мурманской области</t>
  </si>
  <si>
    <t xml:space="preserve">                                             Приложение № 7</t>
  </si>
  <si>
    <t>Ведомственная структура расходов местного бюджета ЗАТО Александровск по главным распорядителям бюджетных средств,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</si>
  <si>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 xml:space="preserve">Раздел </t>
  </si>
  <si>
    <t>Под-раздел</t>
  </si>
  <si>
    <t>Вид расхо-дов</t>
  </si>
  <si>
    <t xml:space="preserve"> Содержание и эксплуатация установленного оборудования АПК "Безопасный город"</t>
  </si>
  <si>
    <t xml:space="preserve"> Разработка проектно-сметной документации на создание АПК "Безопасный город"</t>
  </si>
  <si>
    <t xml:space="preserve"> 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</si>
  <si>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 xml:space="preserve"> 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</si>
  <si>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 xml:space="preserve"> Приобретение автобусов</t>
  </si>
  <si>
    <t>Капитальные вложения в объекты государственной (муниципальной) собственности</t>
  </si>
  <si>
    <t xml:space="preserve"> Оснащение участков улично-дорожной сети ЗАТО Александровск пешеходными ограждениями, в том числе в зоне пешеходных переходов</t>
  </si>
  <si>
    <t xml:space="preserve"> 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</si>
  <si>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 xml:space="preserve"> Ремонт автомобильных дорог общего пользования и междомовых проездов ЗАТО Александровск</t>
  </si>
  <si>
    <t xml:space="preserve"> Утверждение нормативов финансовых затрат на содержание автомобильных дорог общего пользования местного значения ЗАТО Александровск</t>
  </si>
  <si>
    <t xml:space="preserve"> Капитальный ремонт сетей водоотведения</t>
  </si>
  <si>
    <t xml:space="preserve"> Капитальный ремонт сетей теплоснабжения</t>
  </si>
  <si>
    <t xml:space="preserve"> Строительство детского сада на 300 мест в г.Гаджиево</t>
  </si>
  <si>
    <t xml:space="preserve"> Обеспечение благоустройства территории ОУ</t>
  </si>
  <si>
    <t>Субсидия на организацию отдыха детей Мурманской области в муниципальных образовательных организациях</t>
  </si>
  <si>
    <t xml:space="preserve"> 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</si>
  <si>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рубли</t>
  </si>
  <si>
    <t xml:space="preserve">  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</si>
  <si>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Приложение № 9</t>
  </si>
  <si>
    <t>Распределение бюджетных ассигнований местного бюджета ЗАТО Александровск на реализацию муниципальных  программ ЗАТО Александровск на 2017 год и на плановый период 2018 и 2019 годов</t>
  </si>
  <si>
    <t>Код ведомства</t>
  </si>
  <si>
    <t>целевые</t>
  </si>
  <si>
    <t>нецелевые</t>
  </si>
  <si>
    <t xml:space="preserve"> </t>
  </si>
  <si>
    <t xml:space="preserve"> Обеспечение выполнения требований СанПиН и технической безопасности учреждений системы образования</t>
  </si>
  <si>
    <t xml:space="preserve"> Предоставление питания детям, находящимся в оздоровительном лагере дневного пребывания в МОУ</t>
  </si>
  <si>
    <t xml:space="preserve">Ведомственная структура расходов местного бюджета ЗАТО Александровск по главным распорядителям бюджетных средств,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плановый период 2018 и 2019 годов </t>
  </si>
  <si>
    <t>Приложение № 7.1</t>
  </si>
  <si>
    <t>Расходы на выплаты персоналу 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</si>
  <si>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Муниципальная программа ЗАТО Александровск "Эффективное муниципальное управление"на 2014 - 2020 годы</t>
  </si>
  <si>
    <t xml:space="preserve">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</si>
  <si>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Муниципальная программа ЗАТО Александровск "Информационное общество" на 2014 - 2020 годы</t>
  </si>
  <si>
    <t xml:space="preserve">  Муниципальная программа "Обеспечение комплексной безопасности населения ЗАТО Александровск"на 2014 - 2020 годы</t>
  </si>
  <si>
    <t xml:space="preserve">  Муниципальная программа ЗАТО Александровск "Развитие культуры и сохранение культурного наследия"на 2014 - 2020 годы</t>
  </si>
  <si>
    <t xml:space="preserve">  Муниципальная программа ЗАТО Александровск "Развитие физической культуры, спорта и молодежной политики"на 2014 - 2020 годы</t>
  </si>
  <si>
    <t xml:space="preserve">  Муниципальная программа "Повышение качества жизни отдельных категорий граждан ЗАТО Александровск"на 2014 - 2020 годы</t>
  </si>
  <si>
    <t>Субсидия на приобретение школьных  автобусов</t>
  </si>
  <si>
    <t>Субсидия на организацию отдыха детей  Мурманской области в  муниципальных образовательных организациях</t>
  </si>
  <si>
    <t>Вид расхода</t>
  </si>
  <si>
    <t xml:space="preserve">Распределение бюджетных ассигнований по целевым статьям (муниципальным программам ЗАТО Александровск и непрограммным направлениям деятельности), группам видов расходов, разделам, подразделам классификации расходов местного бюджета ЗАТО Александровск на плановый период 2018 и 2019 годов </t>
  </si>
  <si>
    <t>Приложение № 8</t>
  </si>
  <si>
    <t>Капитальные вложения в объекты  государственной (муниципальной) собственности</t>
  </si>
  <si>
    <t xml:space="preserve">  Непрограммная деятельность</t>
  </si>
  <si>
    <t xml:space="preserve"> 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</si>
  <si>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 Муниципальная программа ЗАТО Александровск "Энергоэффективность и развитие энергетики" на 2014 - 2020 годы</t>
  </si>
  <si>
    <t xml:space="preserve">  Муниципальная программа "Развитие транспортной системы ЗАТО Александровск" на 2014 - 2020 годы</t>
  </si>
  <si>
    <t xml:space="preserve">  Муниципальная программа ЗАТО Александровск "Развитие образования"на 2014 - 2020 годы</t>
  </si>
  <si>
    <t xml:space="preserve">Сумма </t>
  </si>
  <si>
    <t>Распределение бюджетных ассигнований по целевым статьям (муниципальным программам ЗАТО Александровск и непрограммным направлениям деятельности), группам видов расходов, разделам, подразделам классификации расходов местного бюджета ЗАТО Александровск на 2017 год</t>
  </si>
  <si>
    <t>от 14.12.2016 № 98</t>
  </si>
  <si>
    <t xml:space="preserve">Выплаты по решениям судов и оплата государственной пошлины </t>
  </si>
  <si>
    <t>70711S1070</t>
  </si>
  <si>
    <t>7071171070</t>
  </si>
  <si>
    <t>Разработка программы комплексного развития транспортной инфраструктуры МО ЗАТО Александровск Мурманской области</t>
  </si>
  <si>
    <t>7701300000</t>
  </si>
  <si>
    <t>7701329990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</si>
  <si>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</si>
  <si>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8221700000</t>
  </si>
  <si>
    <t>8221720150</t>
  </si>
  <si>
    <t>Корректировка (актуализация) схемы  теплоснабжения в границах муниципального образования ЗАТО Александровск</t>
  </si>
  <si>
    <t>7422200000</t>
  </si>
  <si>
    <t>7422229990</t>
  </si>
  <si>
    <t>Оплата административных штрафов</t>
  </si>
  <si>
    <t>9900020160</t>
  </si>
  <si>
    <t>Прочие неналоговые доходы бюджетов городских округов</t>
  </si>
  <si>
    <t xml:space="preserve"> в редакции решения Совета депутатов ЗАТО Александровск</t>
  </si>
  <si>
    <t>от 6 апреля 2017 года № 35</t>
  </si>
  <si>
    <t>от 6  аперля 2017 года № 35</t>
  </si>
  <si>
    <t>от 6 аперля 2017 года № 35</t>
  </si>
  <si>
    <t>Приложение № 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</si>
</sst>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6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NewRomanPSMT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rgb="FF000000"/>
      <name val="Arial Cyr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2"/>
      <color rgb="FFFF0000"/>
      <name val="Times New Roman Cyr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8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0" fontId="4" fillId="0" borderId="1"/>
    <xf numFmtId="0" fontId="5" fillId="0" borderId="1"/>
    <xf numFmtId="0" fontId="13" fillId="7" borderId="1" applyNumberFormat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11" borderId="1" applyNumberFormat="0" applyBorder="0" applyAlignment="0" applyProtection="0"/>
    <xf numFmtId="0" fontId="13" fillId="12" borderId="1" applyNumberFormat="0" applyBorder="0" applyAlignment="0" applyProtection="0"/>
    <xf numFmtId="0" fontId="13" fillId="13" borderId="1" applyNumberFormat="0" applyBorder="0" applyAlignment="0" applyProtection="0"/>
    <xf numFmtId="0" fontId="13" fillId="14" borderId="1" applyNumberFormat="0" applyBorder="0" applyAlignment="0" applyProtection="0"/>
    <xf numFmtId="0" fontId="13" fillId="15" borderId="1" applyNumberFormat="0" applyBorder="0" applyAlignment="0" applyProtection="0"/>
    <xf numFmtId="0" fontId="13" fillId="10" borderId="1" applyNumberFormat="0" applyBorder="0" applyAlignment="0" applyProtection="0"/>
    <xf numFmtId="0" fontId="13" fillId="13" borderId="1" applyNumberFormat="0" applyBorder="0" applyAlignment="0" applyProtection="0"/>
    <xf numFmtId="0" fontId="13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8" borderId="1" applyNumberFormat="0" applyBorder="0" applyAlignment="0" applyProtection="0"/>
    <xf numFmtId="0" fontId="14" fillId="19" borderId="1" applyNumberFormat="0" applyBorder="0" applyAlignment="0" applyProtection="0"/>
    <xf numFmtId="0" fontId="14" fillId="20" borderId="1" applyNumberFormat="0" applyBorder="0" applyAlignment="0" applyProtection="0"/>
    <xf numFmtId="0" fontId="15" fillId="4" borderId="3">
      <alignment horizontal="center"/>
    </xf>
    <xf numFmtId="0" fontId="14" fillId="21" borderId="1" applyNumberFormat="0" applyBorder="0" applyAlignment="0" applyProtection="0"/>
    <xf numFmtId="0" fontId="14" fillId="22" borderId="1" applyNumberFormat="0" applyBorder="0" applyAlignment="0" applyProtection="0"/>
    <xf numFmtId="0" fontId="14" fillId="23" borderId="1" applyNumberFormat="0" applyBorder="0" applyAlignment="0" applyProtection="0"/>
    <xf numFmtId="0" fontId="14" fillId="18" borderId="1" applyNumberFormat="0" applyBorder="0" applyAlignment="0" applyProtection="0"/>
    <xf numFmtId="0" fontId="14" fillId="19" borderId="1" applyNumberFormat="0" applyBorder="0" applyAlignment="0" applyProtection="0"/>
    <xf numFmtId="0" fontId="14" fillId="24" borderId="1" applyNumberFormat="0" applyBorder="0" applyAlignment="0" applyProtection="0"/>
    <xf numFmtId="0" fontId="16" fillId="12" borderId="11" applyNumberFormat="0" applyAlignment="0" applyProtection="0"/>
    <xf numFmtId="0" fontId="17" fillId="25" borderId="12" applyNumberFormat="0" applyAlignment="0" applyProtection="0"/>
    <xf numFmtId="0" fontId="18" fillId="25" borderId="11" applyNumberFormat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" applyNumberFormat="0" applyFill="0" applyBorder="0" applyAlignment="0" applyProtection="0"/>
    <xf numFmtId="0" fontId="22" fillId="0" borderId="16" applyNumberFormat="0" applyFill="0" applyAlignment="0" applyProtection="0"/>
    <xf numFmtId="0" fontId="23" fillId="26" borderId="17" applyNumberFormat="0" applyAlignment="0" applyProtection="0"/>
    <xf numFmtId="0" fontId="24" fillId="0" borderId="1" applyNumberFormat="0" applyFill="0" applyBorder="0" applyAlignment="0" applyProtection="0"/>
    <xf numFmtId="0" fontId="25" fillId="27" borderId="1" applyNumberFormat="0" applyBorder="0" applyAlignment="0" applyProtection="0"/>
    <xf numFmtId="0" fontId="5" fillId="0" borderId="1"/>
    <xf numFmtId="0" fontId="5" fillId="0" borderId="1"/>
    <xf numFmtId="0" fontId="5" fillId="0" borderId="1"/>
    <xf numFmtId="0" fontId="5" fillId="0" borderId="1"/>
    <xf numFmtId="0" fontId="26" fillId="8" borderId="1" applyNumberFormat="0" applyBorder="0" applyAlignment="0" applyProtection="0"/>
    <xf numFmtId="0" fontId="27" fillId="0" borderId="1" applyNumberFormat="0" applyFill="0" applyBorder="0" applyAlignment="0" applyProtection="0"/>
    <xf numFmtId="0" fontId="5" fillId="28" borderId="18" applyNumberFormat="0" applyFont="0" applyAlignment="0" applyProtection="0"/>
    <xf numFmtId="0" fontId="28" fillId="0" borderId="19" applyNumberFormat="0" applyFill="0" applyAlignment="0" applyProtection="0"/>
    <xf numFmtId="0" fontId="29" fillId="0" borderId="1" applyNumberFormat="0" applyFill="0" applyBorder="0" applyAlignment="0" applyProtection="0"/>
    <xf numFmtId="0" fontId="30" fillId="9" borderId="1" applyNumberFormat="0" applyBorder="0" applyAlignment="0" applyProtection="0"/>
    <xf numFmtId="0" fontId="4" fillId="0" borderId="1"/>
  </cellStyleXfs>
  <cellXfs count="369">
    <xf numFmtId="0" fontId="0" fillId="0" borderId="0" xfId="0"/>
    <xf numFmtId="4" fontId="7" fillId="0" borderId="2" xfId="7" applyNumberFormat="1" applyFont="1" applyFill="1" applyProtection="1">
      <alignment horizontal="right" vertical="top" shrinkToFit="1"/>
    </xf>
    <xf numFmtId="4" fontId="8" fillId="0" borderId="2" xfId="7" applyNumberFormat="1" applyFont="1" applyFill="1" applyProtection="1">
      <alignment horizontal="right" vertical="top" shrinkToFit="1"/>
    </xf>
    <xf numFmtId="4" fontId="7" fillId="0" borderId="7" xfId="11" applyNumberFormat="1" applyFont="1" applyFill="1" applyBorder="1" applyAlignment="1" applyProtection="1">
      <alignment horizontal="right" shrinkToFit="1"/>
    </xf>
    <xf numFmtId="0" fontId="6" fillId="0" borderId="1" xfId="29" applyFont="1" applyFill="1" applyProtection="1">
      <protection locked="0"/>
    </xf>
    <xf numFmtId="0" fontId="8" fillId="0" borderId="2" xfId="21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Protection="1">
      <alignment horizontal="center" vertical="center" wrapText="1"/>
    </xf>
    <xf numFmtId="49" fontId="8" fillId="0" borderId="2" xfId="5" applyNumberFormat="1" applyFont="1" applyProtection="1">
      <alignment horizontal="center" vertical="top" shrinkToFit="1"/>
    </xf>
    <xf numFmtId="0" fontId="8" fillId="0" borderId="1" xfId="11" applyNumberFormat="1" applyFont="1" applyProtection="1"/>
    <xf numFmtId="0" fontId="8" fillId="0" borderId="2" xfId="4" applyNumberFormat="1" applyFont="1" applyProtection="1">
      <alignment vertical="top" wrapText="1"/>
    </xf>
    <xf numFmtId="0" fontId="6" fillId="0" borderId="0" xfId="0" applyFont="1" applyFill="1" applyProtection="1">
      <protection locked="0"/>
    </xf>
    <xf numFmtId="0" fontId="8" fillId="0" borderId="2" xfId="3" applyNumberFormat="1" applyFont="1" applyFill="1" applyProtection="1">
      <alignment horizontal="center" vertical="center" wrapText="1"/>
    </xf>
    <xf numFmtId="4" fontId="7" fillId="0" borderId="2" xfId="6" applyNumberFormat="1" applyFont="1" applyFill="1" applyProtection="1">
      <alignment horizontal="right" vertical="top" shrinkToFit="1"/>
    </xf>
    <xf numFmtId="4" fontId="8" fillId="0" borderId="2" xfId="6" applyNumberFormat="1" applyFont="1" applyFill="1" applyProtection="1">
      <alignment horizontal="right" vertical="top" shrinkToFit="1"/>
    </xf>
    <xf numFmtId="0" fontId="8" fillId="0" borderId="1" xfId="11" applyNumberFormat="1" applyFont="1" applyFill="1" applyProtection="1"/>
    <xf numFmtId="4" fontId="8" fillId="0" borderId="8" xfId="6" applyNumberFormat="1" applyFont="1" applyFill="1" applyBorder="1" applyProtection="1">
      <alignment horizontal="right" vertical="top" shrinkToFit="1"/>
    </xf>
    <xf numFmtId="4" fontId="8" fillId="0" borderId="6" xfId="6" applyNumberFormat="1" applyFont="1" applyFill="1" applyBorder="1" applyProtection="1">
      <alignment horizontal="right" vertical="top" shrinkToFit="1"/>
    </xf>
    <xf numFmtId="0" fontId="6" fillId="0" borderId="7" xfId="29" applyFont="1" applyFill="1" applyBorder="1" applyProtection="1">
      <protection locked="0"/>
    </xf>
    <xf numFmtId="4" fontId="8" fillId="0" borderId="7" xfId="6" applyNumberFormat="1" applyFont="1" applyFill="1" applyBorder="1" applyProtection="1">
      <alignment horizontal="right" vertical="top" shrinkToFit="1"/>
    </xf>
    <xf numFmtId="0" fontId="8" fillId="0" borderId="2" xfId="4" applyNumberFormat="1" applyFont="1" applyFill="1" applyProtection="1">
      <alignment vertical="top" wrapText="1"/>
    </xf>
    <xf numFmtId="49" fontId="8" fillId="0" borderId="2" xfId="5" applyNumberFormat="1" applyFont="1" applyFill="1" applyProtection="1">
      <alignment horizontal="center" vertical="top" shrinkToFit="1"/>
    </xf>
    <xf numFmtId="0" fontId="0" fillId="0" borderId="0" xfId="0" applyFill="1" applyProtection="1">
      <protection locked="0"/>
    </xf>
    <xf numFmtId="0" fontId="6" fillId="0" borderId="1" xfId="30" applyFont="1" applyFill="1" applyAlignment="1"/>
    <xf numFmtId="0" fontId="6" fillId="0" borderId="1" xfId="30" applyFont="1" applyFill="1" applyAlignment="1">
      <alignment horizontal="right"/>
    </xf>
    <xf numFmtId="0" fontId="5" fillId="0" borderId="1" xfId="30" applyFill="1" applyAlignment="1">
      <alignment horizontal="right"/>
    </xf>
    <xf numFmtId="0" fontId="8" fillId="0" borderId="1" xfId="3" applyNumberFormat="1" applyFont="1" applyFill="1" applyBorder="1" applyAlignment="1" applyProtection="1">
      <alignment horizontal="right" wrapText="1"/>
    </xf>
    <xf numFmtId="0" fontId="8" fillId="0" borderId="1" xfId="3" applyFont="1" applyFill="1" applyBorder="1" applyAlignment="1">
      <alignment wrapText="1"/>
    </xf>
    <xf numFmtId="0" fontId="8" fillId="0" borderId="1" xfId="3" applyFont="1" applyFill="1" applyBorder="1" applyAlignment="1">
      <alignment horizontal="right" wrapText="1"/>
    </xf>
    <xf numFmtId="0" fontId="39" fillId="0" borderId="1" xfId="30" applyFont="1"/>
    <xf numFmtId="4" fontId="39" fillId="0" borderId="1" xfId="30" applyNumberFormat="1" applyFont="1"/>
    <xf numFmtId="0" fontId="39" fillId="0" borderId="1" xfId="30" applyFont="1" applyAlignment="1">
      <alignment horizontal="right"/>
    </xf>
    <xf numFmtId="0" fontId="33" fillId="0" borderId="1" xfId="30" applyFont="1" applyAlignment="1">
      <alignment horizontal="right"/>
    </xf>
    <xf numFmtId="49" fontId="39" fillId="0" borderId="1" xfId="30" applyNumberFormat="1" applyFont="1" applyAlignment="1">
      <alignment vertical="top"/>
    </xf>
    <xf numFmtId="0" fontId="39" fillId="0" borderId="1" xfId="30" applyFont="1" applyAlignment="1">
      <alignment horizontal="left" vertical="top" wrapText="1"/>
    </xf>
    <xf numFmtId="49" fontId="39" fillId="0" borderId="1" xfId="30" applyNumberFormat="1" applyFont="1" applyAlignment="1">
      <alignment horizontal="center"/>
    </xf>
    <xf numFmtId="0" fontId="42" fillId="0" borderId="1" xfId="30" applyFont="1" applyBorder="1" applyAlignment="1">
      <alignment horizontal="center" vertical="center" wrapText="1"/>
    </xf>
    <xf numFmtId="0" fontId="43" fillId="0" borderId="1" xfId="30" applyFont="1" applyBorder="1" applyAlignment="1">
      <alignment horizontal="left" vertical="center" wrapText="1"/>
    </xf>
    <xf numFmtId="49" fontId="43" fillId="0" borderId="1" xfId="30" applyNumberFormat="1" applyFont="1" applyBorder="1" applyAlignment="1">
      <alignment horizontal="center" vertical="center" wrapText="1"/>
    </xf>
    <xf numFmtId="164" fontId="43" fillId="0" borderId="1" xfId="30" applyNumberFormat="1" applyFont="1" applyBorder="1" applyAlignment="1">
      <alignment horizontal="right" vertical="center" wrapText="1"/>
    </xf>
    <xf numFmtId="49" fontId="39" fillId="0" borderId="1" xfId="30" applyNumberFormat="1" applyFont="1" applyBorder="1" applyAlignment="1">
      <alignment horizontal="center" vertical="center"/>
    </xf>
    <xf numFmtId="0" fontId="33" fillId="0" borderId="1" xfId="30" applyFont="1" applyBorder="1" applyAlignment="1">
      <alignment horizontal="left" vertical="center" wrapText="1"/>
    </xf>
    <xf numFmtId="49" fontId="33" fillId="0" borderId="1" xfId="30" applyNumberFormat="1" applyFont="1" applyBorder="1" applyAlignment="1">
      <alignment horizontal="center" vertical="center" wrapText="1"/>
    </xf>
    <xf numFmtId="164" fontId="33" fillId="0" borderId="1" xfId="30" applyNumberFormat="1" applyFont="1" applyBorder="1" applyAlignment="1">
      <alignment horizontal="right" vertical="center" wrapText="1"/>
    </xf>
    <xf numFmtId="0" fontId="41" fillId="0" borderId="1" xfId="30" applyFont="1" applyBorder="1" applyAlignment="1">
      <alignment horizontal="center" vertical="center" wrapText="1"/>
    </xf>
    <xf numFmtId="164" fontId="33" fillId="0" borderId="1" xfId="30" applyNumberFormat="1" applyFont="1" applyFill="1" applyBorder="1" applyAlignment="1">
      <alignment horizontal="right" vertical="center" wrapText="1"/>
    </xf>
    <xf numFmtId="4" fontId="44" fillId="0" borderId="1" xfId="30" applyNumberFormat="1" applyFont="1"/>
    <xf numFmtId="164" fontId="43" fillId="0" borderId="1" xfId="30" applyNumberFormat="1" applyFont="1" applyFill="1" applyBorder="1" applyAlignment="1">
      <alignment horizontal="right" vertical="center" wrapText="1"/>
    </xf>
    <xf numFmtId="49" fontId="43" fillId="0" borderId="1" xfId="30" applyNumberFormat="1" applyFont="1" applyBorder="1" applyAlignment="1">
      <alignment horizontal="center" vertical="center"/>
    </xf>
    <xf numFmtId="4" fontId="33" fillId="0" borderId="1" xfId="30" applyNumberFormat="1" applyFont="1"/>
    <xf numFmtId="0" fontId="33" fillId="0" borderId="1" xfId="30" applyFont="1"/>
    <xf numFmtId="49" fontId="45" fillId="0" borderId="1" xfId="30" applyNumberFormat="1" applyFont="1" applyBorder="1" applyAlignment="1">
      <alignment horizontal="center" vertical="center" wrapText="1"/>
    </xf>
    <xf numFmtId="0" fontId="46" fillId="0" borderId="1" xfId="30" applyFont="1" applyBorder="1" applyAlignment="1">
      <alignment horizontal="left" vertical="center" wrapText="1"/>
    </xf>
    <xf numFmtId="49" fontId="46" fillId="0" borderId="1" xfId="30" applyNumberFormat="1" applyFont="1" applyBorder="1" applyAlignment="1">
      <alignment horizontal="center" vertical="center"/>
    </xf>
    <xf numFmtId="4" fontId="46" fillId="0" borderId="1" xfId="30" applyNumberFormat="1" applyFont="1" applyBorder="1" applyAlignment="1">
      <alignment horizontal="right" vertical="center"/>
    </xf>
    <xf numFmtId="4" fontId="39" fillId="0" borderId="1" xfId="30" applyNumberFormat="1" applyFont="1" applyAlignment="1">
      <alignment vertical="center"/>
    </xf>
    <xf numFmtId="4" fontId="47" fillId="0" borderId="1" xfId="30" applyNumberFormat="1" applyFont="1" applyBorder="1" applyAlignment="1">
      <alignment horizontal="right" vertical="center"/>
    </xf>
    <xf numFmtId="0" fontId="39" fillId="0" borderId="1" xfId="30" applyFont="1" applyAlignment="1">
      <alignment vertical="center"/>
    </xf>
    <xf numFmtId="0" fontId="39" fillId="0" borderId="1" xfId="30" applyFont="1" applyBorder="1" applyAlignment="1">
      <alignment horizontal="left" vertical="center" wrapText="1"/>
    </xf>
    <xf numFmtId="4" fontId="39" fillId="0" borderId="1" xfId="30" applyNumberFormat="1" applyFont="1" applyBorder="1" applyAlignment="1">
      <alignment horizontal="right" vertical="center"/>
    </xf>
    <xf numFmtId="4" fontId="46" fillId="0" borderId="1" xfId="30" applyNumberFormat="1" applyFont="1" applyFill="1" applyBorder="1" applyAlignment="1">
      <alignment horizontal="right" vertical="center"/>
    </xf>
    <xf numFmtId="4" fontId="39" fillId="0" borderId="1" xfId="30" applyNumberFormat="1" applyFont="1" applyFill="1" applyBorder="1" applyAlignment="1">
      <alignment horizontal="right" vertical="center"/>
    </xf>
    <xf numFmtId="4" fontId="43" fillId="0" borderId="1" xfId="30" applyNumberFormat="1" applyFont="1" applyBorder="1" applyAlignment="1">
      <alignment horizontal="right" vertical="center"/>
    </xf>
    <xf numFmtId="4" fontId="43" fillId="0" borderId="1" xfId="30" applyNumberFormat="1" applyFont="1" applyAlignment="1">
      <alignment vertical="center"/>
    </xf>
    <xf numFmtId="0" fontId="43" fillId="0" borderId="1" xfId="30" applyFont="1" applyAlignment="1">
      <alignment vertical="center"/>
    </xf>
    <xf numFmtId="164" fontId="43" fillId="0" borderId="1" xfId="30" applyNumberFormat="1" applyFont="1" applyBorder="1" applyAlignment="1">
      <alignment horizontal="right" vertical="center"/>
    </xf>
    <xf numFmtId="164" fontId="39" fillId="0" borderId="1" xfId="30" applyNumberFormat="1" applyFont="1" applyBorder="1" applyAlignment="1">
      <alignment horizontal="right" vertical="center"/>
    </xf>
    <xf numFmtId="164" fontId="39" fillId="0" borderId="1" xfId="30" applyNumberFormat="1" applyFont="1" applyFill="1" applyBorder="1" applyAlignment="1">
      <alignment horizontal="right" vertical="center"/>
    </xf>
    <xf numFmtId="0" fontId="48" fillId="0" borderId="1" xfId="30" applyFont="1" applyBorder="1" applyAlignment="1">
      <alignment vertical="center" wrapText="1"/>
    </xf>
    <xf numFmtId="0" fontId="6" fillId="0" borderId="1" xfId="30" applyFont="1"/>
    <xf numFmtId="0" fontId="40" fillId="0" borderId="1" xfId="30" applyFont="1" applyAlignment="1">
      <alignment horizontal="center"/>
    </xf>
    <xf numFmtId="0" fontId="40" fillId="0" borderId="1" xfId="30" applyFont="1" applyFill="1" applyAlignment="1">
      <alignment horizontal="center"/>
    </xf>
    <xf numFmtId="0" fontId="49" fillId="0" borderId="1" xfId="30" applyFont="1"/>
    <xf numFmtId="0" fontId="50" fillId="0" borderId="1" xfId="30" applyFont="1" applyAlignment="1">
      <alignment horizontal="right"/>
    </xf>
    <xf numFmtId="0" fontId="49" fillId="0" borderId="1" xfId="30" applyFont="1" applyFill="1" applyAlignment="1">
      <alignment horizontal="center"/>
    </xf>
    <xf numFmtId="164" fontId="51" fillId="0" borderId="7" xfId="30" applyNumberFormat="1" applyFont="1" applyFill="1" applyBorder="1" applyAlignment="1">
      <alignment horizontal="center" vertical="center" wrapText="1"/>
    </xf>
    <xf numFmtId="164" fontId="52" fillId="0" borderId="10" xfId="30" applyNumberFormat="1" applyFont="1" applyFill="1" applyBorder="1" applyAlignment="1">
      <alignment horizontal="right" vertical="center"/>
    </xf>
    <xf numFmtId="0" fontId="43" fillId="0" borderId="1" xfId="30" applyFont="1"/>
    <xf numFmtId="164" fontId="49" fillId="0" borderId="10" xfId="30" applyNumberFormat="1" applyFont="1" applyFill="1" applyBorder="1" applyAlignment="1">
      <alignment horizontal="right" vertical="center"/>
    </xf>
    <xf numFmtId="164" fontId="39" fillId="0" borderId="1" xfId="30" applyNumberFormat="1" applyFont="1"/>
    <xf numFmtId="49" fontId="39" fillId="0" borderId="1" xfId="30" applyNumberFormat="1" applyFont="1" applyAlignment="1">
      <alignment horizontal="left" vertical="top" wrapText="1" indent="1"/>
    </xf>
    <xf numFmtId="164" fontId="39" fillId="0" borderId="1" xfId="30" applyNumberFormat="1" applyFont="1" applyAlignment="1">
      <alignment horizontal="right"/>
    </xf>
    <xf numFmtId="0" fontId="39" fillId="0" borderId="1" xfId="30" applyFont="1" applyFill="1"/>
    <xf numFmtId="49" fontId="39" fillId="0" borderId="1" xfId="30" applyNumberFormat="1" applyFont="1" applyAlignment="1">
      <alignment horizontal="left" vertical="top" wrapText="1"/>
    </xf>
    <xf numFmtId="164" fontId="39" fillId="0" borderId="1" xfId="30" applyNumberFormat="1" applyFont="1" applyAlignment="1">
      <alignment horizontal="right" vertical="top"/>
    </xf>
    <xf numFmtId="164" fontId="39" fillId="0" borderId="1" xfId="30" applyNumberFormat="1" applyFont="1" applyAlignment="1">
      <alignment horizontal="center" vertical="top"/>
    </xf>
    <xf numFmtId="3" fontId="39" fillId="0" borderId="1" xfId="30" applyNumberFormat="1" applyFont="1" applyAlignment="1">
      <alignment horizontal="center" vertical="top"/>
    </xf>
    <xf numFmtId="3" fontId="39" fillId="0" borderId="1" xfId="30" applyNumberFormat="1" applyFont="1"/>
    <xf numFmtId="0" fontId="0" fillId="0" borderId="1" xfId="29" applyFont="1" applyFill="1" applyProtection="1">
      <protection locked="0"/>
    </xf>
    <xf numFmtId="0" fontId="6" fillId="0" borderId="1" xfId="29" applyFont="1" applyFill="1" applyAlignment="1" applyProtection="1">
      <alignment wrapText="1"/>
      <protection locked="0"/>
    </xf>
    <xf numFmtId="0" fontId="8" fillId="0" borderId="4" xfId="2" applyNumberFormat="1" applyFont="1" applyFill="1" applyBorder="1" applyAlignment="1" applyProtection="1">
      <alignment wrapText="1"/>
    </xf>
    <xf numFmtId="0" fontId="8" fillId="0" borderId="4" xfId="2" applyFont="1" applyFill="1" applyBorder="1" applyAlignment="1" applyProtection="1">
      <alignment wrapText="1"/>
      <protection locked="0"/>
    </xf>
    <xf numFmtId="0" fontId="6" fillId="0" borderId="2" xfId="21" applyNumberFormat="1" applyFont="1" applyFill="1" applyBorder="1" applyAlignment="1" applyProtection="1">
      <alignment horizontal="center" vertical="center" wrapText="1"/>
    </xf>
    <xf numFmtId="0" fontId="7" fillId="0" borderId="2" xfId="4" applyNumberFormat="1" applyFont="1" applyFill="1" applyAlignment="1" applyProtection="1">
      <alignment vertical="top" wrapText="1"/>
    </xf>
    <xf numFmtId="49" fontId="7" fillId="0" borderId="2" xfId="5" applyNumberFormat="1" applyFont="1" applyFill="1" applyAlignment="1" applyProtection="1">
      <alignment horizontal="center" vertical="top" wrapText="1" shrinkToFit="1"/>
    </xf>
    <xf numFmtId="4" fontId="7" fillId="0" borderId="2" xfId="6" applyNumberFormat="1" applyFont="1" applyFill="1" applyAlignment="1" applyProtection="1">
      <alignment horizontal="right" vertical="top" wrapText="1" shrinkToFit="1"/>
    </xf>
    <xf numFmtId="0" fontId="9" fillId="0" borderId="1" xfId="29" applyFont="1" applyFill="1" applyAlignment="1" applyProtection="1">
      <alignment wrapText="1"/>
      <protection locked="0"/>
    </xf>
    <xf numFmtId="0" fontId="8" fillId="0" borderId="2" xfId="4" applyNumberFormat="1" applyFont="1" applyFill="1" applyAlignment="1" applyProtection="1">
      <alignment vertical="top" wrapText="1"/>
    </xf>
    <xf numFmtId="49" fontId="8" fillId="0" borderId="2" xfId="5" applyNumberFormat="1" applyFont="1" applyFill="1" applyAlignment="1" applyProtection="1">
      <alignment horizontal="center" vertical="top" wrapText="1" shrinkToFit="1"/>
    </xf>
    <xf numFmtId="4" fontId="8" fillId="0" borderId="2" xfId="6" applyNumberFormat="1" applyFont="1" applyFill="1" applyAlignment="1" applyProtection="1">
      <alignment horizontal="right" vertical="top" wrapText="1" shrinkToFit="1"/>
    </xf>
    <xf numFmtId="0" fontId="8" fillId="0" borderId="1" xfId="11" applyNumberFormat="1" applyFont="1" applyFill="1" applyAlignment="1" applyProtection="1">
      <alignment wrapText="1"/>
    </xf>
    <xf numFmtId="4" fontId="6" fillId="0" borderId="1" xfId="29" applyNumberFormat="1" applyFont="1" applyFill="1" applyAlignment="1" applyProtection="1">
      <alignment wrapText="1"/>
      <protection locked="0"/>
    </xf>
    <xf numFmtId="0" fontId="8" fillId="0" borderId="4" xfId="2" applyFont="1" applyFill="1" applyBorder="1" applyAlignment="1" applyProtection="1">
      <alignment horizontal="right" wrapText="1"/>
      <protection locked="0"/>
    </xf>
    <xf numFmtId="0" fontId="7" fillId="0" borderId="2" xfId="4" applyNumberFormat="1" applyFont="1" applyFill="1" applyProtection="1">
      <alignment vertical="top" wrapText="1"/>
    </xf>
    <xf numFmtId="49" fontId="7" fillId="0" borderId="2" xfId="5" applyNumberFormat="1" applyFont="1" applyFill="1" applyProtection="1">
      <alignment horizontal="center" vertical="top" shrinkToFit="1"/>
    </xf>
    <xf numFmtId="0" fontId="5" fillId="0" borderId="1" xfId="70"/>
    <xf numFmtId="0" fontId="0" fillId="0" borderId="1" xfId="77" applyFont="1" applyProtection="1">
      <protection locked="0"/>
    </xf>
    <xf numFmtId="0" fontId="8" fillId="0" borderId="1" xfId="1" applyFont="1" applyFill="1" applyBorder="1" applyAlignment="1">
      <alignment wrapText="1"/>
    </xf>
    <xf numFmtId="0" fontId="8" fillId="0" borderId="1" xfId="19" applyFont="1" applyFill="1" applyBorder="1" applyAlignment="1">
      <alignment wrapText="1"/>
    </xf>
    <xf numFmtId="0" fontId="8" fillId="0" borderId="1" xfId="19" applyNumberFormat="1" applyFont="1" applyFill="1" applyBorder="1" applyAlignment="1" applyProtection="1">
      <alignment wrapText="1"/>
    </xf>
    <xf numFmtId="0" fontId="8" fillId="0" borderId="4" xfId="3" applyFont="1" applyFill="1" applyBorder="1" applyAlignment="1">
      <alignment wrapText="1"/>
    </xf>
    <xf numFmtId="0" fontId="8" fillId="0" borderId="4" xfId="3" applyNumberFormat="1" applyFont="1" applyFill="1" applyBorder="1" applyAlignment="1" applyProtection="1">
      <alignment wrapText="1"/>
    </xf>
    <xf numFmtId="0" fontId="8" fillId="0" borderId="4" xfId="3" applyFont="1" applyFill="1" applyBorder="1" applyAlignment="1">
      <alignment horizontal="right" wrapText="1"/>
    </xf>
    <xf numFmtId="0" fontId="10" fillId="0" borderId="1" xfId="77" applyFont="1" applyProtection="1">
      <protection locked="0"/>
    </xf>
    <xf numFmtId="4" fontId="7" fillId="0" borderId="7" xfId="11" applyNumberFormat="1" applyFont="1" applyFill="1" applyBorder="1" applyAlignment="1" applyProtection="1">
      <alignment horizontal="right" vertical="top" shrinkToFit="1"/>
    </xf>
    <xf numFmtId="0" fontId="6" fillId="0" borderId="1" xfId="77" applyFont="1" applyProtection="1">
      <protection locked="0"/>
    </xf>
    <xf numFmtId="0" fontId="6" fillId="0" borderId="1" xfId="77" applyFont="1" applyFill="1" applyProtection="1">
      <protection locked="0"/>
    </xf>
    <xf numFmtId="4" fontId="6" fillId="0" borderId="1" xfId="77" applyNumberFormat="1" applyFont="1" applyFill="1" applyProtection="1">
      <protection locked="0"/>
    </xf>
    <xf numFmtId="4" fontId="44" fillId="0" borderId="1" xfId="30" applyNumberFormat="1" applyFont="1" applyAlignment="1">
      <alignment horizontal="right" vertical="center"/>
    </xf>
    <xf numFmtId="4" fontId="53" fillId="0" borderId="1" xfId="30" applyNumberFormat="1" applyFont="1"/>
    <xf numFmtId="4" fontId="6" fillId="0" borderId="0" xfId="0" applyNumberFormat="1" applyFont="1" applyFill="1" applyProtection="1">
      <protection locked="0"/>
    </xf>
    <xf numFmtId="4" fontId="43" fillId="0" borderId="1" xfId="30" applyNumberFormat="1" applyFont="1" applyBorder="1" applyAlignment="1">
      <alignment horizontal="right" vertical="center" wrapText="1"/>
    </xf>
    <xf numFmtId="4" fontId="33" fillId="0" borderId="1" xfId="30" applyNumberFormat="1" applyFont="1" applyBorder="1" applyAlignment="1">
      <alignment horizontal="right" vertical="center" wrapText="1"/>
    </xf>
    <xf numFmtId="4" fontId="33" fillId="0" borderId="1" xfId="30" applyNumberFormat="1" applyFont="1" applyFill="1" applyBorder="1" applyAlignment="1">
      <alignment horizontal="right" vertical="center" wrapText="1"/>
    </xf>
    <xf numFmtId="4" fontId="49" fillId="0" borderId="10" xfId="30" applyNumberFormat="1" applyFont="1" applyFill="1" applyBorder="1" applyAlignment="1">
      <alignment horizontal="right" vertical="center"/>
    </xf>
    <xf numFmtId="4" fontId="52" fillId="0" borderId="10" xfId="30" applyNumberFormat="1" applyFont="1" applyFill="1" applyBorder="1" applyAlignment="1">
      <alignment horizontal="right" vertical="center"/>
    </xf>
    <xf numFmtId="4" fontId="0" fillId="0" borderId="1" xfId="77" applyNumberFormat="1" applyFont="1" applyProtection="1">
      <protection locked="0"/>
    </xf>
    <xf numFmtId="4" fontId="10" fillId="0" borderId="1" xfId="77" applyNumberFormat="1" applyFont="1" applyProtection="1">
      <protection locked="0"/>
    </xf>
    <xf numFmtId="4" fontId="54" fillId="0" borderId="1" xfId="77" applyNumberFormat="1" applyFont="1" applyProtection="1">
      <protection locked="0"/>
    </xf>
    <xf numFmtId="0" fontId="6" fillId="0" borderId="1" xfId="30" applyFont="1" applyFill="1" applyAlignment="1">
      <alignment horizontal="right"/>
    </xf>
    <xf numFmtId="0" fontId="6" fillId="0" borderId="7" xfId="30" applyFont="1" applyFill="1" applyBorder="1" applyAlignment="1">
      <alignment horizontal="center" vertical="center" wrapText="1"/>
    </xf>
    <xf numFmtId="0" fontId="6" fillId="0" borderId="7" xfId="30" applyFont="1" applyFill="1" applyBorder="1" applyAlignment="1">
      <alignment horizontal="center" vertical="center" wrapText="1"/>
    </xf>
    <xf numFmtId="0" fontId="6" fillId="0" borderId="1" xfId="30" applyFont="1" applyFill="1" applyAlignment="1">
      <alignment horizontal="right" wrapText="1"/>
    </xf>
    <xf numFmtId="0" fontId="6" fillId="0" borderId="2" xfId="4" applyNumberFormat="1" applyFont="1" applyFill="1" applyProtection="1">
      <alignment vertical="top" wrapText="1"/>
    </xf>
    <xf numFmtId="49" fontId="6" fillId="0" borderId="2" xfId="5" applyNumberFormat="1" applyFont="1" applyFill="1" applyProtection="1">
      <alignment horizontal="center" vertical="top" shrinkToFit="1"/>
    </xf>
    <xf numFmtId="4" fontId="6" fillId="0" borderId="2" xfId="6" applyNumberFormat="1" applyFont="1" applyFill="1" applyProtection="1">
      <alignment horizontal="right" vertical="top" shrinkToFit="1"/>
    </xf>
    <xf numFmtId="4" fontId="6" fillId="0" borderId="2" xfId="7" applyNumberFormat="1" applyFont="1" applyFill="1" applyProtection="1">
      <alignment horizontal="right" vertical="top" shrinkToFit="1"/>
    </xf>
    <xf numFmtId="0" fontId="4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4" fontId="10" fillId="0" borderId="0" xfId="0" applyNumberFormat="1" applyFont="1" applyFill="1" applyProtection="1">
      <protection locked="0"/>
    </xf>
    <xf numFmtId="0" fontId="9" fillId="0" borderId="2" xfId="4" applyNumberFormat="1" applyFont="1" applyFill="1" applyProtection="1">
      <alignment vertical="top" wrapText="1"/>
    </xf>
    <xf numFmtId="49" fontId="9" fillId="0" borderId="2" xfId="5" applyNumberFormat="1" applyFont="1" applyFill="1" applyProtection="1">
      <alignment horizontal="center" vertical="top" shrinkToFit="1"/>
    </xf>
    <xf numFmtId="4" fontId="9" fillId="0" borderId="2" xfId="6" applyNumberFormat="1" applyFont="1" applyFill="1" applyProtection="1">
      <alignment horizontal="right" vertical="top" shrinkToFit="1"/>
    </xf>
    <xf numFmtId="4" fontId="9" fillId="0" borderId="2" xfId="7" applyNumberFormat="1" applyFont="1" applyFill="1" applyProtection="1">
      <alignment horizontal="right" vertical="top" shrinkToFit="1"/>
    </xf>
    <xf numFmtId="4" fontId="7" fillId="0" borderId="8" xfId="6" applyNumberFormat="1" applyFont="1" applyFill="1" applyBorder="1" applyProtection="1">
      <alignment horizontal="right" vertical="top" shrinkToFit="1"/>
    </xf>
    <xf numFmtId="0" fontId="9" fillId="0" borderId="7" xfId="29" applyFont="1" applyFill="1" applyBorder="1" applyProtection="1">
      <protection locked="0"/>
    </xf>
    <xf numFmtId="0" fontId="8" fillId="0" borderId="1" xfId="12" applyFont="1" applyFill="1" applyBorder="1" applyProtection="1">
      <alignment horizontal="left" wrapText="1"/>
      <protection locked="0"/>
    </xf>
    <xf numFmtId="0" fontId="7" fillId="0" borderId="1" xfId="1" applyNumberFormat="1" applyFont="1" applyFill="1" applyBorder="1" applyAlignment="1" applyProtection="1">
      <alignment horizontal="center" wrapText="1"/>
    </xf>
    <xf numFmtId="0" fontId="8" fillId="0" borderId="1" xfId="1" applyFont="1" applyFill="1" applyBorder="1" applyProtection="1">
      <alignment horizontal="center"/>
      <protection locked="0"/>
    </xf>
    <xf numFmtId="0" fontId="8" fillId="0" borderId="1" xfId="2" applyFont="1" applyFill="1" applyBorder="1" applyProtection="1">
      <alignment horizontal="right"/>
      <protection locked="0"/>
    </xf>
    <xf numFmtId="0" fontId="4" fillId="0" borderId="1" xfId="29" applyFont="1" applyFill="1" applyProtection="1">
      <protection locked="0"/>
    </xf>
    <xf numFmtId="0" fontId="10" fillId="0" borderId="1" xfId="29" applyFont="1" applyFill="1" applyProtection="1">
      <protection locked="0"/>
    </xf>
    <xf numFmtId="4" fontId="9" fillId="0" borderId="7" xfId="11" applyNumberFormat="1" applyFont="1" applyFill="1" applyBorder="1" applyAlignment="1" applyProtection="1">
      <alignment horizontal="right" shrinkToFit="1"/>
    </xf>
    <xf numFmtId="0" fontId="6" fillId="0" borderId="7" xfId="30" applyFont="1" applyFill="1" applyBorder="1" applyAlignment="1">
      <alignment horizontal="center" vertical="center" wrapText="1"/>
    </xf>
    <xf numFmtId="0" fontId="9" fillId="0" borderId="1" xfId="29" applyFont="1" applyFill="1" applyProtection="1">
      <protection locked="0"/>
    </xf>
    <xf numFmtId="4" fontId="9" fillId="0" borderId="1" xfId="29" applyNumberFormat="1" applyFont="1" applyFill="1" applyProtection="1">
      <protection locked="0"/>
    </xf>
    <xf numFmtId="4" fontId="7" fillId="0" borderId="9" xfId="11" applyNumberFormat="1" applyFont="1" applyFill="1" applyBorder="1" applyAlignment="1" applyProtection="1">
      <alignment horizontal="right" shrinkToFit="1"/>
    </xf>
    <xf numFmtId="0" fontId="8" fillId="0" borderId="4" xfId="3" applyFont="1" applyFill="1" applyBorder="1" applyAlignment="1">
      <alignment horizontal="right"/>
    </xf>
    <xf numFmtId="0" fontId="6" fillId="0" borderId="7" xfId="21" applyNumberFormat="1" applyFont="1" applyFill="1" applyBorder="1" applyAlignment="1" applyProtection="1">
      <alignment horizontal="center" vertical="center" wrapText="1"/>
    </xf>
    <xf numFmtId="0" fontId="6" fillId="0" borderId="8" xfId="21" applyNumberFormat="1" applyFont="1" applyFill="1" applyBorder="1" applyAlignment="1" applyProtection="1">
      <alignment horizontal="center" vertical="center" wrapText="1"/>
    </xf>
    <xf numFmtId="0" fontId="6" fillId="0" borderId="33" xfId="30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NumberFormat="1" applyFont="1" applyFill="1" applyBorder="1" applyAlignment="1" applyProtection="1">
      <alignment horizontal="right" vertical="center" wrapText="1"/>
    </xf>
    <xf numFmtId="0" fontId="6" fillId="0" borderId="1" xfId="19" applyFont="1" applyFill="1" applyBorder="1" applyAlignment="1">
      <alignment wrapText="1"/>
    </xf>
    <xf numFmtId="4" fontId="6" fillId="0" borderId="1" xfId="29" applyNumberFormat="1" applyFont="1" applyFill="1" applyProtection="1">
      <protection locked="0"/>
    </xf>
    <xf numFmtId="4" fontId="4" fillId="0" borderId="1" xfId="29" applyNumberFormat="1" applyFont="1" applyFill="1" applyProtection="1">
      <protection locked="0"/>
    </xf>
    <xf numFmtId="0" fontId="6" fillId="0" borderId="2" xfId="3" applyNumberFormat="1" applyFont="1" applyFill="1" applyProtection="1">
      <alignment horizontal="center" vertical="center" wrapText="1"/>
    </xf>
    <xf numFmtId="0" fontId="6" fillId="0" borderId="6" xfId="4" applyNumberFormat="1" applyFont="1" applyFill="1" applyBorder="1" applyProtection="1">
      <alignment vertical="top" wrapText="1"/>
    </xf>
    <xf numFmtId="49" fontId="6" fillId="0" borderId="6" xfId="5" applyNumberFormat="1" applyFont="1" applyFill="1" applyBorder="1" applyProtection="1">
      <alignment horizontal="center" vertical="top" shrinkToFit="1"/>
    </xf>
    <xf numFmtId="4" fontId="6" fillId="0" borderId="6" xfId="6" applyNumberFormat="1" applyFont="1" applyFill="1" applyBorder="1" applyProtection="1">
      <alignment horizontal="right" vertical="top" shrinkToFit="1"/>
    </xf>
    <xf numFmtId="4" fontId="9" fillId="0" borderId="7" xfId="9" applyNumberFormat="1" applyFont="1" applyFill="1" applyBorder="1" applyProtection="1">
      <alignment horizontal="right" vertical="top" shrinkToFit="1"/>
    </xf>
    <xf numFmtId="0" fontId="6" fillId="0" borderId="1" xfId="12" applyNumberFormat="1" applyFont="1" applyFill="1" applyBorder="1" applyAlignment="1" applyProtection="1">
      <alignment wrapText="1"/>
    </xf>
    <xf numFmtId="0" fontId="6" fillId="0" borderId="1" xfId="12" applyFont="1" applyFill="1" applyBorder="1" applyAlignment="1" applyProtection="1">
      <alignment wrapText="1"/>
      <protection locked="0"/>
    </xf>
    <xf numFmtId="4" fontId="6" fillId="0" borderId="1" xfId="12" applyNumberFormat="1" applyFont="1" applyFill="1" applyBorder="1" applyAlignment="1" applyProtection="1">
      <alignment wrapText="1"/>
      <protection locked="0"/>
    </xf>
    <xf numFmtId="0" fontId="6" fillId="0" borderId="1" xfId="11" applyNumberFormat="1" applyFont="1" applyFill="1" applyProtection="1"/>
    <xf numFmtId="0" fontId="6" fillId="0" borderId="7" xfId="0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vertical="center" wrapText="1"/>
    </xf>
    <xf numFmtId="0" fontId="6" fillId="0" borderId="2" xfId="4" applyNumberFormat="1" applyFont="1" applyFill="1" applyAlignment="1" applyProtection="1">
      <alignment vertical="top" wrapText="1"/>
    </xf>
    <xf numFmtId="49" fontId="6" fillId="0" borderId="2" xfId="5" applyNumberFormat="1" applyFont="1" applyFill="1" applyAlignment="1" applyProtection="1">
      <alignment horizontal="center" vertical="top" wrapText="1" shrinkToFit="1"/>
    </xf>
    <xf numFmtId="4" fontId="6" fillId="0" borderId="2" xfId="6" applyNumberFormat="1" applyFont="1" applyFill="1" applyAlignment="1" applyProtection="1">
      <alignment horizontal="right" vertical="top" wrapText="1" shrinkToFit="1"/>
    </xf>
    <xf numFmtId="0" fontId="11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/>
    </xf>
    <xf numFmtId="49" fontId="6" fillId="5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5" fillId="5" borderId="1" xfId="0" applyFont="1" applyFill="1" applyBorder="1"/>
    <xf numFmtId="49" fontId="6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49" fontId="9" fillId="5" borderId="7" xfId="0" applyNumberFormat="1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top" wrapText="1"/>
    </xf>
    <xf numFmtId="2" fontId="6" fillId="5" borderId="7" xfId="0" applyNumberFormat="1" applyFont="1" applyFill="1" applyBorder="1" applyAlignment="1">
      <alignment horizontal="justify" vertical="center" wrapText="1"/>
    </xf>
    <xf numFmtId="49" fontId="6" fillId="5" borderId="7" xfId="0" applyNumberFormat="1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justify" vertical="center" wrapText="1"/>
    </xf>
    <xf numFmtId="0" fontId="12" fillId="5" borderId="7" xfId="0" applyFont="1" applyFill="1" applyBorder="1" applyAlignment="1">
      <alignment vertical="center" wrapText="1"/>
    </xf>
    <xf numFmtId="0" fontId="6" fillId="5" borderId="1" xfId="0" applyFont="1" applyFill="1" applyBorder="1"/>
    <xf numFmtId="0" fontId="6" fillId="6" borderId="1" xfId="0" applyFont="1" applyFill="1" applyBorder="1"/>
    <xf numFmtId="0" fontId="6" fillId="0" borderId="1" xfId="0" applyFont="1" applyFill="1" applyBorder="1" applyAlignment="1"/>
    <xf numFmtId="4" fontId="31" fillId="0" borderId="1" xfId="0" applyNumberFormat="1" applyFont="1" applyFill="1" applyBorder="1"/>
    <xf numFmtId="0" fontId="33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vertical="center"/>
    </xf>
    <xf numFmtId="4" fontId="34" fillId="0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4" fontId="9" fillId="6" borderId="7" xfId="0" applyNumberFormat="1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vertical="center"/>
    </xf>
    <xf numFmtId="4" fontId="35" fillId="6" borderId="7" xfId="0" applyNumberFormat="1" applyFont="1" applyFill="1" applyBorder="1" applyAlignment="1">
      <alignment horizontal="center" vertical="center"/>
    </xf>
    <xf numFmtId="0" fontId="31" fillId="6" borderId="7" xfId="0" applyFont="1" applyFill="1" applyBorder="1" applyAlignment="1">
      <alignment horizontal="center" vertical="center"/>
    </xf>
    <xf numFmtId="0" fontId="31" fillId="6" borderId="7" xfId="0" applyFont="1" applyFill="1" applyBorder="1" applyAlignment="1">
      <alignment vertical="center" wrapText="1"/>
    </xf>
    <xf numFmtId="4" fontId="6" fillId="6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 wrapText="1"/>
    </xf>
    <xf numFmtId="0" fontId="35" fillId="6" borderId="7" xfId="0" applyFont="1" applyFill="1" applyBorder="1" applyAlignment="1">
      <alignment vertical="center" wrapText="1"/>
    </xf>
    <xf numFmtId="4" fontId="31" fillId="6" borderId="7" xfId="0" applyNumberFormat="1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justify" vertical="center" wrapText="1"/>
    </xf>
    <xf numFmtId="0" fontId="31" fillId="0" borderId="1" xfId="0" applyFont="1" applyFill="1" applyBorder="1"/>
    <xf numFmtId="0" fontId="31" fillId="5" borderId="7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vertical="center" wrapText="1"/>
    </xf>
    <xf numFmtId="4" fontId="31" fillId="5" borderId="7" xfId="0" applyNumberFormat="1" applyFont="1" applyFill="1" applyBorder="1" applyAlignment="1">
      <alignment horizontal="center" vertical="center"/>
    </xf>
    <xf numFmtId="0" fontId="37" fillId="0" borderId="1" xfId="0" applyFont="1" applyFill="1" applyBorder="1"/>
    <xf numFmtId="0" fontId="31" fillId="6" borderId="7" xfId="0" applyFont="1" applyFill="1" applyBorder="1" applyAlignment="1">
      <alignment horizontal="justify" vertical="center" wrapText="1"/>
    </xf>
    <xf numFmtId="49" fontId="31" fillId="6" borderId="7" xfId="0" applyNumberFormat="1" applyFont="1" applyFill="1" applyBorder="1" applyAlignment="1">
      <alignment vertical="center" wrapText="1"/>
    </xf>
    <xf numFmtId="0" fontId="38" fillId="6" borderId="7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vertical="center" wrapText="1"/>
    </xf>
    <xf numFmtId="4" fontId="38" fillId="6" borderId="7" xfId="0" applyNumberFormat="1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justify" vertical="center" wrapText="1"/>
    </xf>
    <xf numFmtId="4" fontId="34" fillId="6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justify" vertical="center" wrapText="1"/>
    </xf>
    <xf numFmtId="2" fontId="35" fillId="6" borderId="7" xfId="0" applyNumberFormat="1" applyFont="1" applyFill="1" applyBorder="1" applyAlignment="1">
      <alignment horizontal="justify" vertical="center" wrapText="1"/>
    </xf>
    <xf numFmtId="2" fontId="31" fillId="6" borderId="7" xfId="0" applyNumberFormat="1" applyFont="1" applyFill="1" applyBorder="1" applyAlignment="1">
      <alignment horizontal="left" vertical="center" wrapText="1"/>
    </xf>
    <xf numFmtId="0" fontId="31" fillId="6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35" fillId="6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vertical="center" wrapText="1"/>
    </xf>
    <xf numFmtId="4" fontId="35" fillId="0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1" xfId="0" applyNumberFormat="1" applyFont="1" applyBorder="1" applyAlignment="1">
      <alignment wrapText="1"/>
    </xf>
    <xf numFmtId="4" fontId="31" fillId="0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vertical="center" wrapText="1"/>
    </xf>
    <xf numFmtId="0" fontId="35" fillId="5" borderId="7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vertical="center" wrapText="1"/>
    </xf>
    <xf numFmtId="4" fontId="35" fillId="5" borderId="7" xfId="0" applyNumberFormat="1" applyFont="1" applyFill="1" applyBorder="1" applyAlignment="1">
      <alignment horizontal="center" vertical="center"/>
    </xf>
    <xf numFmtId="0" fontId="11" fillId="6" borderId="1" xfId="0" applyFont="1" applyFill="1" applyBorder="1"/>
    <xf numFmtId="0" fontId="9" fillId="0" borderId="7" xfId="0" applyFont="1" applyFill="1" applyBorder="1" applyAlignment="1">
      <alignment vertical="center"/>
    </xf>
    <xf numFmtId="0" fontId="35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8" fillId="0" borderId="7" xfId="0" applyNumberFormat="1" applyFont="1" applyFill="1" applyBorder="1" applyAlignment="1">
      <alignment horizontal="center" vertical="center"/>
    </xf>
    <xf numFmtId="4" fontId="9" fillId="0" borderId="1" xfId="29" applyNumberFormat="1" applyFont="1" applyFill="1" applyAlignment="1" applyProtection="1">
      <alignment wrapText="1"/>
      <protection locked="0"/>
    </xf>
    <xf numFmtId="0" fontId="6" fillId="0" borderId="1" xfId="30" applyFont="1" applyFill="1" applyBorder="1" applyAlignment="1">
      <alignment horizontal="center" vertical="center" wrapText="1"/>
    </xf>
    <xf numFmtId="0" fontId="7" fillId="0" borderId="2" xfId="3" applyNumberFormat="1" applyFont="1" applyFill="1" applyProtection="1">
      <alignment horizontal="center" vertical="center" wrapText="1"/>
    </xf>
    <xf numFmtId="0" fontId="8" fillId="0" borderId="6" xfId="3" applyNumberFormat="1" applyFont="1" applyFill="1" applyBorder="1" applyProtection="1">
      <alignment horizontal="center" vertical="center" wrapText="1"/>
    </xf>
    <xf numFmtId="0" fontId="6" fillId="0" borderId="20" xfId="30" applyFont="1" applyFill="1" applyBorder="1" applyAlignment="1">
      <alignment horizontal="center" vertical="center" wrapText="1"/>
    </xf>
    <xf numFmtId="0" fontId="6" fillId="0" borderId="6" xfId="21" applyNumberFormat="1" applyFont="1" applyFill="1" applyBorder="1" applyAlignment="1" applyProtection="1">
      <alignment horizontal="center" vertical="center" wrapText="1"/>
    </xf>
    <xf numFmtId="0" fontId="7" fillId="0" borderId="39" xfId="4" applyNumberFormat="1" applyFont="1" applyFill="1" applyBorder="1" applyProtection="1">
      <alignment vertical="top" wrapText="1"/>
    </xf>
    <xf numFmtId="49" fontId="7" fillId="0" borderId="39" xfId="5" applyNumberFormat="1" applyFont="1" applyFill="1" applyBorder="1" applyProtection="1">
      <alignment horizontal="center" vertical="top" shrinkToFit="1"/>
    </xf>
    <xf numFmtId="4" fontId="7" fillId="0" borderId="39" xfId="6" applyNumberFormat="1" applyFont="1" applyFill="1" applyBorder="1" applyProtection="1">
      <alignment horizontal="right" vertical="top" shrinkToFit="1"/>
    </xf>
    <xf numFmtId="0" fontId="8" fillId="0" borderId="7" xfId="3" applyNumberFormat="1" applyFont="1" applyFill="1" applyBorder="1" applyProtection="1">
      <alignment horizontal="center" vertical="center" wrapText="1"/>
    </xf>
    <xf numFmtId="0" fontId="6" fillId="0" borderId="1" xfId="21" applyNumberFormat="1" applyFont="1" applyFill="1" applyBorder="1" applyAlignment="1" applyProtection="1">
      <alignment horizontal="center" vertical="center" wrapText="1"/>
    </xf>
    <xf numFmtId="0" fontId="6" fillId="0" borderId="6" xfId="3" applyNumberFormat="1" applyFont="1" applyFill="1" applyBorder="1" applyProtection="1">
      <alignment horizontal="center" vertical="center" wrapText="1"/>
    </xf>
    <xf numFmtId="0" fontId="6" fillId="0" borderId="40" xfId="30" applyFont="1" applyFill="1" applyBorder="1" applyAlignment="1">
      <alignment horizontal="center" vertical="center" wrapText="1"/>
    </xf>
    <xf numFmtId="0" fontId="6" fillId="0" borderId="41" xfId="21" applyNumberFormat="1" applyFont="1" applyFill="1" applyBorder="1" applyAlignment="1" applyProtection="1">
      <alignment horizontal="center" vertical="center" wrapText="1"/>
    </xf>
    <xf numFmtId="0" fontId="6" fillId="0" borderId="20" xfId="21" applyNumberFormat="1" applyFont="1" applyFill="1" applyBorder="1" applyAlignment="1" applyProtection="1">
      <alignment horizontal="center" vertical="center" wrapText="1"/>
    </xf>
    <xf numFmtId="0" fontId="9" fillId="0" borderId="39" xfId="4" applyNumberFormat="1" applyFont="1" applyFill="1" applyBorder="1" applyProtection="1">
      <alignment vertical="top" wrapText="1"/>
    </xf>
    <xf numFmtId="49" fontId="9" fillId="0" borderId="39" xfId="5" applyNumberFormat="1" applyFont="1" applyFill="1" applyBorder="1" applyProtection="1">
      <alignment horizontal="center" vertical="top" shrinkToFit="1"/>
    </xf>
    <xf numFmtId="4" fontId="9" fillId="0" borderId="39" xfId="6" applyNumberFormat="1" applyFont="1" applyFill="1" applyBorder="1" applyProtection="1">
      <alignment horizontal="right" vertical="top" shrinkToFit="1"/>
    </xf>
    <xf numFmtId="0" fontId="6" fillId="0" borderId="7" xfId="3" applyNumberFormat="1" applyFont="1" applyFill="1" applyBorder="1" applyProtection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 vertical="center" wrapText="1"/>
    </xf>
    <xf numFmtId="49" fontId="9" fillId="5" borderId="1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horizontal="right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5" borderId="9" xfId="0" applyNumberFormat="1" applyFont="1" applyFill="1" applyBorder="1" applyAlignment="1">
      <alignment horizontal="left" vertical="center"/>
    </xf>
    <xf numFmtId="49" fontId="9" fillId="5" borderId="10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55" fillId="0" borderId="1" xfId="0" applyFont="1" applyBorder="1" applyAlignment="1">
      <alignment horizontal="right"/>
    </xf>
    <xf numFmtId="0" fontId="40" fillId="0" borderId="1" xfId="30" applyFont="1" applyAlignment="1">
      <alignment horizontal="center"/>
    </xf>
    <xf numFmtId="0" fontId="6" fillId="0" borderId="1" xfId="30" applyFont="1" applyFill="1" applyAlignment="1">
      <alignment horizontal="right"/>
    </xf>
    <xf numFmtId="0" fontId="39" fillId="0" borderId="1" xfId="30" applyFont="1" applyAlignment="1">
      <alignment horizontal="right"/>
    </xf>
    <xf numFmtId="0" fontId="41" fillId="0" borderId="20" xfId="30" applyFont="1" applyBorder="1" applyAlignment="1">
      <alignment horizontal="center" vertical="center" wrapText="1"/>
    </xf>
    <xf numFmtId="0" fontId="41" fillId="0" borderId="24" xfId="30" applyFont="1" applyBorder="1" applyAlignment="1">
      <alignment horizontal="center" vertical="center" wrapText="1"/>
    </xf>
    <xf numFmtId="0" fontId="41" fillId="0" borderId="21" xfId="30" applyFont="1" applyBorder="1" applyAlignment="1">
      <alignment horizontal="center" vertical="center"/>
    </xf>
    <xf numFmtId="0" fontId="41" fillId="0" borderId="22" xfId="30" applyFont="1" applyBorder="1" applyAlignment="1">
      <alignment horizontal="center" vertical="center"/>
    </xf>
    <xf numFmtId="0" fontId="41" fillId="0" borderId="23" xfId="30" applyFont="1" applyBorder="1" applyAlignment="1">
      <alignment horizontal="center" vertical="center"/>
    </xf>
    <xf numFmtId="0" fontId="41" fillId="0" borderId="25" xfId="30" applyFont="1" applyBorder="1" applyAlignment="1">
      <alignment horizontal="center" vertical="center"/>
    </xf>
    <xf numFmtId="0" fontId="41" fillId="0" borderId="26" xfId="30" applyFont="1" applyBorder="1" applyAlignment="1">
      <alignment horizontal="center" vertical="center"/>
    </xf>
    <xf numFmtId="0" fontId="41" fillId="0" borderId="27" xfId="30" applyFont="1" applyBorder="1" applyAlignment="1">
      <alignment horizontal="center" vertical="center"/>
    </xf>
    <xf numFmtId="0" fontId="6" fillId="0" borderId="1" xfId="30" applyFont="1" applyFill="1" applyAlignment="1">
      <alignment horizontal="right" wrapText="1"/>
    </xf>
    <xf numFmtId="0" fontId="9" fillId="0" borderId="1" xfId="30" applyFont="1" applyFill="1" applyAlignment="1">
      <alignment horizontal="center" wrapText="1"/>
    </xf>
    <xf numFmtId="0" fontId="2" fillId="0" borderId="1" xfId="12" applyNumberFormat="1" applyFill="1" applyBorder="1" applyProtection="1">
      <alignment horizontal="left" wrapText="1"/>
    </xf>
    <xf numFmtId="0" fontId="2" fillId="0" borderId="1" xfId="12" applyFill="1" applyBorder="1" applyProtection="1">
      <alignment horizontal="left" wrapText="1"/>
      <protection locked="0"/>
    </xf>
    <xf numFmtId="0" fontId="7" fillId="0" borderId="7" xfId="10" applyNumberFormat="1" applyFont="1" applyFill="1" applyBorder="1" applyAlignment="1" applyProtection="1">
      <alignment horizontal="right"/>
    </xf>
    <xf numFmtId="0" fontId="7" fillId="0" borderId="7" xfId="10" applyNumberFormat="1" applyFont="1" applyFill="1" applyBorder="1" applyAlignment="1">
      <alignment horizontal="right"/>
    </xf>
    <xf numFmtId="0" fontId="8" fillId="0" borderId="1" xfId="1" applyNumberFormat="1" applyFont="1" applyFill="1" applyBorder="1" applyProtection="1">
      <alignment horizontal="center"/>
    </xf>
    <xf numFmtId="0" fontId="8" fillId="0" borderId="1" xfId="1" applyFont="1" applyFill="1" applyBorder="1" applyProtection="1">
      <alignment horizontal="center"/>
      <protection locked="0"/>
    </xf>
    <xf numFmtId="0" fontId="8" fillId="0" borderId="1" xfId="2" applyNumberFormat="1" applyFont="1" applyFill="1" applyBorder="1" applyProtection="1">
      <alignment horizontal="right"/>
    </xf>
    <xf numFmtId="0" fontId="8" fillId="0" borderId="1" xfId="2" applyFont="1" applyFill="1" applyBorder="1" applyProtection="1">
      <alignment horizontal="right"/>
      <protection locked="0"/>
    </xf>
    <xf numFmtId="0" fontId="8" fillId="0" borderId="1" xfId="12" applyNumberFormat="1" applyFont="1" applyFill="1" applyBorder="1" applyProtection="1">
      <alignment horizontal="left" wrapText="1"/>
    </xf>
    <xf numFmtId="0" fontId="8" fillId="0" borderId="1" xfId="12" applyFont="1" applyFill="1" applyBorder="1" applyProtection="1">
      <alignment horizontal="left" wrapText="1"/>
      <protection locked="0"/>
    </xf>
    <xf numFmtId="0" fontId="7" fillId="0" borderId="1" xfId="1" applyNumberFormat="1" applyFont="1" applyFill="1" applyBorder="1" applyAlignment="1" applyProtection="1">
      <alignment horizontal="center" wrapText="1"/>
    </xf>
    <xf numFmtId="0" fontId="9" fillId="0" borderId="7" xfId="10" applyNumberFormat="1" applyFont="1" applyFill="1" applyBorder="1" applyAlignment="1" applyProtection="1">
      <alignment horizontal="right"/>
    </xf>
    <xf numFmtId="0" fontId="9" fillId="0" borderId="7" xfId="10" applyNumberFormat="1" applyFont="1" applyFill="1" applyBorder="1" applyAlignment="1">
      <alignment horizontal="right"/>
    </xf>
    <xf numFmtId="0" fontId="7" fillId="0" borderId="8" xfId="4" applyNumberFormat="1" applyFont="1" applyFill="1" applyBorder="1" applyAlignment="1" applyProtection="1">
      <alignment horizontal="right" vertical="top" wrapText="1"/>
    </xf>
    <xf numFmtId="0" fontId="7" fillId="0" borderId="5" xfId="4" applyNumberFormat="1" applyFont="1" applyFill="1" applyBorder="1" applyAlignment="1" applyProtection="1">
      <alignment horizontal="right" vertical="top" wrapText="1"/>
    </xf>
    <xf numFmtId="0" fontId="7" fillId="0" borderId="31" xfId="4" applyNumberFormat="1" applyFont="1" applyFill="1" applyBorder="1" applyAlignment="1" applyProtection="1">
      <alignment horizontal="right" vertical="top" wrapText="1"/>
    </xf>
    <xf numFmtId="0" fontId="8" fillId="0" borderId="1" xfId="12" applyNumberFormat="1" applyFont="1" applyFill="1" applyBorder="1" applyAlignment="1" applyProtection="1">
      <alignment horizontal="left" wrapText="1"/>
    </xf>
    <xf numFmtId="0" fontId="8" fillId="0" borderId="1" xfId="12" applyFont="1" applyFill="1" applyBorder="1" applyAlignment="1" applyProtection="1">
      <alignment horizontal="left" wrapText="1"/>
      <protection locked="0"/>
    </xf>
    <xf numFmtId="0" fontId="9" fillId="0" borderId="1" xfId="30" applyFont="1" applyFill="1" applyAlignment="1">
      <alignment horizontal="center" vertical="center" wrapText="1"/>
    </xf>
    <xf numFmtId="0" fontId="6" fillId="0" borderId="1" xfId="29" applyFont="1" applyFill="1" applyAlignment="1" applyProtection="1">
      <alignment horizontal="right"/>
      <protection locked="0"/>
    </xf>
    <xf numFmtId="0" fontId="6" fillId="0" borderId="1" xfId="29" applyFont="1" applyFill="1" applyAlignment="1" applyProtection="1">
      <alignment horizontal="center"/>
      <protection locked="0"/>
    </xf>
    <xf numFmtId="4" fontId="7" fillId="0" borderId="29" xfId="11" applyNumberFormat="1" applyFont="1" applyFill="1" applyBorder="1" applyAlignment="1" applyProtection="1">
      <alignment horizontal="right" shrinkToFit="1"/>
    </xf>
    <xf numFmtId="4" fontId="7" fillId="0" borderId="32" xfId="11" applyNumberFormat="1" applyFont="1" applyFill="1" applyBorder="1" applyAlignment="1" applyProtection="1">
      <alignment horizontal="right" shrinkToFit="1"/>
    </xf>
    <xf numFmtId="4" fontId="7" fillId="0" borderId="30" xfId="11" applyNumberFormat="1" applyFont="1" applyFill="1" applyBorder="1" applyAlignment="1" applyProtection="1">
      <alignment horizontal="right" shrinkToFit="1"/>
    </xf>
    <xf numFmtId="0" fontId="9" fillId="0" borderId="9" xfId="8" applyNumberFormat="1" applyFont="1" applyFill="1" applyBorder="1" applyAlignment="1" applyProtection="1">
      <alignment horizontal="right"/>
    </xf>
    <xf numFmtId="0" fontId="9" fillId="0" borderId="28" xfId="8" applyNumberFormat="1" applyFont="1" applyFill="1" applyBorder="1" applyAlignment="1" applyProtection="1">
      <alignment horizontal="right"/>
    </xf>
    <xf numFmtId="0" fontId="9" fillId="0" borderId="10" xfId="8" applyNumberFormat="1" applyFont="1" applyFill="1" applyBorder="1" applyAlignment="1" applyProtection="1">
      <alignment horizontal="right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right" vertical="center" wrapText="1"/>
    </xf>
    <xf numFmtId="0" fontId="6" fillId="0" borderId="1" xfId="1" applyNumberFormat="1" applyFont="1" applyFill="1" applyBorder="1" applyAlignment="1" applyProtection="1">
      <alignment horizontal="right" vertical="center" wrapText="1"/>
    </xf>
    <xf numFmtId="0" fontId="4" fillId="0" borderId="1" xfId="29" applyFont="1" applyFill="1" applyBorder="1" applyAlignment="1">
      <alignment horizontal="right"/>
    </xf>
    <xf numFmtId="49" fontId="7" fillId="0" borderId="8" xfId="5" applyNumberFormat="1" applyFont="1" applyBorder="1" applyAlignment="1" applyProtection="1">
      <alignment horizontal="left" vertical="top" wrapText="1" shrinkToFit="1"/>
    </xf>
    <xf numFmtId="49" fontId="7" fillId="0" borderId="31" xfId="5" applyNumberFormat="1" applyFont="1" applyBorder="1" applyAlignment="1" applyProtection="1">
      <alignment horizontal="left" vertical="top" wrapText="1" shrinkToFit="1"/>
    </xf>
    <xf numFmtId="0" fontId="7" fillId="0" borderId="1" xfId="19" applyFont="1" applyFill="1" applyBorder="1" applyAlignment="1">
      <alignment horizontal="center" wrapText="1"/>
    </xf>
    <xf numFmtId="4" fontId="7" fillId="0" borderId="29" xfId="11" applyNumberFormat="1" applyFont="1" applyFill="1" applyBorder="1" applyAlignment="1" applyProtection="1">
      <alignment horizontal="right" vertical="top" shrinkToFit="1"/>
    </xf>
    <xf numFmtId="4" fontId="7" fillId="0" borderId="30" xfId="11" applyNumberFormat="1" applyFont="1" applyFill="1" applyBorder="1" applyAlignment="1" applyProtection="1">
      <alignment horizontal="right" vertical="top" shrinkToFit="1"/>
    </xf>
    <xf numFmtId="0" fontId="8" fillId="0" borderId="1" xfId="12" applyNumberFormat="1" applyFont="1" applyBorder="1" applyProtection="1">
      <alignment horizontal="left" wrapText="1"/>
    </xf>
    <xf numFmtId="0" fontId="8" fillId="0" borderId="1" xfId="12" applyFont="1" applyBorder="1" applyProtection="1">
      <alignment horizontal="left" wrapText="1"/>
      <protection locked="0"/>
    </xf>
    <xf numFmtId="0" fontId="52" fillId="0" borderId="9" xfId="30" applyFont="1" applyBorder="1" applyAlignment="1">
      <alignment horizontal="left" wrapText="1"/>
    </xf>
    <xf numFmtId="0" fontId="52" fillId="0" borderId="28" xfId="30" applyFont="1" applyBorder="1" applyAlignment="1">
      <alignment horizontal="left" wrapText="1"/>
    </xf>
    <xf numFmtId="0" fontId="52" fillId="0" borderId="10" xfId="30" applyFont="1" applyBorder="1" applyAlignment="1">
      <alignment horizontal="left" wrapText="1"/>
    </xf>
    <xf numFmtId="0" fontId="39" fillId="0" borderId="1" xfId="30" applyFont="1" applyAlignment="1">
      <alignment horizontal="center"/>
    </xf>
    <xf numFmtId="0" fontId="51" fillId="0" borderId="7" xfId="30" applyFont="1" applyBorder="1" applyAlignment="1">
      <alignment horizontal="center" vertical="center" wrapText="1"/>
    </xf>
    <xf numFmtId="0" fontId="49" fillId="0" borderId="9" xfId="30" applyFont="1" applyBorder="1" applyAlignment="1">
      <alignment horizontal="left" wrapText="1"/>
    </xf>
    <xf numFmtId="0" fontId="49" fillId="0" borderId="28" xfId="30" applyFont="1" applyBorder="1" applyAlignment="1">
      <alignment horizontal="left" wrapText="1"/>
    </xf>
    <xf numFmtId="0" fontId="49" fillId="0" borderId="10" xfId="30" applyFont="1" applyBorder="1" applyAlignment="1">
      <alignment horizontal="left" wrapText="1"/>
    </xf>
  </cellXfs>
  <cellStyles count="78">
    <cellStyle name="20% - Акцент1 2" xfId="31"/>
    <cellStyle name="20% - Акцент2 2" xfId="32"/>
    <cellStyle name="20% - Акцент3 2" xfId="33"/>
    <cellStyle name="20% - Акцент4 2" xfId="34"/>
    <cellStyle name="20% - Акцент5 2" xfId="35"/>
    <cellStyle name="20% - Акцент6 2" xfId="36"/>
    <cellStyle name="40% - Акцент1 2" xfId="37"/>
    <cellStyle name="40% - Акцент2 2" xfId="38"/>
    <cellStyle name="40% - Акцент3 2" xfId="39"/>
    <cellStyle name="40% - Акцент4 2" xfId="40"/>
    <cellStyle name="40% - Акцент5 2" xfId="41"/>
    <cellStyle name="40% - Акцент6 2" xfId="42"/>
    <cellStyle name="60% - Акцент1 2" xfId="43"/>
    <cellStyle name="60% - Акцент2 2" xfId="44"/>
    <cellStyle name="60% - Акцент3 2" xfId="45"/>
    <cellStyle name="60% - Акцент4 2" xfId="46"/>
    <cellStyle name="60% - Акцент5 2" xfId="47"/>
    <cellStyle name="60% - Акцент6 2" xfId="48"/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49"/>
    <cellStyle name="Акцент1 2" xfId="50"/>
    <cellStyle name="Акцент2 2" xfId="51"/>
    <cellStyle name="Акцент3 2" xfId="52"/>
    <cellStyle name="Акцент4 2" xfId="53"/>
    <cellStyle name="Акцент5 2" xfId="54"/>
    <cellStyle name="Акцент6 2" xfId="55"/>
    <cellStyle name="Ввод  2" xfId="56"/>
    <cellStyle name="Вывод 2" xfId="57"/>
    <cellStyle name="Вычисление 2" xfId="58"/>
    <cellStyle name="Заголовок 1 2" xfId="59"/>
    <cellStyle name="Заголовок 2 2" xfId="60"/>
    <cellStyle name="Заголовок 3 2" xfId="61"/>
    <cellStyle name="Заголовок 4 2" xfId="62"/>
    <cellStyle name="Итог 2" xfId="63"/>
    <cellStyle name="Контрольная ячейка 2" xfId="64"/>
    <cellStyle name="Название 2" xfId="65"/>
    <cellStyle name="Нейтральный 2" xfId="66"/>
    <cellStyle name="Обычный" xfId="0" builtinId="0"/>
    <cellStyle name="Обычный 2" xfId="29"/>
    <cellStyle name="Обычный 2 2" xfId="30"/>
    <cellStyle name="Обычный 3" xfId="67"/>
    <cellStyle name="Обычный 4" xfId="68"/>
    <cellStyle name="Обычный 5" xfId="69"/>
    <cellStyle name="Обычный 6" xfId="70"/>
    <cellStyle name="Обычный 7" xfId="77"/>
    <cellStyle name="Плохой 2" xfId="71"/>
    <cellStyle name="Пояснение 2" xfId="72"/>
    <cellStyle name="Примечание 2" xfId="73"/>
    <cellStyle name="Связанная ячейка 2" xfId="74"/>
    <cellStyle name="Текст предупреждения 2" xfId="75"/>
    <cellStyle name="Хороший 2" xfId="76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IRIN~1/AppData/Local/Temp/notes05B4E3/&#1041;&#1102;&#1076;&#1078;&#1077;&#1090;%202017-2019/&#1048;&#1089;&#1087;&#1086;&#1083;&#1085;&#1077;&#1085;&#1080;&#1077;%20&#1073;&#1102;&#1076;&#1078;&#1077;&#1090;&#1072;/&#1055;&#1077;&#1088;&#1074;&#1086;&#1085;&#1072;&#1095;&#1072;&#1083;&#1100;&#1085;&#1099;&#1081;/&#1055;&#1088;&#1080;&#1083;&#1086;&#1078;&#1077;&#1085;&#1080;&#1103;%20&#1082;%20&#1056;&#1057;&#1044;_98%20&#1086;&#1090;%2027.12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IRIN~1/AppData/Local/Temp/notes05B4E3/&#1041;&#1102;&#1076;&#1078;&#1077;&#1090;%202017-2019/&#1048;&#1089;&#1087;&#1086;&#1083;&#1085;&#1077;&#1085;&#1080;&#1077;%20&#1073;&#1102;&#1076;&#1078;&#1077;&#1090;&#1072;/&#1059;&#1090;&#1086;&#1095;&#1085;&#1077;&#1085;&#1080;&#1077;_1/&#1055;&#1088;&#1080;&#1083;&#1086;&#1078;&#1077;&#1085;&#1080;&#1103;%20&#1082;%20&#1087;&#1088;&#1086;&#1077;&#1082;&#1090;&#1091;%20&#1056;&#1057;&#1044;_&#1073;&#1102;&#1076;&#1078;&#1077;&#1090;_1&#1074;&#1072;&#1088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  <sheetName val="прил4"/>
      <sheetName val="прил4.1"/>
      <sheetName val="прил 5"/>
      <sheetName val="прил 5_1"/>
      <sheetName val="Прил 6"/>
      <sheetName val="Прил 6.1"/>
      <sheetName val="Прил 7"/>
      <sheetName val="Прил 7.1"/>
      <sheetName val="Прил 8"/>
      <sheetName val="Прил 8.1"/>
      <sheetName val="Прил 9"/>
      <sheetName val="прил 10"/>
      <sheetName val="прил 10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94">
          <cell r="F894">
            <v>2111403396.3199999</v>
          </cell>
          <cell r="G894">
            <v>825276554</v>
          </cell>
          <cell r="H894">
            <v>2065110390.8800001</v>
          </cell>
          <cell r="I894">
            <v>802232709.12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_1"/>
      <sheetName val="Приложение_4"/>
      <sheetName val="Приложение_5"/>
      <sheetName val="Приложение_6"/>
      <sheetName val="Приложение_6.1"/>
      <sheetName val="Приложение_7"/>
      <sheetName val="Приложение_7.1"/>
      <sheetName val="Приложение_8"/>
      <sheetName val="Приложение_8.1"/>
      <sheetName val="Приложение_9"/>
      <sheetName val="Приложение_10"/>
    </sheetNames>
    <sheetDataSet>
      <sheetData sheetId="0" refreshError="1"/>
      <sheetData sheetId="1" refreshError="1"/>
      <sheetData sheetId="2" refreshError="1">
        <row r="15">
          <cell r="K15">
            <v>115555820.87</v>
          </cell>
        </row>
        <row r="17">
          <cell r="K17">
            <v>96800000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"/>
      <sheetName val="прил 2"/>
      <sheetName val="прил 3"/>
      <sheetName val="прил4"/>
      <sheetName val="прил 4.1"/>
      <sheetName val="прил 5"/>
      <sheetName val="прил 5_1"/>
      <sheetName val="прил6"/>
      <sheetName val="прил6_1"/>
      <sheetName val="прил7"/>
      <sheetName val="прил7_1"/>
      <sheetName val="прил 8"/>
      <sheetName val="прил 8_1"/>
      <sheetName val="прил 9"/>
      <sheetName val="прил 10"/>
      <sheetName val="прил 10_1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20">
          <cell r="K20">
            <v>0</v>
          </cell>
        </row>
      </sheetData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53"/>
  <sheetViews>
    <sheetView view="pageBreakPreview" zoomScaleNormal="100" zoomScaleSheetLayoutView="100" workbookViewId="0">
      <selection activeCell="A7" sqref="A7:C7"/>
    </sheetView>
  </sheetViews>
  <sheetFormatPr defaultRowHeight="12.75"/>
  <cols>
    <col min="1" max="1" width="9.5703125" style="193" customWidth="1"/>
    <col min="2" max="2" width="27" style="193" customWidth="1"/>
    <col min="3" max="3" width="63.5703125" style="193" customWidth="1"/>
    <col min="4" max="256" width="9.140625" style="193"/>
    <col min="257" max="257" width="9.5703125" style="193" customWidth="1"/>
    <col min="258" max="258" width="27" style="193" customWidth="1"/>
    <col min="259" max="259" width="63.5703125" style="193" customWidth="1"/>
    <col min="260" max="512" width="9.140625" style="193"/>
    <col min="513" max="513" width="9.5703125" style="193" customWidth="1"/>
    <col min="514" max="514" width="27" style="193" customWidth="1"/>
    <col min="515" max="515" width="63.5703125" style="193" customWidth="1"/>
    <col min="516" max="768" width="9.140625" style="193"/>
    <col min="769" max="769" width="9.5703125" style="193" customWidth="1"/>
    <col min="770" max="770" width="27" style="193" customWidth="1"/>
    <col min="771" max="771" width="63.5703125" style="193" customWidth="1"/>
    <col min="772" max="1024" width="9.140625" style="193"/>
    <col min="1025" max="1025" width="9.5703125" style="193" customWidth="1"/>
    <col min="1026" max="1026" width="27" style="193" customWidth="1"/>
    <col min="1027" max="1027" width="63.5703125" style="193" customWidth="1"/>
    <col min="1028" max="1280" width="9.140625" style="193"/>
    <col min="1281" max="1281" width="9.5703125" style="193" customWidth="1"/>
    <col min="1282" max="1282" width="27" style="193" customWidth="1"/>
    <col min="1283" max="1283" width="63.5703125" style="193" customWidth="1"/>
    <col min="1284" max="1536" width="9.140625" style="193"/>
    <col min="1537" max="1537" width="9.5703125" style="193" customWidth="1"/>
    <col min="1538" max="1538" width="27" style="193" customWidth="1"/>
    <col min="1539" max="1539" width="63.5703125" style="193" customWidth="1"/>
    <col min="1540" max="1792" width="9.140625" style="193"/>
    <col min="1793" max="1793" width="9.5703125" style="193" customWidth="1"/>
    <col min="1794" max="1794" width="27" style="193" customWidth="1"/>
    <col min="1795" max="1795" width="63.5703125" style="193" customWidth="1"/>
    <col min="1796" max="2048" width="9.140625" style="193"/>
    <col min="2049" max="2049" width="9.5703125" style="193" customWidth="1"/>
    <col min="2050" max="2050" width="27" style="193" customWidth="1"/>
    <col min="2051" max="2051" width="63.5703125" style="193" customWidth="1"/>
    <col min="2052" max="2304" width="9.140625" style="193"/>
    <col min="2305" max="2305" width="9.5703125" style="193" customWidth="1"/>
    <col min="2306" max="2306" width="27" style="193" customWidth="1"/>
    <col min="2307" max="2307" width="63.5703125" style="193" customWidth="1"/>
    <col min="2308" max="2560" width="9.140625" style="193"/>
    <col min="2561" max="2561" width="9.5703125" style="193" customWidth="1"/>
    <col min="2562" max="2562" width="27" style="193" customWidth="1"/>
    <col min="2563" max="2563" width="63.5703125" style="193" customWidth="1"/>
    <col min="2564" max="2816" width="9.140625" style="193"/>
    <col min="2817" max="2817" width="9.5703125" style="193" customWidth="1"/>
    <col min="2818" max="2818" width="27" style="193" customWidth="1"/>
    <col min="2819" max="2819" width="63.5703125" style="193" customWidth="1"/>
    <col min="2820" max="3072" width="9.140625" style="193"/>
    <col min="3073" max="3073" width="9.5703125" style="193" customWidth="1"/>
    <col min="3074" max="3074" width="27" style="193" customWidth="1"/>
    <col min="3075" max="3075" width="63.5703125" style="193" customWidth="1"/>
    <col min="3076" max="3328" width="9.140625" style="193"/>
    <col min="3329" max="3329" width="9.5703125" style="193" customWidth="1"/>
    <col min="3330" max="3330" width="27" style="193" customWidth="1"/>
    <col min="3331" max="3331" width="63.5703125" style="193" customWidth="1"/>
    <col min="3332" max="3584" width="9.140625" style="193"/>
    <col min="3585" max="3585" width="9.5703125" style="193" customWidth="1"/>
    <col min="3586" max="3586" width="27" style="193" customWidth="1"/>
    <col min="3587" max="3587" width="63.5703125" style="193" customWidth="1"/>
    <col min="3588" max="3840" width="9.140625" style="193"/>
    <col min="3841" max="3841" width="9.5703125" style="193" customWidth="1"/>
    <col min="3842" max="3842" width="27" style="193" customWidth="1"/>
    <col min="3843" max="3843" width="63.5703125" style="193" customWidth="1"/>
    <col min="3844" max="4096" width="9.140625" style="193"/>
    <col min="4097" max="4097" width="9.5703125" style="193" customWidth="1"/>
    <col min="4098" max="4098" width="27" style="193" customWidth="1"/>
    <col min="4099" max="4099" width="63.5703125" style="193" customWidth="1"/>
    <col min="4100" max="4352" width="9.140625" style="193"/>
    <col min="4353" max="4353" width="9.5703125" style="193" customWidth="1"/>
    <col min="4354" max="4354" width="27" style="193" customWidth="1"/>
    <col min="4355" max="4355" width="63.5703125" style="193" customWidth="1"/>
    <col min="4356" max="4608" width="9.140625" style="193"/>
    <col min="4609" max="4609" width="9.5703125" style="193" customWidth="1"/>
    <col min="4610" max="4610" width="27" style="193" customWidth="1"/>
    <col min="4611" max="4611" width="63.5703125" style="193" customWidth="1"/>
    <col min="4612" max="4864" width="9.140625" style="193"/>
    <col min="4865" max="4865" width="9.5703125" style="193" customWidth="1"/>
    <col min="4866" max="4866" width="27" style="193" customWidth="1"/>
    <col min="4867" max="4867" width="63.5703125" style="193" customWidth="1"/>
    <col min="4868" max="5120" width="9.140625" style="193"/>
    <col min="5121" max="5121" width="9.5703125" style="193" customWidth="1"/>
    <col min="5122" max="5122" width="27" style="193" customWidth="1"/>
    <col min="5123" max="5123" width="63.5703125" style="193" customWidth="1"/>
    <col min="5124" max="5376" width="9.140625" style="193"/>
    <col min="5377" max="5377" width="9.5703125" style="193" customWidth="1"/>
    <col min="5378" max="5378" width="27" style="193" customWidth="1"/>
    <col min="5379" max="5379" width="63.5703125" style="193" customWidth="1"/>
    <col min="5380" max="5632" width="9.140625" style="193"/>
    <col min="5633" max="5633" width="9.5703125" style="193" customWidth="1"/>
    <col min="5634" max="5634" width="27" style="193" customWidth="1"/>
    <col min="5635" max="5635" width="63.5703125" style="193" customWidth="1"/>
    <col min="5636" max="5888" width="9.140625" style="193"/>
    <col min="5889" max="5889" width="9.5703125" style="193" customWidth="1"/>
    <col min="5890" max="5890" width="27" style="193" customWidth="1"/>
    <col min="5891" max="5891" width="63.5703125" style="193" customWidth="1"/>
    <col min="5892" max="6144" width="9.140625" style="193"/>
    <col min="6145" max="6145" width="9.5703125" style="193" customWidth="1"/>
    <col min="6146" max="6146" width="27" style="193" customWidth="1"/>
    <col min="6147" max="6147" width="63.5703125" style="193" customWidth="1"/>
    <col min="6148" max="6400" width="9.140625" style="193"/>
    <col min="6401" max="6401" width="9.5703125" style="193" customWidth="1"/>
    <col min="6402" max="6402" width="27" style="193" customWidth="1"/>
    <col min="6403" max="6403" width="63.5703125" style="193" customWidth="1"/>
    <col min="6404" max="6656" width="9.140625" style="193"/>
    <col min="6657" max="6657" width="9.5703125" style="193" customWidth="1"/>
    <col min="6658" max="6658" width="27" style="193" customWidth="1"/>
    <col min="6659" max="6659" width="63.5703125" style="193" customWidth="1"/>
    <col min="6660" max="6912" width="9.140625" style="193"/>
    <col min="6913" max="6913" width="9.5703125" style="193" customWidth="1"/>
    <col min="6914" max="6914" width="27" style="193" customWidth="1"/>
    <col min="6915" max="6915" width="63.5703125" style="193" customWidth="1"/>
    <col min="6916" max="7168" width="9.140625" style="193"/>
    <col min="7169" max="7169" width="9.5703125" style="193" customWidth="1"/>
    <col min="7170" max="7170" width="27" style="193" customWidth="1"/>
    <col min="7171" max="7171" width="63.5703125" style="193" customWidth="1"/>
    <col min="7172" max="7424" width="9.140625" style="193"/>
    <col min="7425" max="7425" width="9.5703125" style="193" customWidth="1"/>
    <col min="7426" max="7426" width="27" style="193" customWidth="1"/>
    <col min="7427" max="7427" width="63.5703125" style="193" customWidth="1"/>
    <col min="7428" max="7680" width="9.140625" style="193"/>
    <col min="7681" max="7681" width="9.5703125" style="193" customWidth="1"/>
    <col min="7682" max="7682" width="27" style="193" customWidth="1"/>
    <col min="7683" max="7683" width="63.5703125" style="193" customWidth="1"/>
    <col min="7684" max="7936" width="9.140625" style="193"/>
    <col min="7937" max="7937" width="9.5703125" style="193" customWidth="1"/>
    <col min="7938" max="7938" width="27" style="193" customWidth="1"/>
    <col min="7939" max="7939" width="63.5703125" style="193" customWidth="1"/>
    <col min="7940" max="8192" width="9.140625" style="193"/>
    <col min="8193" max="8193" width="9.5703125" style="193" customWidth="1"/>
    <col min="8194" max="8194" width="27" style="193" customWidth="1"/>
    <col min="8195" max="8195" width="63.5703125" style="193" customWidth="1"/>
    <col min="8196" max="8448" width="9.140625" style="193"/>
    <col min="8449" max="8449" width="9.5703125" style="193" customWidth="1"/>
    <col min="8450" max="8450" width="27" style="193" customWidth="1"/>
    <col min="8451" max="8451" width="63.5703125" style="193" customWidth="1"/>
    <col min="8452" max="8704" width="9.140625" style="193"/>
    <col min="8705" max="8705" width="9.5703125" style="193" customWidth="1"/>
    <col min="8706" max="8706" width="27" style="193" customWidth="1"/>
    <col min="8707" max="8707" width="63.5703125" style="193" customWidth="1"/>
    <col min="8708" max="8960" width="9.140625" style="193"/>
    <col min="8961" max="8961" width="9.5703125" style="193" customWidth="1"/>
    <col min="8962" max="8962" width="27" style="193" customWidth="1"/>
    <col min="8963" max="8963" width="63.5703125" style="193" customWidth="1"/>
    <col min="8964" max="9216" width="9.140625" style="193"/>
    <col min="9217" max="9217" width="9.5703125" style="193" customWidth="1"/>
    <col min="9218" max="9218" width="27" style="193" customWidth="1"/>
    <col min="9219" max="9219" width="63.5703125" style="193" customWidth="1"/>
    <col min="9220" max="9472" width="9.140625" style="193"/>
    <col min="9473" max="9473" width="9.5703125" style="193" customWidth="1"/>
    <col min="9474" max="9474" width="27" style="193" customWidth="1"/>
    <col min="9475" max="9475" width="63.5703125" style="193" customWidth="1"/>
    <col min="9476" max="9728" width="9.140625" style="193"/>
    <col min="9729" max="9729" width="9.5703125" style="193" customWidth="1"/>
    <col min="9730" max="9730" width="27" style="193" customWidth="1"/>
    <col min="9731" max="9731" width="63.5703125" style="193" customWidth="1"/>
    <col min="9732" max="9984" width="9.140625" style="193"/>
    <col min="9985" max="9985" width="9.5703125" style="193" customWidth="1"/>
    <col min="9986" max="9986" width="27" style="193" customWidth="1"/>
    <col min="9987" max="9987" width="63.5703125" style="193" customWidth="1"/>
    <col min="9988" max="10240" width="9.140625" style="193"/>
    <col min="10241" max="10241" width="9.5703125" style="193" customWidth="1"/>
    <col min="10242" max="10242" width="27" style="193" customWidth="1"/>
    <col min="10243" max="10243" width="63.5703125" style="193" customWidth="1"/>
    <col min="10244" max="10496" width="9.140625" style="193"/>
    <col min="10497" max="10497" width="9.5703125" style="193" customWidth="1"/>
    <col min="10498" max="10498" width="27" style="193" customWidth="1"/>
    <col min="10499" max="10499" width="63.5703125" style="193" customWidth="1"/>
    <col min="10500" max="10752" width="9.140625" style="193"/>
    <col min="10753" max="10753" width="9.5703125" style="193" customWidth="1"/>
    <col min="10754" max="10754" width="27" style="193" customWidth="1"/>
    <col min="10755" max="10755" width="63.5703125" style="193" customWidth="1"/>
    <col min="10756" max="11008" width="9.140625" style="193"/>
    <col min="11009" max="11009" width="9.5703125" style="193" customWidth="1"/>
    <col min="11010" max="11010" width="27" style="193" customWidth="1"/>
    <col min="11011" max="11011" width="63.5703125" style="193" customWidth="1"/>
    <col min="11012" max="11264" width="9.140625" style="193"/>
    <col min="11265" max="11265" width="9.5703125" style="193" customWidth="1"/>
    <col min="11266" max="11266" width="27" style="193" customWidth="1"/>
    <col min="11267" max="11267" width="63.5703125" style="193" customWidth="1"/>
    <col min="11268" max="11520" width="9.140625" style="193"/>
    <col min="11521" max="11521" width="9.5703125" style="193" customWidth="1"/>
    <col min="11522" max="11522" width="27" style="193" customWidth="1"/>
    <col min="11523" max="11523" width="63.5703125" style="193" customWidth="1"/>
    <col min="11524" max="11776" width="9.140625" style="193"/>
    <col min="11777" max="11777" width="9.5703125" style="193" customWidth="1"/>
    <col min="11778" max="11778" width="27" style="193" customWidth="1"/>
    <col min="11779" max="11779" width="63.5703125" style="193" customWidth="1"/>
    <col min="11780" max="12032" width="9.140625" style="193"/>
    <col min="12033" max="12033" width="9.5703125" style="193" customWidth="1"/>
    <col min="12034" max="12034" width="27" style="193" customWidth="1"/>
    <col min="12035" max="12035" width="63.5703125" style="193" customWidth="1"/>
    <col min="12036" max="12288" width="9.140625" style="193"/>
    <col min="12289" max="12289" width="9.5703125" style="193" customWidth="1"/>
    <col min="12290" max="12290" width="27" style="193" customWidth="1"/>
    <col min="12291" max="12291" width="63.5703125" style="193" customWidth="1"/>
    <col min="12292" max="12544" width="9.140625" style="193"/>
    <col min="12545" max="12545" width="9.5703125" style="193" customWidth="1"/>
    <col min="12546" max="12546" width="27" style="193" customWidth="1"/>
    <col min="12547" max="12547" width="63.5703125" style="193" customWidth="1"/>
    <col min="12548" max="12800" width="9.140625" style="193"/>
    <col min="12801" max="12801" width="9.5703125" style="193" customWidth="1"/>
    <col min="12802" max="12802" width="27" style="193" customWidth="1"/>
    <col min="12803" max="12803" width="63.5703125" style="193" customWidth="1"/>
    <col min="12804" max="13056" width="9.140625" style="193"/>
    <col min="13057" max="13057" width="9.5703125" style="193" customWidth="1"/>
    <col min="13058" max="13058" width="27" style="193" customWidth="1"/>
    <col min="13059" max="13059" width="63.5703125" style="193" customWidth="1"/>
    <col min="13060" max="13312" width="9.140625" style="193"/>
    <col min="13313" max="13313" width="9.5703125" style="193" customWidth="1"/>
    <col min="13314" max="13314" width="27" style="193" customWidth="1"/>
    <col min="13315" max="13315" width="63.5703125" style="193" customWidth="1"/>
    <col min="13316" max="13568" width="9.140625" style="193"/>
    <col min="13569" max="13569" width="9.5703125" style="193" customWidth="1"/>
    <col min="13570" max="13570" width="27" style="193" customWidth="1"/>
    <col min="13571" max="13571" width="63.5703125" style="193" customWidth="1"/>
    <col min="13572" max="13824" width="9.140625" style="193"/>
    <col min="13825" max="13825" width="9.5703125" style="193" customWidth="1"/>
    <col min="13826" max="13826" width="27" style="193" customWidth="1"/>
    <col min="13827" max="13827" width="63.5703125" style="193" customWidth="1"/>
    <col min="13828" max="14080" width="9.140625" style="193"/>
    <col min="14081" max="14081" width="9.5703125" style="193" customWidth="1"/>
    <col min="14082" max="14082" width="27" style="193" customWidth="1"/>
    <col min="14083" max="14083" width="63.5703125" style="193" customWidth="1"/>
    <col min="14084" max="14336" width="9.140625" style="193"/>
    <col min="14337" max="14337" width="9.5703125" style="193" customWidth="1"/>
    <col min="14338" max="14338" width="27" style="193" customWidth="1"/>
    <col min="14339" max="14339" width="63.5703125" style="193" customWidth="1"/>
    <col min="14340" max="14592" width="9.140625" style="193"/>
    <col min="14593" max="14593" width="9.5703125" style="193" customWidth="1"/>
    <col min="14594" max="14594" width="27" style="193" customWidth="1"/>
    <col min="14595" max="14595" width="63.5703125" style="193" customWidth="1"/>
    <col min="14596" max="14848" width="9.140625" style="193"/>
    <col min="14849" max="14849" width="9.5703125" style="193" customWidth="1"/>
    <col min="14850" max="14850" width="27" style="193" customWidth="1"/>
    <col min="14851" max="14851" width="63.5703125" style="193" customWidth="1"/>
    <col min="14852" max="15104" width="9.140625" style="193"/>
    <col min="15105" max="15105" width="9.5703125" style="193" customWidth="1"/>
    <col min="15106" max="15106" width="27" style="193" customWidth="1"/>
    <col min="15107" max="15107" width="63.5703125" style="193" customWidth="1"/>
    <col min="15108" max="15360" width="9.140625" style="193"/>
    <col min="15361" max="15361" width="9.5703125" style="193" customWidth="1"/>
    <col min="15362" max="15362" width="27" style="193" customWidth="1"/>
    <col min="15363" max="15363" width="63.5703125" style="193" customWidth="1"/>
    <col min="15364" max="15616" width="9.140625" style="193"/>
    <col min="15617" max="15617" width="9.5703125" style="193" customWidth="1"/>
    <col min="15618" max="15618" width="27" style="193" customWidth="1"/>
    <col min="15619" max="15619" width="63.5703125" style="193" customWidth="1"/>
    <col min="15620" max="15872" width="9.140625" style="193"/>
    <col min="15873" max="15873" width="9.5703125" style="193" customWidth="1"/>
    <col min="15874" max="15874" width="27" style="193" customWidth="1"/>
    <col min="15875" max="15875" width="63.5703125" style="193" customWidth="1"/>
    <col min="15876" max="16128" width="9.140625" style="193"/>
    <col min="16129" max="16129" width="9.5703125" style="193" customWidth="1"/>
    <col min="16130" max="16130" width="27" style="193" customWidth="1"/>
    <col min="16131" max="16131" width="63.5703125" style="193" customWidth="1"/>
    <col min="16132" max="16384" width="9.140625" style="193"/>
  </cols>
  <sheetData>
    <row r="1" spans="1:3" ht="18.75">
      <c r="A1" s="192"/>
      <c r="B1" s="293" t="s">
        <v>720</v>
      </c>
      <c r="C1" s="293"/>
    </row>
    <row r="2" spans="1:3" ht="18.75">
      <c r="A2" s="192"/>
      <c r="B2" s="194"/>
      <c r="C2" s="194" t="s">
        <v>721</v>
      </c>
    </row>
    <row r="3" spans="1:3" ht="18.75">
      <c r="A3" s="192"/>
      <c r="B3" s="194"/>
      <c r="C3" s="194" t="s">
        <v>722</v>
      </c>
    </row>
    <row r="4" spans="1:3" ht="15.75">
      <c r="A4" s="293" t="s">
        <v>1263</v>
      </c>
      <c r="B4" s="298"/>
      <c r="C4" s="298"/>
    </row>
    <row r="5" spans="1:3" ht="18.75">
      <c r="A5" s="192"/>
      <c r="B5" s="194"/>
      <c r="C5" s="194" t="s">
        <v>1264</v>
      </c>
    </row>
    <row r="6" spans="1:3" ht="15.75">
      <c r="A6" s="195"/>
      <c r="B6" s="195"/>
      <c r="C6" s="195"/>
    </row>
    <row r="7" spans="1:3" ht="57.75" customHeight="1">
      <c r="A7" s="294" t="s">
        <v>724</v>
      </c>
      <c r="B7" s="294"/>
      <c r="C7" s="294"/>
    </row>
    <row r="8" spans="1:3" ht="14.25" customHeight="1">
      <c r="A8" s="196"/>
      <c r="B8" s="196"/>
      <c r="C8" s="196"/>
    </row>
    <row r="9" spans="1:3" ht="15.75">
      <c r="A9" s="295" t="s">
        <v>725</v>
      </c>
      <c r="B9" s="295"/>
      <c r="C9" s="295" t="s">
        <v>726</v>
      </c>
    </row>
    <row r="10" spans="1:3" ht="63">
      <c r="A10" s="197" t="s">
        <v>727</v>
      </c>
      <c r="B10" s="197" t="s">
        <v>728</v>
      </c>
      <c r="C10" s="295"/>
    </row>
    <row r="11" spans="1:3" ht="15.75">
      <c r="A11" s="198" t="s">
        <v>729</v>
      </c>
      <c r="B11" s="301" t="s">
        <v>730</v>
      </c>
      <c r="C11" s="302"/>
    </row>
    <row r="12" spans="1:3" s="202" customFormat="1" ht="22.7" customHeight="1">
      <c r="A12" s="199" t="s">
        <v>729</v>
      </c>
      <c r="B12" s="200" t="s">
        <v>731</v>
      </c>
      <c r="C12" s="201" t="s">
        <v>1262</v>
      </c>
    </row>
    <row r="13" spans="1:3" ht="15.75">
      <c r="A13" s="198" t="s">
        <v>732</v>
      </c>
      <c r="B13" s="301" t="s">
        <v>733</v>
      </c>
      <c r="C13" s="302"/>
    </row>
    <row r="14" spans="1:3" s="202" customFormat="1" ht="63">
      <c r="A14" s="203" t="s">
        <v>732</v>
      </c>
      <c r="B14" s="200" t="s">
        <v>734</v>
      </c>
      <c r="C14" s="204" t="s">
        <v>735</v>
      </c>
    </row>
    <row r="15" spans="1:3" s="202" customFormat="1" ht="47.25">
      <c r="A15" s="203" t="s">
        <v>732</v>
      </c>
      <c r="B15" s="200" t="s">
        <v>736</v>
      </c>
      <c r="C15" s="204" t="s">
        <v>737</v>
      </c>
    </row>
    <row r="16" spans="1:3" s="202" customFormat="1" ht="47.25">
      <c r="A16" s="203" t="s">
        <v>732</v>
      </c>
      <c r="B16" s="200" t="s">
        <v>738</v>
      </c>
      <c r="C16" s="204" t="s">
        <v>739</v>
      </c>
    </row>
    <row r="17" spans="1:3" s="202" customFormat="1" ht="31.5">
      <c r="A17" s="203" t="s">
        <v>732</v>
      </c>
      <c r="B17" s="200" t="s">
        <v>740</v>
      </c>
      <c r="C17" s="204" t="s">
        <v>741</v>
      </c>
    </row>
    <row r="18" spans="1:3" s="202" customFormat="1" ht="63">
      <c r="A18" s="203" t="s">
        <v>732</v>
      </c>
      <c r="B18" s="200" t="s">
        <v>742</v>
      </c>
      <c r="C18" s="205" t="s">
        <v>743</v>
      </c>
    </row>
    <row r="19" spans="1:3" s="202" customFormat="1" ht="15.75">
      <c r="A19" s="206" t="s">
        <v>744</v>
      </c>
      <c r="B19" s="296" t="s">
        <v>745</v>
      </c>
      <c r="C19" s="297"/>
    </row>
    <row r="20" spans="1:3" s="208" customFormat="1" ht="31.5">
      <c r="A20" s="203" t="s">
        <v>744</v>
      </c>
      <c r="B20" s="203" t="s">
        <v>746</v>
      </c>
      <c r="C20" s="207" t="s">
        <v>747</v>
      </c>
    </row>
    <row r="21" spans="1:3" s="202" customFormat="1" ht="78.75">
      <c r="A21" s="203" t="s">
        <v>744</v>
      </c>
      <c r="B21" s="200" t="s">
        <v>748</v>
      </c>
      <c r="C21" s="207" t="s">
        <v>749</v>
      </c>
    </row>
    <row r="22" spans="1:3" s="202" customFormat="1" ht="78.75">
      <c r="A22" s="203" t="s">
        <v>744</v>
      </c>
      <c r="B22" s="200" t="s">
        <v>750</v>
      </c>
      <c r="C22" s="207" t="s">
        <v>751</v>
      </c>
    </row>
    <row r="23" spans="1:3" s="202" customFormat="1" ht="78.75">
      <c r="A23" s="203" t="s">
        <v>744</v>
      </c>
      <c r="B23" s="200" t="s">
        <v>752</v>
      </c>
      <c r="C23" s="207" t="s">
        <v>753</v>
      </c>
    </row>
    <row r="24" spans="1:3" s="202" customFormat="1" ht="35.450000000000003" customHeight="1">
      <c r="A24" s="203" t="s">
        <v>744</v>
      </c>
      <c r="B24" s="200" t="s">
        <v>754</v>
      </c>
      <c r="C24" s="207" t="s">
        <v>755</v>
      </c>
    </row>
    <row r="25" spans="1:3" s="202" customFormat="1" ht="63">
      <c r="A25" s="203" t="s">
        <v>744</v>
      </c>
      <c r="B25" s="200" t="s">
        <v>734</v>
      </c>
      <c r="C25" s="204" t="s">
        <v>735</v>
      </c>
    </row>
    <row r="26" spans="1:3" s="202" customFormat="1" ht="78.75">
      <c r="A26" s="203" t="s">
        <v>744</v>
      </c>
      <c r="B26" s="200" t="s">
        <v>756</v>
      </c>
      <c r="C26" s="204" t="s">
        <v>757</v>
      </c>
    </row>
    <row r="27" spans="1:3" s="202" customFormat="1" ht="35.450000000000003" customHeight="1">
      <c r="A27" s="203" t="s">
        <v>744</v>
      </c>
      <c r="B27" s="200" t="s">
        <v>758</v>
      </c>
      <c r="C27" s="204" t="s">
        <v>759</v>
      </c>
    </row>
    <row r="28" spans="1:3" s="202" customFormat="1" ht="94.5">
      <c r="A28" s="203" t="s">
        <v>744</v>
      </c>
      <c r="B28" s="200" t="s">
        <v>760</v>
      </c>
      <c r="C28" s="204" t="s">
        <v>761</v>
      </c>
    </row>
    <row r="29" spans="1:3" s="202" customFormat="1" ht="15.75">
      <c r="A29" s="206" t="s">
        <v>762</v>
      </c>
      <c r="B29" s="296" t="s">
        <v>763</v>
      </c>
      <c r="C29" s="297"/>
    </row>
    <row r="30" spans="1:3" s="202" customFormat="1" ht="31.5">
      <c r="A30" s="203" t="s">
        <v>762</v>
      </c>
      <c r="B30" s="200" t="s">
        <v>764</v>
      </c>
      <c r="C30" s="204" t="s">
        <v>765</v>
      </c>
    </row>
    <row r="31" spans="1:3" s="202" customFormat="1" ht="54.75" customHeight="1">
      <c r="A31" s="203" t="s">
        <v>762</v>
      </c>
      <c r="B31" s="200" t="s">
        <v>766</v>
      </c>
      <c r="C31" s="209" t="s">
        <v>767</v>
      </c>
    </row>
    <row r="32" spans="1:3" s="202" customFormat="1" ht="94.5">
      <c r="A32" s="203" t="s">
        <v>762</v>
      </c>
      <c r="B32" s="200" t="s">
        <v>768</v>
      </c>
      <c r="C32" s="204" t="s">
        <v>769</v>
      </c>
    </row>
    <row r="33" spans="1:3" s="202" customFormat="1" ht="15.75">
      <c r="A33" s="206" t="s">
        <v>770</v>
      </c>
      <c r="B33" s="303" t="s">
        <v>771</v>
      </c>
      <c r="C33" s="304"/>
    </row>
    <row r="34" spans="1:3" s="202" customFormat="1" ht="51.75" customHeight="1">
      <c r="A34" s="203" t="s">
        <v>770</v>
      </c>
      <c r="B34" s="200" t="s">
        <v>772</v>
      </c>
      <c r="C34" s="204" t="s">
        <v>773</v>
      </c>
    </row>
    <row r="35" spans="1:3" s="202" customFormat="1" ht="78.75">
      <c r="A35" s="203" t="s">
        <v>770</v>
      </c>
      <c r="B35" s="200" t="s">
        <v>774</v>
      </c>
      <c r="C35" s="204" t="s">
        <v>775</v>
      </c>
    </row>
    <row r="36" spans="1:3" s="202" customFormat="1" ht="37.5" customHeight="1">
      <c r="A36" s="206" t="s">
        <v>776</v>
      </c>
      <c r="B36" s="296" t="s">
        <v>777</v>
      </c>
      <c r="C36" s="297"/>
    </row>
    <row r="37" spans="1:3" s="202" customFormat="1" ht="58.7" customHeight="1">
      <c r="A37" s="203" t="s">
        <v>776</v>
      </c>
      <c r="B37" s="200" t="s">
        <v>778</v>
      </c>
      <c r="C37" s="210" t="s">
        <v>779</v>
      </c>
    </row>
    <row r="38" spans="1:3" s="202" customFormat="1" ht="66.75" customHeight="1">
      <c r="A38" s="203" t="s">
        <v>776</v>
      </c>
      <c r="B38" s="200" t="s">
        <v>780</v>
      </c>
      <c r="C38" s="211" t="s">
        <v>781</v>
      </c>
    </row>
    <row r="39" spans="1:3" s="202" customFormat="1" ht="82.5" customHeight="1">
      <c r="A39" s="203" t="s">
        <v>776</v>
      </c>
      <c r="B39" s="200" t="s">
        <v>782</v>
      </c>
      <c r="C39" s="211" t="s">
        <v>783</v>
      </c>
    </row>
    <row r="40" spans="1:3" s="202" customFormat="1" ht="37.5" customHeight="1">
      <c r="A40" s="206" t="s">
        <v>784</v>
      </c>
      <c r="B40" s="296" t="s">
        <v>785</v>
      </c>
      <c r="C40" s="297"/>
    </row>
    <row r="41" spans="1:3" s="202" customFormat="1" ht="69.75" customHeight="1">
      <c r="A41" s="206" t="s">
        <v>1</v>
      </c>
      <c r="B41" s="299" t="s">
        <v>786</v>
      </c>
      <c r="C41" s="300"/>
    </row>
    <row r="42" spans="1:3" s="202" customFormat="1" ht="31.5">
      <c r="A42" s="199" t="s">
        <v>1</v>
      </c>
      <c r="B42" s="200" t="s">
        <v>787</v>
      </c>
      <c r="C42" s="204" t="s">
        <v>788</v>
      </c>
    </row>
    <row r="43" spans="1:3" s="202" customFormat="1" ht="47.25">
      <c r="A43" s="199" t="s">
        <v>1</v>
      </c>
      <c r="B43" s="200" t="s">
        <v>789</v>
      </c>
      <c r="C43" s="212" t="s">
        <v>790</v>
      </c>
    </row>
    <row r="44" spans="1:3" s="202" customFormat="1" ht="31.5">
      <c r="A44" s="199" t="s">
        <v>1</v>
      </c>
      <c r="B44" s="200" t="s">
        <v>791</v>
      </c>
      <c r="C44" s="201" t="s">
        <v>792</v>
      </c>
    </row>
    <row r="45" spans="1:3" s="202" customFormat="1" ht="15.75">
      <c r="A45" s="203" t="s">
        <v>1</v>
      </c>
      <c r="B45" s="200" t="s">
        <v>793</v>
      </c>
      <c r="C45" s="201" t="s">
        <v>794</v>
      </c>
    </row>
    <row r="46" spans="1:3" s="202" customFormat="1" ht="15.75">
      <c r="A46" s="203" t="s">
        <v>1</v>
      </c>
      <c r="B46" s="200" t="s">
        <v>795</v>
      </c>
      <c r="C46" s="201" t="s">
        <v>796</v>
      </c>
    </row>
    <row r="47" spans="1:3" s="202" customFormat="1" ht="31.5">
      <c r="A47" s="199" t="s">
        <v>1</v>
      </c>
      <c r="B47" s="200" t="s">
        <v>797</v>
      </c>
      <c r="C47" s="213" t="s">
        <v>798</v>
      </c>
    </row>
    <row r="48" spans="1:3" s="202" customFormat="1" ht="31.5">
      <c r="A48" s="199" t="s">
        <v>1</v>
      </c>
      <c r="B48" s="200" t="s">
        <v>799</v>
      </c>
      <c r="C48" s="214" t="s">
        <v>800</v>
      </c>
    </row>
    <row r="49" spans="1:3" s="202" customFormat="1" ht="47.25">
      <c r="A49" s="203" t="s">
        <v>1</v>
      </c>
      <c r="B49" s="200" t="s">
        <v>801</v>
      </c>
      <c r="C49" s="210" t="s">
        <v>802</v>
      </c>
    </row>
    <row r="50" spans="1:3" s="202" customFormat="1"/>
    <row r="51" spans="1:3" s="202" customFormat="1"/>
    <row r="52" spans="1:3" s="202" customFormat="1" ht="15.75">
      <c r="A52" s="215"/>
      <c r="B52" s="215"/>
      <c r="C52" s="215"/>
    </row>
    <row r="53" spans="1:3" s="202" customFormat="1" ht="15.75">
      <c r="A53" s="216"/>
      <c r="B53" s="216"/>
      <c r="C53" s="216"/>
    </row>
  </sheetData>
  <mergeCells count="13">
    <mergeCell ref="B41:C41"/>
    <mergeCell ref="B11:C11"/>
    <mergeCell ref="B13:C13"/>
    <mergeCell ref="B19:C19"/>
    <mergeCell ref="B29:C29"/>
    <mergeCell ref="B33:C33"/>
    <mergeCell ref="B36:C36"/>
    <mergeCell ref="B1:C1"/>
    <mergeCell ref="A7:C7"/>
    <mergeCell ref="A9:B9"/>
    <mergeCell ref="C9:C10"/>
    <mergeCell ref="B40:C40"/>
    <mergeCell ref="A4:C4"/>
  </mergeCells>
  <printOptions horizontalCentered="1"/>
  <pageMargins left="0.74803149606299213" right="0.39370078740157483" top="0.59055118110236227" bottom="0.59055118110236227" header="0.19685039370078741" footer="0.39370078740157483"/>
  <pageSetup paperSize="9" scale="73" fitToHeight="2" orientation="portrait" r:id="rId1"/>
  <headerFooter alignWithMargins="0">
    <oddFooter>&amp;CСтраница &amp;P&amp;R&amp;A</oddFooter>
  </headerFooter>
  <rowBreaks count="1" manualBreakCount="1">
    <brk id="1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1"/>
  <sheetViews>
    <sheetView showGridLines="0" view="pageBreakPreview" zoomScaleNormal="100" zoomScaleSheetLayoutView="100" workbookViewId="0">
      <pane ySplit="9" topLeftCell="A25" activePane="bottomLeft" state="frozen"/>
      <selection pane="bottomLeft" activeCell="A7" sqref="A7:E7"/>
    </sheetView>
  </sheetViews>
  <sheetFormatPr defaultRowHeight="15.75" outlineLevelRow="1"/>
  <cols>
    <col min="1" max="1" width="12.28515625" style="114" customWidth="1"/>
    <col min="2" max="2" width="53.140625" style="114" customWidth="1"/>
    <col min="3" max="3" width="24" style="115" customWidth="1"/>
    <col min="4" max="4" width="21.28515625" style="115" customWidth="1"/>
    <col min="5" max="5" width="21.5703125" style="115" customWidth="1"/>
    <col min="6" max="6" width="16.7109375" style="105" customWidth="1"/>
    <col min="7" max="7" width="22.85546875" style="105" customWidth="1"/>
    <col min="8" max="9" width="16.7109375" style="105" customWidth="1"/>
    <col min="10" max="256" width="9.140625" style="105"/>
    <col min="257" max="257" width="12.28515625" style="105" customWidth="1"/>
    <col min="258" max="258" width="53.140625" style="105" customWidth="1"/>
    <col min="259" max="259" width="19.7109375" style="105" customWidth="1"/>
    <col min="260" max="260" width="21.28515625" style="105" customWidth="1"/>
    <col min="261" max="261" width="21.5703125" style="105" customWidth="1"/>
    <col min="262" max="265" width="16.7109375" style="105" customWidth="1"/>
    <col min="266" max="512" width="9.140625" style="105"/>
    <col min="513" max="513" width="12.28515625" style="105" customWidth="1"/>
    <col min="514" max="514" width="53.140625" style="105" customWidth="1"/>
    <col min="515" max="515" width="19.7109375" style="105" customWidth="1"/>
    <col min="516" max="516" width="21.28515625" style="105" customWidth="1"/>
    <col min="517" max="517" width="21.5703125" style="105" customWidth="1"/>
    <col min="518" max="521" width="16.7109375" style="105" customWidth="1"/>
    <col min="522" max="768" width="9.140625" style="105"/>
    <col min="769" max="769" width="12.28515625" style="105" customWidth="1"/>
    <col min="770" max="770" width="53.140625" style="105" customWidth="1"/>
    <col min="771" max="771" width="19.7109375" style="105" customWidth="1"/>
    <col min="772" max="772" width="21.28515625" style="105" customWidth="1"/>
    <col min="773" max="773" width="21.5703125" style="105" customWidth="1"/>
    <col min="774" max="777" width="16.7109375" style="105" customWidth="1"/>
    <col min="778" max="1024" width="9.140625" style="105"/>
    <col min="1025" max="1025" width="12.28515625" style="105" customWidth="1"/>
    <col min="1026" max="1026" width="53.140625" style="105" customWidth="1"/>
    <col min="1027" max="1027" width="19.7109375" style="105" customWidth="1"/>
    <col min="1028" max="1028" width="21.28515625" style="105" customWidth="1"/>
    <col min="1029" max="1029" width="21.5703125" style="105" customWidth="1"/>
    <col min="1030" max="1033" width="16.7109375" style="105" customWidth="1"/>
    <col min="1034" max="1280" width="9.140625" style="105"/>
    <col min="1281" max="1281" width="12.28515625" style="105" customWidth="1"/>
    <col min="1282" max="1282" width="53.140625" style="105" customWidth="1"/>
    <col min="1283" max="1283" width="19.7109375" style="105" customWidth="1"/>
    <col min="1284" max="1284" width="21.28515625" style="105" customWidth="1"/>
    <col min="1285" max="1285" width="21.5703125" style="105" customWidth="1"/>
    <col min="1286" max="1289" width="16.7109375" style="105" customWidth="1"/>
    <col min="1290" max="1536" width="9.140625" style="105"/>
    <col min="1537" max="1537" width="12.28515625" style="105" customWidth="1"/>
    <col min="1538" max="1538" width="53.140625" style="105" customWidth="1"/>
    <col min="1539" max="1539" width="19.7109375" style="105" customWidth="1"/>
    <col min="1540" max="1540" width="21.28515625" style="105" customWidth="1"/>
    <col min="1541" max="1541" width="21.5703125" style="105" customWidth="1"/>
    <col min="1542" max="1545" width="16.7109375" style="105" customWidth="1"/>
    <col min="1546" max="1792" width="9.140625" style="105"/>
    <col min="1793" max="1793" width="12.28515625" style="105" customWidth="1"/>
    <col min="1794" max="1794" width="53.140625" style="105" customWidth="1"/>
    <col min="1795" max="1795" width="19.7109375" style="105" customWidth="1"/>
    <col min="1796" max="1796" width="21.28515625" style="105" customWidth="1"/>
    <col min="1797" max="1797" width="21.5703125" style="105" customWidth="1"/>
    <col min="1798" max="1801" width="16.7109375" style="105" customWidth="1"/>
    <col min="1802" max="2048" width="9.140625" style="105"/>
    <col min="2049" max="2049" width="12.28515625" style="105" customWidth="1"/>
    <col min="2050" max="2050" width="53.140625" style="105" customWidth="1"/>
    <col min="2051" max="2051" width="19.7109375" style="105" customWidth="1"/>
    <col min="2052" max="2052" width="21.28515625" style="105" customWidth="1"/>
    <col min="2053" max="2053" width="21.5703125" style="105" customWidth="1"/>
    <col min="2054" max="2057" width="16.7109375" style="105" customWidth="1"/>
    <col min="2058" max="2304" width="9.140625" style="105"/>
    <col min="2305" max="2305" width="12.28515625" style="105" customWidth="1"/>
    <col min="2306" max="2306" width="53.140625" style="105" customWidth="1"/>
    <col min="2307" max="2307" width="19.7109375" style="105" customWidth="1"/>
    <col min="2308" max="2308" width="21.28515625" style="105" customWidth="1"/>
    <col min="2309" max="2309" width="21.5703125" style="105" customWidth="1"/>
    <col min="2310" max="2313" width="16.7109375" style="105" customWidth="1"/>
    <col min="2314" max="2560" width="9.140625" style="105"/>
    <col min="2561" max="2561" width="12.28515625" style="105" customWidth="1"/>
    <col min="2562" max="2562" width="53.140625" style="105" customWidth="1"/>
    <col min="2563" max="2563" width="19.7109375" style="105" customWidth="1"/>
    <col min="2564" max="2564" width="21.28515625" style="105" customWidth="1"/>
    <col min="2565" max="2565" width="21.5703125" style="105" customWidth="1"/>
    <col min="2566" max="2569" width="16.7109375" style="105" customWidth="1"/>
    <col min="2570" max="2816" width="9.140625" style="105"/>
    <col min="2817" max="2817" width="12.28515625" style="105" customWidth="1"/>
    <col min="2818" max="2818" width="53.140625" style="105" customWidth="1"/>
    <col min="2819" max="2819" width="19.7109375" style="105" customWidth="1"/>
    <col min="2820" max="2820" width="21.28515625" style="105" customWidth="1"/>
    <col min="2821" max="2821" width="21.5703125" style="105" customWidth="1"/>
    <col min="2822" max="2825" width="16.7109375" style="105" customWidth="1"/>
    <col min="2826" max="3072" width="9.140625" style="105"/>
    <col min="3073" max="3073" width="12.28515625" style="105" customWidth="1"/>
    <col min="3074" max="3074" width="53.140625" style="105" customWidth="1"/>
    <col min="3075" max="3075" width="19.7109375" style="105" customWidth="1"/>
    <col min="3076" max="3076" width="21.28515625" style="105" customWidth="1"/>
    <col min="3077" max="3077" width="21.5703125" style="105" customWidth="1"/>
    <col min="3078" max="3081" width="16.7109375" style="105" customWidth="1"/>
    <col min="3082" max="3328" width="9.140625" style="105"/>
    <col min="3329" max="3329" width="12.28515625" style="105" customWidth="1"/>
    <col min="3330" max="3330" width="53.140625" style="105" customWidth="1"/>
    <col min="3331" max="3331" width="19.7109375" style="105" customWidth="1"/>
    <col min="3332" max="3332" width="21.28515625" style="105" customWidth="1"/>
    <col min="3333" max="3333" width="21.5703125" style="105" customWidth="1"/>
    <col min="3334" max="3337" width="16.7109375" style="105" customWidth="1"/>
    <col min="3338" max="3584" width="9.140625" style="105"/>
    <col min="3585" max="3585" width="12.28515625" style="105" customWidth="1"/>
    <col min="3586" max="3586" width="53.140625" style="105" customWidth="1"/>
    <col min="3587" max="3587" width="19.7109375" style="105" customWidth="1"/>
    <col min="3588" max="3588" width="21.28515625" style="105" customWidth="1"/>
    <col min="3589" max="3589" width="21.5703125" style="105" customWidth="1"/>
    <col min="3590" max="3593" width="16.7109375" style="105" customWidth="1"/>
    <col min="3594" max="3840" width="9.140625" style="105"/>
    <col min="3841" max="3841" width="12.28515625" style="105" customWidth="1"/>
    <col min="3842" max="3842" width="53.140625" style="105" customWidth="1"/>
    <col min="3843" max="3843" width="19.7109375" style="105" customWidth="1"/>
    <col min="3844" max="3844" width="21.28515625" style="105" customWidth="1"/>
    <col min="3845" max="3845" width="21.5703125" style="105" customWidth="1"/>
    <col min="3846" max="3849" width="16.7109375" style="105" customWidth="1"/>
    <col min="3850" max="4096" width="9.140625" style="105"/>
    <col min="4097" max="4097" width="12.28515625" style="105" customWidth="1"/>
    <col min="4098" max="4098" width="53.140625" style="105" customWidth="1"/>
    <col min="4099" max="4099" width="19.7109375" style="105" customWidth="1"/>
    <col min="4100" max="4100" width="21.28515625" style="105" customWidth="1"/>
    <col min="4101" max="4101" width="21.5703125" style="105" customWidth="1"/>
    <col min="4102" max="4105" width="16.7109375" style="105" customWidth="1"/>
    <col min="4106" max="4352" width="9.140625" style="105"/>
    <col min="4353" max="4353" width="12.28515625" style="105" customWidth="1"/>
    <col min="4354" max="4354" width="53.140625" style="105" customWidth="1"/>
    <col min="4355" max="4355" width="19.7109375" style="105" customWidth="1"/>
    <col min="4356" max="4356" width="21.28515625" style="105" customWidth="1"/>
    <col min="4357" max="4357" width="21.5703125" style="105" customWidth="1"/>
    <col min="4358" max="4361" width="16.7109375" style="105" customWidth="1"/>
    <col min="4362" max="4608" width="9.140625" style="105"/>
    <col min="4609" max="4609" width="12.28515625" style="105" customWidth="1"/>
    <col min="4610" max="4610" width="53.140625" style="105" customWidth="1"/>
    <col min="4611" max="4611" width="19.7109375" style="105" customWidth="1"/>
    <col min="4612" max="4612" width="21.28515625" style="105" customWidth="1"/>
    <col min="4613" max="4613" width="21.5703125" style="105" customWidth="1"/>
    <col min="4614" max="4617" width="16.7109375" style="105" customWidth="1"/>
    <col min="4618" max="4864" width="9.140625" style="105"/>
    <col min="4865" max="4865" width="12.28515625" style="105" customWidth="1"/>
    <col min="4866" max="4866" width="53.140625" style="105" customWidth="1"/>
    <col min="4867" max="4867" width="19.7109375" style="105" customWidth="1"/>
    <col min="4868" max="4868" width="21.28515625" style="105" customWidth="1"/>
    <col min="4869" max="4869" width="21.5703125" style="105" customWidth="1"/>
    <col min="4870" max="4873" width="16.7109375" style="105" customWidth="1"/>
    <col min="4874" max="5120" width="9.140625" style="105"/>
    <col min="5121" max="5121" width="12.28515625" style="105" customWidth="1"/>
    <col min="5122" max="5122" width="53.140625" style="105" customWidth="1"/>
    <col min="5123" max="5123" width="19.7109375" style="105" customWidth="1"/>
    <col min="5124" max="5124" width="21.28515625" style="105" customWidth="1"/>
    <col min="5125" max="5125" width="21.5703125" style="105" customWidth="1"/>
    <col min="5126" max="5129" width="16.7109375" style="105" customWidth="1"/>
    <col min="5130" max="5376" width="9.140625" style="105"/>
    <col min="5377" max="5377" width="12.28515625" style="105" customWidth="1"/>
    <col min="5378" max="5378" width="53.140625" style="105" customWidth="1"/>
    <col min="5379" max="5379" width="19.7109375" style="105" customWidth="1"/>
    <col min="5380" max="5380" width="21.28515625" style="105" customWidth="1"/>
    <col min="5381" max="5381" width="21.5703125" style="105" customWidth="1"/>
    <col min="5382" max="5385" width="16.7109375" style="105" customWidth="1"/>
    <col min="5386" max="5632" width="9.140625" style="105"/>
    <col min="5633" max="5633" width="12.28515625" style="105" customWidth="1"/>
    <col min="5634" max="5634" width="53.140625" style="105" customWidth="1"/>
    <col min="5635" max="5635" width="19.7109375" style="105" customWidth="1"/>
    <col min="5636" max="5636" width="21.28515625" style="105" customWidth="1"/>
    <col min="5637" max="5637" width="21.5703125" style="105" customWidth="1"/>
    <col min="5638" max="5641" width="16.7109375" style="105" customWidth="1"/>
    <col min="5642" max="5888" width="9.140625" style="105"/>
    <col min="5889" max="5889" width="12.28515625" style="105" customWidth="1"/>
    <col min="5890" max="5890" width="53.140625" style="105" customWidth="1"/>
    <col min="5891" max="5891" width="19.7109375" style="105" customWidth="1"/>
    <col min="5892" max="5892" width="21.28515625" style="105" customWidth="1"/>
    <col min="5893" max="5893" width="21.5703125" style="105" customWidth="1"/>
    <col min="5894" max="5897" width="16.7109375" style="105" customWidth="1"/>
    <col min="5898" max="6144" width="9.140625" style="105"/>
    <col min="6145" max="6145" width="12.28515625" style="105" customWidth="1"/>
    <col min="6146" max="6146" width="53.140625" style="105" customWidth="1"/>
    <col min="6147" max="6147" width="19.7109375" style="105" customWidth="1"/>
    <col min="6148" max="6148" width="21.28515625" style="105" customWidth="1"/>
    <col min="6149" max="6149" width="21.5703125" style="105" customWidth="1"/>
    <col min="6150" max="6153" width="16.7109375" style="105" customWidth="1"/>
    <col min="6154" max="6400" width="9.140625" style="105"/>
    <col min="6401" max="6401" width="12.28515625" style="105" customWidth="1"/>
    <col min="6402" max="6402" width="53.140625" style="105" customWidth="1"/>
    <col min="6403" max="6403" width="19.7109375" style="105" customWidth="1"/>
    <col min="6404" max="6404" width="21.28515625" style="105" customWidth="1"/>
    <col min="6405" max="6405" width="21.5703125" style="105" customWidth="1"/>
    <col min="6406" max="6409" width="16.7109375" style="105" customWidth="1"/>
    <col min="6410" max="6656" width="9.140625" style="105"/>
    <col min="6657" max="6657" width="12.28515625" style="105" customWidth="1"/>
    <col min="6658" max="6658" width="53.140625" style="105" customWidth="1"/>
    <col min="6659" max="6659" width="19.7109375" style="105" customWidth="1"/>
    <col min="6660" max="6660" width="21.28515625" style="105" customWidth="1"/>
    <col min="6661" max="6661" width="21.5703125" style="105" customWidth="1"/>
    <col min="6662" max="6665" width="16.7109375" style="105" customWidth="1"/>
    <col min="6666" max="6912" width="9.140625" style="105"/>
    <col min="6913" max="6913" width="12.28515625" style="105" customWidth="1"/>
    <col min="6914" max="6914" width="53.140625" style="105" customWidth="1"/>
    <col min="6915" max="6915" width="19.7109375" style="105" customWidth="1"/>
    <col min="6916" max="6916" width="21.28515625" style="105" customWidth="1"/>
    <col min="6917" max="6917" width="21.5703125" style="105" customWidth="1"/>
    <col min="6918" max="6921" width="16.7109375" style="105" customWidth="1"/>
    <col min="6922" max="7168" width="9.140625" style="105"/>
    <col min="7169" max="7169" width="12.28515625" style="105" customWidth="1"/>
    <col min="7170" max="7170" width="53.140625" style="105" customWidth="1"/>
    <col min="7171" max="7171" width="19.7109375" style="105" customWidth="1"/>
    <col min="7172" max="7172" width="21.28515625" style="105" customWidth="1"/>
    <col min="7173" max="7173" width="21.5703125" style="105" customWidth="1"/>
    <col min="7174" max="7177" width="16.7109375" style="105" customWidth="1"/>
    <col min="7178" max="7424" width="9.140625" style="105"/>
    <col min="7425" max="7425" width="12.28515625" style="105" customWidth="1"/>
    <col min="7426" max="7426" width="53.140625" style="105" customWidth="1"/>
    <col min="7427" max="7427" width="19.7109375" style="105" customWidth="1"/>
    <col min="7428" max="7428" width="21.28515625" style="105" customWidth="1"/>
    <col min="7429" max="7429" width="21.5703125" style="105" customWidth="1"/>
    <col min="7430" max="7433" width="16.7109375" style="105" customWidth="1"/>
    <col min="7434" max="7680" width="9.140625" style="105"/>
    <col min="7681" max="7681" width="12.28515625" style="105" customWidth="1"/>
    <col min="7682" max="7682" width="53.140625" style="105" customWidth="1"/>
    <col min="7683" max="7683" width="19.7109375" style="105" customWidth="1"/>
    <col min="7684" max="7684" width="21.28515625" style="105" customWidth="1"/>
    <col min="7685" max="7685" width="21.5703125" style="105" customWidth="1"/>
    <col min="7686" max="7689" width="16.7109375" style="105" customWidth="1"/>
    <col min="7690" max="7936" width="9.140625" style="105"/>
    <col min="7937" max="7937" width="12.28515625" style="105" customWidth="1"/>
    <col min="7938" max="7938" width="53.140625" style="105" customWidth="1"/>
    <col min="7939" max="7939" width="19.7109375" style="105" customWidth="1"/>
    <col min="7940" max="7940" width="21.28515625" style="105" customWidth="1"/>
    <col min="7941" max="7941" width="21.5703125" style="105" customWidth="1"/>
    <col min="7942" max="7945" width="16.7109375" style="105" customWidth="1"/>
    <col min="7946" max="8192" width="9.140625" style="105"/>
    <col min="8193" max="8193" width="12.28515625" style="105" customWidth="1"/>
    <col min="8194" max="8194" width="53.140625" style="105" customWidth="1"/>
    <col min="8195" max="8195" width="19.7109375" style="105" customWidth="1"/>
    <col min="8196" max="8196" width="21.28515625" style="105" customWidth="1"/>
    <col min="8197" max="8197" width="21.5703125" style="105" customWidth="1"/>
    <col min="8198" max="8201" width="16.7109375" style="105" customWidth="1"/>
    <col min="8202" max="8448" width="9.140625" style="105"/>
    <col min="8449" max="8449" width="12.28515625" style="105" customWidth="1"/>
    <col min="8450" max="8450" width="53.140625" style="105" customWidth="1"/>
    <col min="8451" max="8451" width="19.7109375" style="105" customWidth="1"/>
    <col min="8452" max="8452" width="21.28515625" style="105" customWidth="1"/>
    <col min="8453" max="8453" width="21.5703125" style="105" customWidth="1"/>
    <col min="8454" max="8457" width="16.7109375" style="105" customWidth="1"/>
    <col min="8458" max="8704" width="9.140625" style="105"/>
    <col min="8705" max="8705" width="12.28515625" style="105" customWidth="1"/>
    <col min="8706" max="8706" width="53.140625" style="105" customWidth="1"/>
    <col min="8707" max="8707" width="19.7109375" style="105" customWidth="1"/>
    <col min="8708" max="8708" width="21.28515625" style="105" customWidth="1"/>
    <col min="8709" max="8709" width="21.5703125" style="105" customWidth="1"/>
    <col min="8710" max="8713" width="16.7109375" style="105" customWidth="1"/>
    <col min="8714" max="8960" width="9.140625" style="105"/>
    <col min="8961" max="8961" width="12.28515625" style="105" customWidth="1"/>
    <col min="8962" max="8962" width="53.140625" style="105" customWidth="1"/>
    <col min="8963" max="8963" width="19.7109375" style="105" customWidth="1"/>
    <col min="8964" max="8964" width="21.28515625" style="105" customWidth="1"/>
    <col min="8965" max="8965" width="21.5703125" style="105" customWidth="1"/>
    <col min="8966" max="8969" width="16.7109375" style="105" customWidth="1"/>
    <col min="8970" max="9216" width="9.140625" style="105"/>
    <col min="9217" max="9217" width="12.28515625" style="105" customWidth="1"/>
    <col min="9218" max="9218" width="53.140625" style="105" customWidth="1"/>
    <col min="9219" max="9219" width="19.7109375" style="105" customWidth="1"/>
    <col min="9220" max="9220" width="21.28515625" style="105" customWidth="1"/>
    <col min="9221" max="9221" width="21.5703125" style="105" customWidth="1"/>
    <col min="9222" max="9225" width="16.7109375" style="105" customWidth="1"/>
    <col min="9226" max="9472" width="9.140625" style="105"/>
    <col min="9473" max="9473" width="12.28515625" style="105" customWidth="1"/>
    <col min="9474" max="9474" width="53.140625" style="105" customWidth="1"/>
    <col min="9475" max="9475" width="19.7109375" style="105" customWidth="1"/>
    <col min="9476" max="9476" width="21.28515625" style="105" customWidth="1"/>
    <col min="9477" max="9477" width="21.5703125" style="105" customWidth="1"/>
    <col min="9478" max="9481" width="16.7109375" style="105" customWidth="1"/>
    <col min="9482" max="9728" width="9.140625" style="105"/>
    <col min="9729" max="9729" width="12.28515625" style="105" customWidth="1"/>
    <col min="9730" max="9730" width="53.140625" style="105" customWidth="1"/>
    <col min="9731" max="9731" width="19.7109375" style="105" customWidth="1"/>
    <col min="9732" max="9732" width="21.28515625" style="105" customWidth="1"/>
    <col min="9733" max="9733" width="21.5703125" style="105" customWidth="1"/>
    <col min="9734" max="9737" width="16.7109375" style="105" customWidth="1"/>
    <col min="9738" max="9984" width="9.140625" style="105"/>
    <col min="9985" max="9985" width="12.28515625" style="105" customWidth="1"/>
    <col min="9986" max="9986" width="53.140625" style="105" customWidth="1"/>
    <col min="9987" max="9987" width="19.7109375" style="105" customWidth="1"/>
    <col min="9988" max="9988" width="21.28515625" style="105" customWidth="1"/>
    <col min="9989" max="9989" width="21.5703125" style="105" customWidth="1"/>
    <col min="9990" max="9993" width="16.7109375" style="105" customWidth="1"/>
    <col min="9994" max="10240" width="9.140625" style="105"/>
    <col min="10241" max="10241" width="12.28515625" style="105" customWidth="1"/>
    <col min="10242" max="10242" width="53.140625" style="105" customWidth="1"/>
    <col min="10243" max="10243" width="19.7109375" style="105" customWidth="1"/>
    <col min="10244" max="10244" width="21.28515625" style="105" customWidth="1"/>
    <col min="10245" max="10245" width="21.5703125" style="105" customWidth="1"/>
    <col min="10246" max="10249" width="16.7109375" style="105" customWidth="1"/>
    <col min="10250" max="10496" width="9.140625" style="105"/>
    <col min="10497" max="10497" width="12.28515625" style="105" customWidth="1"/>
    <col min="10498" max="10498" width="53.140625" style="105" customWidth="1"/>
    <col min="10499" max="10499" width="19.7109375" style="105" customWidth="1"/>
    <col min="10500" max="10500" width="21.28515625" style="105" customWidth="1"/>
    <col min="10501" max="10501" width="21.5703125" style="105" customWidth="1"/>
    <col min="10502" max="10505" width="16.7109375" style="105" customWidth="1"/>
    <col min="10506" max="10752" width="9.140625" style="105"/>
    <col min="10753" max="10753" width="12.28515625" style="105" customWidth="1"/>
    <col min="10754" max="10754" width="53.140625" style="105" customWidth="1"/>
    <col min="10755" max="10755" width="19.7109375" style="105" customWidth="1"/>
    <col min="10756" max="10756" width="21.28515625" style="105" customWidth="1"/>
    <col min="10757" max="10757" width="21.5703125" style="105" customWidth="1"/>
    <col min="10758" max="10761" width="16.7109375" style="105" customWidth="1"/>
    <col min="10762" max="11008" width="9.140625" style="105"/>
    <col min="11009" max="11009" width="12.28515625" style="105" customWidth="1"/>
    <col min="11010" max="11010" width="53.140625" style="105" customWidth="1"/>
    <col min="11011" max="11011" width="19.7109375" style="105" customWidth="1"/>
    <col min="11012" max="11012" width="21.28515625" style="105" customWidth="1"/>
    <col min="11013" max="11013" width="21.5703125" style="105" customWidth="1"/>
    <col min="11014" max="11017" width="16.7109375" style="105" customWidth="1"/>
    <col min="11018" max="11264" width="9.140625" style="105"/>
    <col min="11265" max="11265" width="12.28515625" style="105" customWidth="1"/>
    <col min="11266" max="11266" width="53.140625" style="105" customWidth="1"/>
    <col min="11267" max="11267" width="19.7109375" style="105" customWidth="1"/>
    <col min="11268" max="11268" width="21.28515625" style="105" customWidth="1"/>
    <col min="11269" max="11269" width="21.5703125" style="105" customWidth="1"/>
    <col min="11270" max="11273" width="16.7109375" style="105" customWidth="1"/>
    <col min="11274" max="11520" width="9.140625" style="105"/>
    <col min="11521" max="11521" width="12.28515625" style="105" customWidth="1"/>
    <col min="11522" max="11522" width="53.140625" style="105" customWidth="1"/>
    <col min="11523" max="11523" width="19.7109375" style="105" customWidth="1"/>
    <col min="11524" max="11524" width="21.28515625" style="105" customWidth="1"/>
    <col min="11525" max="11525" width="21.5703125" style="105" customWidth="1"/>
    <col min="11526" max="11529" width="16.7109375" style="105" customWidth="1"/>
    <col min="11530" max="11776" width="9.140625" style="105"/>
    <col min="11777" max="11777" width="12.28515625" style="105" customWidth="1"/>
    <col min="11778" max="11778" width="53.140625" style="105" customWidth="1"/>
    <col min="11779" max="11779" width="19.7109375" style="105" customWidth="1"/>
    <col min="11780" max="11780" width="21.28515625" style="105" customWidth="1"/>
    <col min="11781" max="11781" width="21.5703125" style="105" customWidth="1"/>
    <col min="11782" max="11785" width="16.7109375" style="105" customWidth="1"/>
    <col min="11786" max="12032" width="9.140625" style="105"/>
    <col min="12033" max="12033" width="12.28515625" style="105" customWidth="1"/>
    <col min="12034" max="12034" width="53.140625" style="105" customWidth="1"/>
    <col min="12035" max="12035" width="19.7109375" style="105" customWidth="1"/>
    <col min="12036" max="12036" width="21.28515625" style="105" customWidth="1"/>
    <col min="12037" max="12037" width="21.5703125" style="105" customWidth="1"/>
    <col min="12038" max="12041" width="16.7109375" style="105" customWidth="1"/>
    <col min="12042" max="12288" width="9.140625" style="105"/>
    <col min="12289" max="12289" width="12.28515625" style="105" customWidth="1"/>
    <col min="12290" max="12290" width="53.140625" style="105" customWidth="1"/>
    <col min="12291" max="12291" width="19.7109375" style="105" customWidth="1"/>
    <col min="12292" max="12292" width="21.28515625" style="105" customWidth="1"/>
    <col min="12293" max="12293" width="21.5703125" style="105" customWidth="1"/>
    <col min="12294" max="12297" width="16.7109375" style="105" customWidth="1"/>
    <col min="12298" max="12544" width="9.140625" style="105"/>
    <col min="12545" max="12545" width="12.28515625" style="105" customWidth="1"/>
    <col min="12546" max="12546" width="53.140625" style="105" customWidth="1"/>
    <col min="12547" max="12547" width="19.7109375" style="105" customWidth="1"/>
    <col min="12548" max="12548" width="21.28515625" style="105" customWidth="1"/>
    <col min="12549" max="12549" width="21.5703125" style="105" customWidth="1"/>
    <col min="12550" max="12553" width="16.7109375" style="105" customWidth="1"/>
    <col min="12554" max="12800" width="9.140625" style="105"/>
    <col min="12801" max="12801" width="12.28515625" style="105" customWidth="1"/>
    <col min="12802" max="12802" width="53.140625" style="105" customWidth="1"/>
    <col min="12803" max="12803" width="19.7109375" style="105" customWidth="1"/>
    <col min="12804" max="12804" width="21.28515625" style="105" customWidth="1"/>
    <col min="12805" max="12805" width="21.5703125" style="105" customWidth="1"/>
    <col min="12806" max="12809" width="16.7109375" style="105" customWidth="1"/>
    <col min="12810" max="13056" width="9.140625" style="105"/>
    <col min="13057" max="13057" width="12.28515625" style="105" customWidth="1"/>
    <col min="13058" max="13058" width="53.140625" style="105" customWidth="1"/>
    <col min="13059" max="13059" width="19.7109375" style="105" customWidth="1"/>
    <col min="13060" max="13060" width="21.28515625" style="105" customWidth="1"/>
    <col min="13061" max="13061" width="21.5703125" style="105" customWidth="1"/>
    <col min="13062" max="13065" width="16.7109375" style="105" customWidth="1"/>
    <col min="13066" max="13312" width="9.140625" style="105"/>
    <col min="13313" max="13313" width="12.28515625" style="105" customWidth="1"/>
    <col min="13314" max="13314" width="53.140625" style="105" customWidth="1"/>
    <col min="13315" max="13315" width="19.7109375" style="105" customWidth="1"/>
    <col min="13316" max="13316" width="21.28515625" style="105" customWidth="1"/>
    <col min="13317" max="13317" width="21.5703125" style="105" customWidth="1"/>
    <col min="13318" max="13321" width="16.7109375" style="105" customWidth="1"/>
    <col min="13322" max="13568" width="9.140625" style="105"/>
    <col min="13569" max="13569" width="12.28515625" style="105" customWidth="1"/>
    <col min="13570" max="13570" width="53.140625" style="105" customWidth="1"/>
    <col min="13571" max="13571" width="19.7109375" style="105" customWidth="1"/>
    <col min="13572" max="13572" width="21.28515625" style="105" customWidth="1"/>
    <col min="13573" max="13573" width="21.5703125" style="105" customWidth="1"/>
    <col min="13574" max="13577" width="16.7109375" style="105" customWidth="1"/>
    <col min="13578" max="13824" width="9.140625" style="105"/>
    <col min="13825" max="13825" width="12.28515625" style="105" customWidth="1"/>
    <col min="13826" max="13826" width="53.140625" style="105" customWidth="1"/>
    <col min="13827" max="13827" width="19.7109375" style="105" customWidth="1"/>
    <col min="13828" max="13828" width="21.28515625" style="105" customWidth="1"/>
    <col min="13829" max="13829" width="21.5703125" style="105" customWidth="1"/>
    <col min="13830" max="13833" width="16.7109375" style="105" customWidth="1"/>
    <col min="13834" max="14080" width="9.140625" style="105"/>
    <col min="14081" max="14081" width="12.28515625" style="105" customWidth="1"/>
    <col min="14082" max="14082" width="53.140625" style="105" customWidth="1"/>
    <col min="14083" max="14083" width="19.7109375" style="105" customWidth="1"/>
    <col min="14084" max="14084" width="21.28515625" style="105" customWidth="1"/>
    <col min="14085" max="14085" width="21.5703125" style="105" customWidth="1"/>
    <col min="14086" max="14089" width="16.7109375" style="105" customWidth="1"/>
    <col min="14090" max="14336" width="9.140625" style="105"/>
    <col min="14337" max="14337" width="12.28515625" style="105" customWidth="1"/>
    <col min="14338" max="14338" width="53.140625" style="105" customWidth="1"/>
    <col min="14339" max="14339" width="19.7109375" style="105" customWidth="1"/>
    <col min="14340" max="14340" width="21.28515625" style="105" customWidth="1"/>
    <col min="14341" max="14341" width="21.5703125" style="105" customWidth="1"/>
    <col min="14342" max="14345" width="16.7109375" style="105" customWidth="1"/>
    <col min="14346" max="14592" width="9.140625" style="105"/>
    <col min="14593" max="14593" width="12.28515625" style="105" customWidth="1"/>
    <col min="14594" max="14594" width="53.140625" style="105" customWidth="1"/>
    <col min="14595" max="14595" width="19.7109375" style="105" customWidth="1"/>
    <col min="14596" max="14596" width="21.28515625" style="105" customWidth="1"/>
    <col min="14597" max="14597" width="21.5703125" style="105" customWidth="1"/>
    <col min="14598" max="14601" width="16.7109375" style="105" customWidth="1"/>
    <col min="14602" max="14848" width="9.140625" style="105"/>
    <col min="14849" max="14849" width="12.28515625" style="105" customWidth="1"/>
    <col min="14850" max="14850" width="53.140625" style="105" customWidth="1"/>
    <col min="14851" max="14851" width="19.7109375" style="105" customWidth="1"/>
    <col min="14852" max="14852" width="21.28515625" style="105" customWidth="1"/>
    <col min="14853" max="14853" width="21.5703125" style="105" customWidth="1"/>
    <col min="14854" max="14857" width="16.7109375" style="105" customWidth="1"/>
    <col min="14858" max="15104" width="9.140625" style="105"/>
    <col min="15105" max="15105" width="12.28515625" style="105" customWidth="1"/>
    <col min="15106" max="15106" width="53.140625" style="105" customWidth="1"/>
    <col min="15107" max="15107" width="19.7109375" style="105" customWidth="1"/>
    <col min="15108" max="15108" width="21.28515625" style="105" customWidth="1"/>
    <col min="15109" max="15109" width="21.5703125" style="105" customWidth="1"/>
    <col min="15110" max="15113" width="16.7109375" style="105" customWidth="1"/>
    <col min="15114" max="15360" width="9.140625" style="105"/>
    <col min="15361" max="15361" width="12.28515625" style="105" customWidth="1"/>
    <col min="15362" max="15362" width="53.140625" style="105" customWidth="1"/>
    <col min="15363" max="15363" width="19.7109375" style="105" customWidth="1"/>
    <col min="15364" max="15364" width="21.28515625" style="105" customWidth="1"/>
    <col min="15365" max="15365" width="21.5703125" style="105" customWidth="1"/>
    <col min="15366" max="15369" width="16.7109375" style="105" customWidth="1"/>
    <col min="15370" max="15616" width="9.140625" style="105"/>
    <col min="15617" max="15617" width="12.28515625" style="105" customWidth="1"/>
    <col min="15618" max="15618" width="53.140625" style="105" customWidth="1"/>
    <col min="15619" max="15619" width="19.7109375" style="105" customWidth="1"/>
    <col min="15620" max="15620" width="21.28515625" style="105" customWidth="1"/>
    <col min="15621" max="15621" width="21.5703125" style="105" customWidth="1"/>
    <col min="15622" max="15625" width="16.7109375" style="105" customWidth="1"/>
    <col min="15626" max="15872" width="9.140625" style="105"/>
    <col min="15873" max="15873" width="12.28515625" style="105" customWidth="1"/>
    <col min="15874" max="15874" width="53.140625" style="105" customWidth="1"/>
    <col min="15875" max="15875" width="19.7109375" style="105" customWidth="1"/>
    <col min="15876" max="15876" width="21.28515625" style="105" customWidth="1"/>
    <col min="15877" max="15877" width="21.5703125" style="105" customWidth="1"/>
    <col min="15878" max="15881" width="16.7109375" style="105" customWidth="1"/>
    <col min="15882" max="16128" width="9.140625" style="105"/>
    <col min="16129" max="16129" width="12.28515625" style="105" customWidth="1"/>
    <col min="16130" max="16130" width="53.140625" style="105" customWidth="1"/>
    <col min="16131" max="16131" width="19.7109375" style="105" customWidth="1"/>
    <col min="16132" max="16132" width="21.28515625" style="105" customWidth="1"/>
    <col min="16133" max="16133" width="21.5703125" style="105" customWidth="1"/>
    <col min="16134" max="16137" width="16.7109375" style="105" customWidth="1"/>
    <col min="16138" max="16384" width="9.140625" style="105"/>
  </cols>
  <sheetData>
    <row r="1" spans="1:9">
      <c r="A1" s="104"/>
      <c r="B1" s="22"/>
      <c r="C1" s="22"/>
      <c r="D1" s="22"/>
      <c r="E1" s="23" t="s">
        <v>1216</v>
      </c>
    </row>
    <row r="2" spans="1:9">
      <c r="A2" s="104"/>
      <c r="B2" s="311" t="s">
        <v>426</v>
      </c>
      <c r="C2" s="311"/>
      <c r="D2" s="311"/>
      <c r="E2" s="311"/>
    </row>
    <row r="3" spans="1:9">
      <c r="A3" s="106"/>
      <c r="B3" s="22"/>
      <c r="C3" s="321" t="s">
        <v>1078</v>
      </c>
      <c r="D3" s="321"/>
      <c r="E3" s="321"/>
    </row>
    <row r="4" spans="1:9">
      <c r="A4" s="311" t="s">
        <v>723</v>
      </c>
      <c r="B4" s="311"/>
      <c r="C4" s="311"/>
      <c r="D4" s="311"/>
      <c r="E4" s="311"/>
      <c r="F4" s="22"/>
      <c r="G4" s="22"/>
      <c r="H4" s="22"/>
      <c r="I4" s="22"/>
    </row>
    <row r="5" spans="1:9">
      <c r="A5" s="311" t="s">
        <v>1265</v>
      </c>
      <c r="B5" s="311"/>
      <c r="C5" s="311"/>
      <c r="D5" s="311"/>
      <c r="E5" s="311"/>
      <c r="F5" s="22"/>
      <c r="G5" s="22"/>
      <c r="H5" s="22"/>
      <c r="I5" s="22"/>
    </row>
    <row r="6" spans="1:9" ht="11.25" customHeight="1">
      <c r="A6" s="107"/>
      <c r="B6" s="108"/>
      <c r="C6" s="107"/>
      <c r="D6" s="107"/>
      <c r="E6" s="107"/>
    </row>
    <row r="7" spans="1:9" ht="42.75" customHeight="1">
      <c r="A7" s="356" t="s">
        <v>1217</v>
      </c>
      <c r="B7" s="356"/>
      <c r="C7" s="356"/>
      <c r="D7" s="356"/>
      <c r="E7" s="356"/>
    </row>
    <row r="8" spans="1:9">
      <c r="A8" s="109"/>
      <c r="B8" s="110"/>
      <c r="C8" s="111"/>
      <c r="D8" s="109"/>
      <c r="E8" s="111" t="s">
        <v>1214</v>
      </c>
    </row>
    <row r="9" spans="1:9" ht="31.5">
      <c r="A9" s="6" t="s">
        <v>1218</v>
      </c>
      <c r="B9" s="6" t="s">
        <v>429</v>
      </c>
      <c r="C9" s="11" t="s">
        <v>0</v>
      </c>
      <c r="D9" s="11" t="s">
        <v>423</v>
      </c>
      <c r="E9" s="11" t="s">
        <v>422</v>
      </c>
      <c r="G9" s="125"/>
    </row>
    <row r="10" spans="1:9">
      <c r="A10" s="6">
        <v>1</v>
      </c>
      <c r="B10" s="6">
        <v>2</v>
      </c>
      <c r="C10" s="11">
        <v>3</v>
      </c>
      <c r="D10" s="11">
        <v>4</v>
      </c>
      <c r="E10" s="11">
        <v>5</v>
      </c>
      <c r="G10" s="125"/>
    </row>
    <row r="11" spans="1:9" s="112" customFormat="1" ht="37.5" customHeight="1">
      <c r="A11" s="354" t="s">
        <v>666</v>
      </c>
      <c r="B11" s="355"/>
      <c r="C11" s="12">
        <f>C12+C13</f>
        <v>1391759019.29</v>
      </c>
      <c r="D11" s="12">
        <f t="shared" ref="D11:E11" si="0">D12+D13</f>
        <v>1357910282.3600001</v>
      </c>
      <c r="E11" s="12">
        <f t="shared" si="0"/>
        <v>1334539264.9199998</v>
      </c>
      <c r="G11" s="126"/>
    </row>
    <row r="12" spans="1:9" ht="31.5" outlineLevel="1">
      <c r="A12" s="7" t="s">
        <v>770</v>
      </c>
      <c r="B12" s="9" t="s">
        <v>771</v>
      </c>
      <c r="C12" s="13">
        <f>'Приложение_7 '!G558+'Приложение_7 '!G599+'Приложение_7 '!G627+'Приложение_7 '!G662+'Приложение_7 '!G687+'Приложение_7 '!G702+'Приложение_7 '!G736+'Приложение_7 '!G762</f>
        <v>1390984505.5599999</v>
      </c>
      <c r="D12" s="13">
        <f>Приложение_7.1!G472+Приложение_7.1!G511+Приложение_7.1!G538+Приложение_7.1!G569+Приложение_7.1!G594+Приложение_7.1!G605+Приложение_7.1!G645+Приложение_7.1!G671</f>
        <v>1357910282.3600001</v>
      </c>
      <c r="E12" s="13">
        <f>Приложение_7.1!I472+Приложение_7.1!I511+Приложение_7.1!I538+Приложение_7.1!I569+Приложение_7.1!I594+Приложение_7.1!I605+Приложение_7.1!I645+Приложение_7.1!I671</f>
        <v>1334539264.9199998</v>
      </c>
      <c r="G12" s="125"/>
    </row>
    <row r="13" spans="1:9" ht="35.450000000000003" customHeight="1" outlineLevel="1">
      <c r="A13" s="7" t="s">
        <v>744</v>
      </c>
      <c r="B13" s="9" t="s">
        <v>745</v>
      </c>
      <c r="C13" s="13">
        <f>'Приложение_7 '!G502</f>
        <v>774513.73</v>
      </c>
      <c r="D13" s="13">
        <v>0</v>
      </c>
      <c r="E13" s="13">
        <v>0</v>
      </c>
      <c r="G13" s="125"/>
    </row>
    <row r="14" spans="1:9" s="112" customFormat="1" ht="52.5" customHeight="1">
      <c r="A14" s="354" t="s">
        <v>628</v>
      </c>
      <c r="B14" s="355"/>
      <c r="C14" s="12">
        <f>C15+C16</f>
        <v>928720.79</v>
      </c>
      <c r="D14" s="12">
        <f t="shared" ref="D14:E14" si="1">D15+D16</f>
        <v>318944</v>
      </c>
      <c r="E14" s="12">
        <f t="shared" si="1"/>
        <v>318944</v>
      </c>
      <c r="G14" s="126"/>
    </row>
    <row r="15" spans="1:9" ht="56.25" customHeight="1" outlineLevel="1">
      <c r="A15" s="7" t="s">
        <v>732</v>
      </c>
      <c r="B15" s="9" t="s">
        <v>1086</v>
      </c>
      <c r="C15" s="13">
        <f>'Приложение_7 '!G86</f>
        <v>318944</v>
      </c>
      <c r="D15" s="13">
        <f>Приложение_7.1!G85</f>
        <v>318944</v>
      </c>
      <c r="E15" s="13">
        <f>Приложение_7.1!I85</f>
        <v>318944</v>
      </c>
      <c r="G15" s="125"/>
      <c r="I15" s="125"/>
    </row>
    <row r="16" spans="1:9" ht="40.700000000000003" customHeight="1" outlineLevel="1">
      <c r="A16" s="7" t="s">
        <v>776</v>
      </c>
      <c r="B16" s="9" t="s">
        <v>1170</v>
      </c>
      <c r="C16" s="13">
        <f>'Приложение_7 '!G867</f>
        <v>609776.79</v>
      </c>
      <c r="D16" s="13">
        <v>0</v>
      </c>
      <c r="E16" s="13">
        <v>0</v>
      </c>
      <c r="G16" s="125"/>
    </row>
    <row r="17" spans="1:7" s="112" customFormat="1" ht="55.5" customHeight="1">
      <c r="A17" s="354" t="s">
        <v>671</v>
      </c>
      <c r="B17" s="355"/>
      <c r="C17" s="12">
        <f>C18</f>
        <v>21236122</v>
      </c>
      <c r="D17" s="12">
        <f t="shared" ref="D17:E17" si="2">D18</f>
        <v>21335488</v>
      </c>
      <c r="E17" s="12">
        <f t="shared" si="2"/>
        <v>21470627</v>
      </c>
      <c r="G17" s="126"/>
    </row>
    <row r="18" spans="1:7" ht="31.5" outlineLevel="1">
      <c r="A18" s="7" t="s">
        <v>776</v>
      </c>
      <c r="B18" s="9" t="s">
        <v>1170</v>
      </c>
      <c r="C18" s="13">
        <f>'Приложение_7 '!G833+'Приложение_7 '!G956</f>
        <v>21236122</v>
      </c>
      <c r="D18" s="13">
        <f>Приложение_7.1!G738+Приложение_7.1!G851</f>
        <v>21335488</v>
      </c>
      <c r="E18" s="13">
        <f>Приложение_7.1!I738+Приложение_7.1!I851</f>
        <v>21470627</v>
      </c>
    </row>
    <row r="19" spans="1:7" s="112" customFormat="1" ht="51.75" customHeight="1">
      <c r="A19" s="354" t="s">
        <v>670</v>
      </c>
      <c r="B19" s="355"/>
      <c r="C19" s="12">
        <f>C20</f>
        <v>276957238.08000004</v>
      </c>
      <c r="D19" s="12">
        <f t="shared" ref="D19:E19" si="3">D20</f>
        <v>246629236.99000001</v>
      </c>
      <c r="E19" s="12">
        <f t="shared" si="3"/>
        <v>231732914.91</v>
      </c>
      <c r="G19" s="126"/>
    </row>
    <row r="20" spans="1:7" ht="31.5" outlineLevel="1">
      <c r="A20" s="7" t="s">
        <v>776</v>
      </c>
      <c r="B20" s="9" t="s">
        <v>1170</v>
      </c>
      <c r="C20" s="13">
        <f>'Приложение_7 '!G808+'Приложение_7 '!G873+'Приложение_7 '!G941</f>
        <v>276957238.08000004</v>
      </c>
      <c r="D20" s="13">
        <f>Приложение_7.1!G717+Приложение_7.1!G772+Приложение_7.1!G836</f>
        <v>246629236.99000001</v>
      </c>
      <c r="E20" s="13">
        <f>Приложение_7.1!I717+Приложение_7.1!I772+Приложение_7.1!I836</f>
        <v>231732914.91</v>
      </c>
      <c r="G20" s="126"/>
    </row>
    <row r="21" spans="1:7" s="112" customFormat="1" ht="53.45" customHeight="1">
      <c r="A21" s="354" t="s">
        <v>669</v>
      </c>
      <c r="B21" s="355" t="s">
        <v>1215</v>
      </c>
      <c r="C21" s="12">
        <f>C22+C23</f>
        <v>113398714.23</v>
      </c>
      <c r="D21" s="12">
        <f t="shared" ref="D21:E21" si="4">D22+D23</f>
        <v>103846599.23</v>
      </c>
      <c r="E21" s="12">
        <f t="shared" si="4"/>
        <v>94995676.079999998</v>
      </c>
      <c r="G21" s="126"/>
    </row>
    <row r="22" spans="1:7" ht="59.25" customHeight="1" outlineLevel="1">
      <c r="A22" s="7" t="s">
        <v>732</v>
      </c>
      <c r="B22" s="9" t="s">
        <v>1086</v>
      </c>
      <c r="C22" s="13">
        <f>'Приложение_7 '!G212</f>
        <v>23941366.800000001</v>
      </c>
      <c r="D22" s="13">
        <f>Приложение_7.1!G195</f>
        <v>19931366.800000001</v>
      </c>
      <c r="E22" s="13">
        <f>Приложение_7.1!I195</f>
        <v>19931366.800000001</v>
      </c>
      <c r="G22" s="127"/>
    </row>
    <row r="23" spans="1:7" ht="31.5" outlineLevel="1">
      <c r="A23" s="7" t="s">
        <v>744</v>
      </c>
      <c r="B23" s="9" t="s">
        <v>745</v>
      </c>
      <c r="C23" s="13">
        <f>'Приложение_7 '!G356+'Приложение_7 '!G425+'Приложение_7 '!G441+'Приложение_7 '!G460+'Приложение_7 '!G483</f>
        <v>89457347.430000007</v>
      </c>
      <c r="D23" s="13">
        <f>Приложение_7.1!G326+Приложение_7.1!G371+Приложение_7.1!G387+Приложение_7.1!G396+Приложение_7.1!G417</f>
        <v>83915232.430000007</v>
      </c>
      <c r="E23" s="13">
        <f>Приложение_7.1!I326+Приложение_7.1!I371+Приложение_7.1!I387+Приложение_7.1!I396+Приложение_7.1!I417</f>
        <v>75064309.280000001</v>
      </c>
      <c r="G23" s="127"/>
    </row>
    <row r="24" spans="1:7" s="112" customFormat="1" ht="49.7" customHeight="1">
      <c r="A24" s="354" t="s">
        <v>667</v>
      </c>
      <c r="B24" s="355"/>
      <c r="C24" s="12">
        <f>C25+C26</f>
        <v>49889443.599999994</v>
      </c>
      <c r="D24" s="12">
        <f t="shared" ref="D24:E24" si="5">D25+D26</f>
        <v>37836658.529999994</v>
      </c>
      <c r="E24" s="12">
        <f t="shared" si="5"/>
        <v>37834471.199999996</v>
      </c>
      <c r="G24" s="126"/>
    </row>
    <row r="25" spans="1:7" ht="47.25" outlineLevel="1">
      <c r="A25" s="7" t="s">
        <v>732</v>
      </c>
      <c r="B25" s="9" t="s">
        <v>1086</v>
      </c>
      <c r="C25" s="13">
        <f>'Приложение_7 '!G90+'Приложение_7 '!G183</f>
        <v>43804462.599999994</v>
      </c>
      <c r="D25" s="13">
        <f>Приложение_7.1!G173</f>
        <v>37549658.529999994</v>
      </c>
      <c r="E25" s="13">
        <f>Приложение_7.1!I173</f>
        <v>37547471.199999996</v>
      </c>
      <c r="G25" s="127"/>
    </row>
    <row r="26" spans="1:7" ht="31.5" outlineLevel="1">
      <c r="A26" s="7" t="s">
        <v>744</v>
      </c>
      <c r="B26" s="9" t="s">
        <v>745</v>
      </c>
      <c r="C26" s="13">
        <f>'Приложение_7 '!G298+'Приложение_7 '!G364</f>
        <v>6084981</v>
      </c>
      <c r="D26" s="13">
        <f>Приложение_7.1!G275</f>
        <v>287000</v>
      </c>
      <c r="E26" s="13">
        <f>Приложение_7.1!I275</f>
        <v>287000</v>
      </c>
      <c r="G26" s="127"/>
    </row>
    <row r="27" spans="1:7" s="112" customFormat="1" ht="56.25" customHeight="1">
      <c r="A27" s="354" t="s">
        <v>642</v>
      </c>
      <c r="B27" s="355"/>
      <c r="C27" s="12">
        <f>C28</f>
        <v>107080493.27000001</v>
      </c>
      <c r="D27" s="12">
        <f t="shared" ref="D27:E27" si="6">D28</f>
        <v>97080043.340000004</v>
      </c>
      <c r="E27" s="12">
        <f t="shared" si="6"/>
        <v>97086677.250000015</v>
      </c>
      <c r="G27" s="126"/>
    </row>
    <row r="28" spans="1:7" ht="31.5" outlineLevel="1">
      <c r="A28" s="7" t="s">
        <v>744</v>
      </c>
      <c r="B28" s="9" t="s">
        <v>745</v>
      </c>
      <c r="C28" s="13">
        <f>'Приложение_7 '!G372</f>
        <v>107080493.27000001</v>
      </c>
      <c r="D28" s="13">
        <f>Приложение_7.1!G334</f>
        <v>97080043.340000004</v>
      </c>
      <c r="E28" s="13">
        <f>Приложение_7.1!I334</f>
        <v>97086677.250000015</v>
      </c>
      <c r="G28" s="126"/>
    </row>
    <row r="29" spans="1:7" s="112" customFormat="1" ht="55.5" customHeight="1">
      <c r="A29" s="354" t="s">
        <v>631</v>
      </c>
      <c r="B29" s="355"/>
      <c r="C29" s="12">
        <f>C30+C31</f>
        <v>886480</v>
      </c>
      <c r="D29" s="12">
        <f t="shared" ref="D29:E29" si="7">D30+D31</f>
        <v>906429.16</v>
      </c>
      <c r="E29" s="12">
        <f t="shared" si="7"/>
        <v>895360.51</v>
      </c>
      <c r="G29" s="126"/>
    </row>
    <row r="30" spans="1:7" ht="56.25" customHeight="1" outlineLevel="1">
      <c r="A30" s="7" t="s">
        <v>732</v>
      </c>
      <c r="B30" s="9" t="s">
        <v>1086</v>
      </c>
      <c r="C30" s="13">
        <f>'Приложение_7 '!G98</f>
        <v>200000</v>
      </c>
      <c r="D30" s="13">
        <f>Приложение_7.1!G89</f>
        <v>219949.16</v>
      </c>
      <c r="E30" s="13">
        <f>Приложение_7.1!I89</f>
        <v>208880.51</v>
      </c>
      <c r="G30" s="125"/>
    </row>
    <row r="31" spans="1:7" ht="31.5" outlineLevel="1">
      <c r="A31" s="7" t="s">
        <v>744</v>
      </c>
      <c r="B31" s="9" t="s">
        <v>745</v>
      </c>
      <c r="C31" s="13">
        <f>'Приложение_7 '!G436</f>
        <v>686480</v>
      </c>
      <c r="D31" s="13">
        <f>Приложение_7.1!G382</f>
        <v>686480</v>
      </c>
      <c r="E31" s="13">
        <f>Приложение_7.1!I382</f>
        <v>686480</v>
      </c>
      <c r="G31" s="125"/>
    </row>
    <row r="32" spans="1:7" s="112" customFormat="1" ht="52.5" customHeight="1">
      <c r="A32" s="354" t="s">
        <v>632</v>
      </c>
      <c r="B32" s="355"/>
      <c r="C32" s="12">
        <f>C33+C34</f>
        <v>198000</v>
      </c>
      <c r="D32" s="12">
        <f t="shared" ref="D32:E32" si="8">D33+D34</f>
        <v>198000</v>
      </c>
      <c r="E32" s="12">
        <f t="shared" si="8"/>
        <v>198000</v>
      </c>
      <c r="G32" s="126"/>
    </row>
    <row r="33" spans="1:7" ht="54.75" customHeight="1" outlineLevel="1">
      <c r="A33" s="7" t="s">
        <v>732</v>
      </c>
      <c r="B33" s="9" t="s">
        <v>1086</v>
      </c>
      <c r="C33" s="13">
        <f>'Приложение_7 '!G102</f>
        <v>47500</v>
      </c>
      <c r="D33" s="13">
        <f>Приложение_7.1!G93</f>
        <v>47500</v>
      </c>
      <c r="E33" s="13">
        <f>Приложение_7.1!I93</f>
        <v>47500</v>
      </c>
      <c r="G33" s="125"/>
    </row>
    <row r="34" spans="1:7" ht="39.75" customHeight="1" outlineLevel="1">
      <c r="A34" s="7" t="s">
        <v>744</v>
      </c>
      <c r="B34" s="9" t="s">
        <v>745</v>
      </c>
      <c r="C34" s="13">
        <f>'Приложение_7 '!G303</f>
        <v>150500</v>
      </c>
      <c r="D34" s="13">
        <f>Приложение_7.1!G280</f>
        <v>150500</v>
      </c>
      <c r="E34" s="13">
        <f>Приложение_7.1!I280</f>
        <v>150500</v>
      </c>
      <c r="G34" s="125"/>
    </row>
    <row r="35" spans="1:7" s="112" customFormat="1" ht="38.25" customHeight="1">
      <c r="A35" s="354" t="s">
        <v>668</v>
      </c>
      <c r="B35" s="355"/>
      <c r="C35" s="12">
        <f>C36+C37+C38+C39+C40+C41+C42</f>
        <v>47307080.499999993</v>
      </c>
      <c r="D35" s="12">
        <f t="shared" ref="D35:E35" si="9">D36+D37+D38+D39+D40+D41+D42</f>
        <v>47207034.669999994</v>
      </c>
      <c r="E35" s="12">
        <f t="shared" si="9"/>
        <v>47156688.279999994</v>
      </c>
      <c r="G35" s="126"/>
    </row>
    <row r="36" spans="1:7" outlineLevel="1">
      <c r="A36" s="7" t="s">
        <v>729</v>
      </c>
      <c r="B36" s="9" t="s">
        <v>730</v>
      </c>
      <c r="C36" s="13">
        <f>'Приложение_7 '!G43</f>
        <v>254373</v>
      </c>
      <c r="D36" s="13">
        <f>Приложение_7.1!G43</f>
        <v>412373</v>
      </c>
      <c r="E36" s="13">
        <f>Приложение_7.1!I43</f>
        <v>254373</v>
      </c>
      <c r="G36" s="125"/>
    </row>
    <row r="37" spans="1:7" ht="53.45" customHeight="1" outlineLevel="1">
      <c r="A37" s="7" t="s">
        <v>732</v>
      </c>
      <c r="B37" s="9" t="s">
        <v>1086</v>
      </c>
      <c r="C37" s="13">
        <f>'Приложение_7 '!G106+'Приложение_7 '!G205+'Приложение_7 '!G225+'Приложение_7 '!G268</f>
        <v>35941477.549999997</v>
      </c>
      <c r="D37" s="13">
        <f>Приложение_7.1!G97+Приложение_7.1!G188+Приложение_7.1!G204+Приложение_7.1!G247</f>
        <v>35921177.549999997</v>
      </c>
      <c r="E37" s="13">
        <f>Приложение_7.1!I97+Приложение_7.1!I188+Приложение_7.1!I204+Приложение_7.1!I247</f>
        <v>36034261.989999995</v>
      </c>
      <c r="G37" s="125"/>
    </row>
    <row r="38" spans="1:7" ht="37.5" customHeight="1" outlineLevel="1">
      <c r="A38" s="7" t="s">
        <v>744</v>
      </c>
      <c r="B38" s="9" t="s">
        <v>745</v>
      </c>
      <c r="C38" s="13">
        <f>'Приложение_7 '!G310+'Приложение_7 '!G393+'Приложение_7 '!G492</f>
        <v>2146372.44</v>
      </c>
      <c r="D38" s="13">
        <f>Приложение_7.1!G287+Приложение_7.1!G343</f>
        <v>2148363.9300000002</v>
      </c>
      <c r="E38" s="13">
        <f>Приложение_7.1!I287+Приложение_7.1!I343</f>
        <v>2142933.1</v>
      </c>
      <c r="G38" s="125"/>
    </row>
    <row r="39" spans="1:7" ht="31.5" outlineLevel="1">
      <c r="A39" s="7" t="s">
        <v>762</v>
      </c>
      <c r="B39" s="9" t="s">
        <v>763</v>
      </c>
      <c r="C39" s="13">
        <f>'Приложение_7 '!G534</f>
        <v>793428.39</v>
      </c>
      <c r="D39" s="13">
        <f>Приложение_7.1!G452</f>
        <v>768183.39</v>
      </c>
      <c r="E39" s="13">
        <f>Приложение_7.1!I452</f>
        <v>768183.39</v>
      </c>
      <c r="G39" s="125"/>
    </row>
    <row r="40" spans="1:7" ht="31.5" outlineLevel="1">
      <c r="A40" s="7" t="s">
        <v>770</v>
      </c>
      <c r="B40" s="9" t="s">
        <v>771</v>
      </c>
      <c r="C40" s="13">
        <f>'Приложение_7 '!G592+'Приложение_7 '!G621+'Приложение_7 '!G656+'Приложение_7 '!G681+'Приложение_7 '!G729</f>
        <v>6220050.29</v>
      </c>
      <c r="D40" s="13">
        <f>Приложение_7.1!G504+Приложение_7.1!G532+Приложение_7.1!G563+Приложение_7.1!G588+Приложение_7.1!G638</f>
        <v>6005557.9700000007</v>
      </c>
      <c r="E40" s="13">
        <f>Приложение_7.1!I504+Приложение_7.1!I532+Приложение_7.1!I563+Приложение_7.1!I588+Приложение_7.1!I638</f>
        <v>6005557.9700000007</v>
      </c>
      <c r="G40" s="125"/>
    </row>
    <row r="41" spans="1:7" ht="37.5" customHeight="1" outlineLevel="1">
      <c r="A41" s="7" t="s">
        <v>776</v>
      </c>
      <c r="B41" s="9" t="s">
        <v>1170</v>
      </c>
      <c r="C41" s="13">
        <f>'Приложение_7 '!G801+'Приложение_7 '!G827+'Приложение_7 '!G860+'Приложение_7 '!G934</f>
        <v>1794832.33</v>
      </c>
      <c r="D41" s="13">
        <f>Приложение_7.1!G710+Приложение_7.1!G732+Приложение_7.1!G765+Приложение_7.1!G829</f>
        <v>1794832.33</v>
      </c>
      <c r="E41" s="13">
        <f>Приложение_7.1!I710+Приложение_7.1!I732+Приложение_7.1!I765+Приложение_7.1!I829</f>
        <v>1794832.33</v>
      </c>
      <c r="G41" s="125"/>
    </row>
    <row r="42" spans="1:7" ht="47.25" outlineLevel="1">
      <c r="A42" s="7" t="s">
        <v>784</v>
      </c>
      <c r="B42" s="9" t="s">
        <v>1192</v>
      </c>
      <c r="C42" s="13">
        <f>'Приложение_7 '!G988</f>
        <v>156546.5</v>
      </c>
      <c r="D42" s="13">
        <f>Приложение_7.1!G881</f>
        <v>156546.5</v>
      </c>
      <c r="E42" s="13">
        <f>Приложение_7.1!I881</f>
        <v>156546.5</v>
      </c>
      <c r="G42" s="125"/>
    </row>
    <row r="43" spans="1:7" s="112" customFormat="1" ht="64.5" customHeight="1">
      <c r="A43" s="354" t="s">
        <v>494</v>
      </c>
      <c r="B43" s="355"/>
      <c r="C43" s="12">
        <f>C44</f>
        <v>22544808.990000002</v>
      </c>
      <c r="D43" s="12">
        <f t="shared" ref="D43:E43" si="10">D44</f>
        <v>24339964.119999997</v>
      </c>
      <c r="E43" s="12">
        <f t="shared" si="10"/>
        <v>24330167.68</v>
      </c>
      <c r="G43" s="126"/>
    </row>
    <row r="44" spans="1:7" ht="31.5" outlineLevel="1">
      <c r="A44" s="7" t="s">
        <v>762</v>
      </c>
      <c r="B44" s="9" t="s">
        <v>763</v>
      </c>
      <c r="C44" s="13">
        <f>'Приложение_7 '!G510+'Приложение_7 '!G550</f>
        <v>22544808.990000002</v>
      </c>
      <c r="D44" s="13">
        <f>Приложение_7.1!G428+Приложение_7.1!G464</f>
        <v>24339964.119999997</v>
      </c>
      <c r="E44" s="13">
        <f>Приложение_7.1!I428+Приложение_7.1!I464</f>
        <v>24330167.68</v>
      </c>
      <c r="G44" s="125"/>
    </row>
    <row r="45" spans="1:7" s="112" customFormat="1" ht="53.45" customHeight="1">
      <c r="A45" s="354" t="s">
        <v>665</v>
      </c>
      <c r="B45" s="355"/>
      <c r="C45" s="12">
        <f>C46+C47+C48+C49+C50+C51+C52</f>
        <v>151489181.55999997</v>
      </c>
      <c r="D45" s="12">
        <f t="shared" ref="D45:E45" si="11">D46+D47+D48+D49+D50+D51+D52</f>
        <v>152108868.65000001</v>
      </c>
      <c r="E45" s="12">
        <f t="shared" si="11"/>
        <v>153254962.02000001</v>
      </c>
      <c r="G45" s="126"/>
    </row>
    <row r="46" spans="1:7" outlineLevel="1">
      <c r="A46" s="7" t="s">
        <v>729</v>
      </c>
      <c r="B46" s="9" t="s">
        <v>730</v>
      </c>
      <c r="C46" s="13">
        <f>'Приложение_7 '!G15+'Приложение_7 '!G26+'Приложение_7 '!G51</f>
        <v>378113.49</v>
      </c>
      <c r="D46" s="13">
        <f>Приложение_7.1!G15+Приложение_7.1!G26+Приложение_7.1!G51</f>
        <v>378113.49</v>
      </c>
      <c r="E46" s="13">
        <f>Приложение_7.1!I15+Приложение_7.1!I26+Приложение_7.1!I51</f>
        <v>378113.49</v>
      </c>
      <c r="G46" s="125"/>
    </row>
    <row r="47" spans="1:7" ht="55.5" customHeight="1" outlineLevel="1">
      <c r="A47" s="7" t="s">
        <v>732</v>
      </c>
      <c r="B47" s="9" t="s">
        <v>1086</v>
      </c>
      <c r="C47" s="13">
        <f>'Приложение_7 '!G59+'Приложение_7 '!G134+'Приложение_7 '!G176+'Приложение_7 '!G244+'Приложение_7 '!G256</f>
        <v>76250942.219999999</v>
      </c>
      <c r="D47" s="13">
        <f>Приложение_7.1!G59+Приложение_7.1!G125+Приложение_7.1!G166+Приложение_7.1!G223+Приложение_7.1!G235</f>
        <v>77070786.060000002</v>
      </c>
      <c r="E47" s="13">
        <f>Приложение_7.1!I59+Приложение_7.1!I125+Приложение_7.1!I166+Приложение_7.1!I223+Приложение_7.1!I235</f>
        <v>77582287.760000005</v>
      </c>
      <c r="G47" s="125"/>
    </row>
    <row r="48" spans="1:7" ht="40.700000000000003" customHeight="1" outlineLevel="1">
      <c r="A48" s="7" t="s">
        <v>744</v>
      </c>
      <c r="B48" s="9" t="s">
        <v>745</v>
      </c>
      <c r="C48" s="13">
        <f>'Приложение_7 '!G276+'Приложение_7 '!G318+'Приложение_7 '!G398</f>
        <v>66277331.939999998</v>
      </c>
      <c r="D48" s="13">
        <f>Приложение_7.1!G255+Приложение_7.1!G295+Приложение_7.1!G348</f>
        <v>66077175.189999998</v>
      </c>
      <c r="E48" s="13">
        <f>Приложение_7.1!I255+Приложение_7.1!I295+Приложение_7.1!I348</f>
        <v>66711766.859999999</v>
      </c>
      <c r="G48" s="125"/>
    </row>
    <row r="49" spans="1:7" ht="31.5" outlineLevel="1">
      <c r="A49" s="7" t="s">
        <v>762</v>
      </c>
      <c r="B49" s="9" t="s">
        <v>763</v>
      </c>
      <c r="C49" s="13">
        <f>'Приложение_7 '!G517+'Приложение_7 '!G539</f>
        <v>348945</v>
      </c>
      <c r="D49" s="13">
        <f>Приложение_7.1!G435+Приложение_7.1!G457</f>
        <v>348945</v>
      </c>
      <c r="E49" s="13">
        <f>Приложение_7.1!I435+Приложение_7.1!I457</f>
        <v>348945</v>
      </c>
      <c r="G49" s="125"/>
    </row>
    <row r="50" spans="1:7" ht="31.5" outlineLevel="1">
      <c r="A50" s="7" t="s">
        <v>770</v>
      </c>
      <c r="B50" s="9" t="s">
        <v>771</v>
      </c>
      <c r="C50" s="13">
        <f>'Приложение_7 '!G582</f>
        <v>165338</v>
      </c>
      <c r="D50" s="13">
        <f>Приложение_7.1!G494</f>
        <v>165338</v>
      </c>
      <c r="E50" s="13">
        <f>Приложение_7.1!I494</f>
        <v>165338</v>
      </c>
      <c r="G50" s="125"/>
    </row>
    <row r="51" spans="1:7" ht="36" customHeight="1" outlineLevel="1">
      <c r="A51" s="7" t="s">
        <v>776</v>
      </c>
      <c r="B51" s="9" t="s">
        <v>1170</v>
      </c>
      <c r="C51" s="13">
        <f>'Приложение_7 '!G785</f>
        <v>7994996.9100000001</v>
      </c>
      <c r="D51" s="13">
        <f>Приложение_7.1!G694</f>
        <v>7994996.9100000001</v>
      </c>
      <c r="E51" s="13">
        <f>Приложение_7.1!I694</f>
        <v>7994996.9100000001</v>
      </c>
      <c r="G51" s="125"/>
    </row>
    <row r="52" spans="1:7" ht="47.25" outlineLevel="1">
      <c r="A52" s="7" t="s">
        <v>784</v>
      </c>
      <c r="B52" s="9" t="s">
        <v>1192</v>
      </c>
      <c r="C52" s="13">
        <f>'Приложение_7 '!G969</f>
        <v>73514</v>
      </c>
      <c r="D52" s="13">
        <f>Приложение_7.1!G864</f>
        <v>73514</v>
      </c>
      <c r="E52" s="13">
        <f>Приложение_7.1!I864</f>
        <v>73514</v>
      </c>
      <c r="G52" s="125"/>
    </row>
    <row r="53" spans="1:7" ht="24.75" customHeight="1">
      <c r="A53" s="357" t="s">
        <v>417</v>
      </c>
      <c r="B53" s="358"/>
      <c r="C53" s="113">
        <f>C11+C14+C17+C19+C21+C24+C27+C29+C32+C35+C43+C45</f>
        <v>2183675302.3099999</v>
      </c>
      <c r="D53" s="113">
        <f t="shared" ref="D53:E53" si="12">D11+D14+D17+D19+D21+D24+D27+D29+D32+D35+D43+D45</f>
        <v>2089717549.0500002</v>
      </c>
      <c r="E53" s="113">
        <f t="shared" si="12"/>
        <v>2043813753.8499999</v>
      </c>
      <c r="G53" s="125"/>
    </row>
    <row r="54" spans="1:7" ht="12.75" customHeight="1">
      <c r="A54" s="8"/>
      <c r="B54" s="8"/>
      <c r="C54" s="14"/>
      <c r="D54" s="14"/>
      <c r="E54" s="14"/>
    </row>
    <row r="55" spans="1:7" ht="15" hidden="1" customHeight="1">
      <c r="B55" s="359"/>
      <c r="C55" s="360"/>
      <c r="D55" s="360"/>
      <c r="E55" s="360"/>
    </row>
    <row r="56" spans="1:7" hidden="1">
      <c r="C56" s="116" t="e">
        <f>#REF!-#REF!</f>
        <v>#REF!</v>
      </c>
      <c r="D56" s="116" t="e">
        <f>#REF!-#REF!</f>
        <v>#REF!</v>
      </c>
      <c r="E56" s="116" t="e">
        <f>#REF!-#REF!</f>
        <v>#REF!</v>
      </c>
    </row>
    <row r="57" spans="1:7" hidden="1">
      <c r="C57" s="116" t="e">
        <f>C53-C56</f>
        <v>#REF!</v>
      </c>
      <c r="D57" s="116" t="e">
        <f t="shared" ref="D57:E57" si="13">D53-D56</f>
        <v>#REF!</v>
      </c>
      <c r="E57" s="116" t="e">
        <f t="shared" si="13"/>
        <v>#REF!</v>
      </c>
    </row>
    <row r="58" spans="1:7" hidden="1"/>
    <row r="59" spans="1:7" hidden="1">
      <c r="C59" s="116">
        <f>Приложение_8!F943-Приложение_8!F896-C53</f>
        <v>0</v>
      </c>
      <c r="D59" s="116">
        <f>Приложение_8.1!F818-Приложение_8.1!F787-D53</f>
        <v>0</v>
      </c>
      <c r="E59" s="116">
        <f>Приложение_8.1!H818-Приложение_8.1!H787-E53</f>
        <v>0</v>
      </c>
    </row>
    <row r="60" spans="1:7" hidden="1"/>
    <row r="61" spans="1:7" hidden="1"/>
  </sheetData>
  <mergeCells count="19">
    <mergeCell ref="A35:B35"/>
    <mergeCell ref="A43:B43"/>
    <mergeCell ref="A45:B45"/>
    <mergeCell ref="A53:B53"/>
    <mergeCell ref="B55:E55"/>
    <mergeCell ref="A27:B27"/>
    <mergeCell ref="A29:B29"/>
    <mergeCell ref="A32:B32"/>
    <mergeCell ref="B2:E2"/>
    <mergeCell ref="C3:E3"/>
    <mergeCell ref="A7:E7"/>
    <mergeCell ref="A11:B11"/>
    <mergeCell ref="A14:B14"/>
    <mergeCell ref="A17:B17"/>
    <mergeCell ref="A4:E4"/>
    <mergeCell ref="A5:E5"/>
    <mergeCell ref="A19:B19"/>
    <mergeCell ref="A21:B21"/>
    <mergeCell ref="A24:B24"/>
  </mergeCells>
  <pageMargins left="0.78740157480314965" right="0.39370078740157483" top="0.59055118110236227" bottom="0.59055118110236227" header="0.39370078740157483" footer="0.39370078740157483"/>
  <pageSetup paperSize="9" scale="68" fitToHeight="0" orientation="portrait" r:id="rId1"/>
  <headerFooter>
    <oddFooter>&amp;CСтраница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1"/>
  <sheetViews>
    <sheetView zoomScaleNormal="100" workbookViewId="0">
      <selection activeCell="A6" sqref="A6:D6"/>
    </sheetView>
  </sheetViews>
  <sheetFormatPr defaultRowHeight="15.75"/>
  <cols>
    <col min="1" max="1" width="45.140625" style="28" customWidth="1"/>
    <col min="2" max="2" width="17.28515625" style="28" customWidth="1"/>
    <col min="3" max="3" width="17.42578125" style="28" customWidth="1"/>
    <col min="4" max="4" width="23.140625" style="81" customWidth="1"/>
    <col min="5" max="5" width="9.140625" style="28"/>
    <col min="6" max="6" width="14.28515625" style="28" bestFit="1" customWidth="1"/>
    <col min="7" max="256" width="9.140625" style="28"/>
    <col min="257" max="257" width="42.42578125" style="28" customWidth="1"/>
    <col min="258" max="258" width="13" style="28" customWidth="1"/>
    <col min="259" max="259" width="12.5703125" style="28" customWidth="1"/>
    <col min="260" max="260" width="20.28515625" style="28" customWidth="1"/>
    <col min="261" max="261" width="9.140625" style="28"/>
    <col min="262" max="262" width="14.28515625" style="28" bestFit="1" customWidth="1"/>
    <col min="263" max="512" width="9.140625" style="28"/>
    <col min="513" max="513" width="42.42578125" style="28" customWidth="1"/>
    <col min="514" max="514" width="13" style="28" customWidth="1"/>
    <col min="515" max="515" width="12.5703125" style="28" customWidth="1"/>
    <col min="516" max="516" width="20.28515625" style="28" customWidth="1"/>
    <col min="517" max="517" width="9.140625" style="28"/>
    <col min="518" max="518" width="14.28515625" style="28" bestFit="1" customWidth="1"/>
    <col min="519" max="768" width="9.140625" style="28"/>
    <col min="769" max="769" width="42.42578125" style="28" customWidth="1"/>
    <col min="770" max="770" width="13" style="28" customWidth="1"/>
    <col min="771" max="771" width="12.5703125" style="28" customWidth="1"/>
    <col min="772" max="772" width="20.28515625" style="28" customWidth="1"/>
    <col min="773" max="773" width="9.140625" style="28"/>
    <col min="774" max="774" width="14.28515625" style="28" bestFit="1" customWidth="1"/>
    <col min="775" max="1024" width="9.140625" style="28"/>
    <col min="1025" max="1025" width="42.42578125" style="28" customWidth="1"/>
    <col min="1026" max="1026" width="13" style="28" customWidth="1"/>
    <col min="1027" max="1027" width="12.5703125" style="28" customWidth="1"/>
    <col min="1028" max="1028" width="20.28515625" style="28" customWidth="1"/>
    <col min="1029" max="1029" width="9.140625" style="28"/>
    <col min="1030" max="1030" width="14.28515625" style="28" bestFit="1" customWidth="1"/>
    <col min="1031" max="1280" width="9.140625" style="28"/>
    <col min="1281" max="1281" width="42.42578125" style="28" customWidth="1"/>
    <col min="1282" max="1282" width="13" style="28" customWidth="1"/>
    <col min="1283" max="1283" width="12.5703125" style="28" customWidth="1"/>
    <col min="1284" max="1284" width="20.28515625" style="28" customWidth="1"/>
    <col min="1285" max="1285" width="9.140625" style="28"/>
    <col min="1286" max="1286" width="14.28515625" style="28" bestFit="1" customWidth="1"/>
    <col min="1287" max="1536" width="9.140625" style="28"/>
    <col min="1537" max="1537" width="42.42578125" style="28" customWidth="1"/>
    <col min="1538" max="1538" width="13" style="28" customWidth="1"/>
    <col min="1539" max="1539" width="12.5703125" style="28" customWidth="1"/>
    <col min="1540" max="1540" width="20.28515625" style="28" customWidth="1"/>
    <col min="1541" max="1541" width="9.140625" style="28"/>
    <col min="1542" max="1542" width="14.28515625" style="28" bestFit="1" customWidth="1"/>
    <col min="1543" max="1792" width="9.140625" style="28"/>
    <col min="1793" max="1793" width="42.42578125" style="28" customWidth="1"/>
    <col min="1794" max="1794" width="13" style="28" customWidth="1"/>
    <col min="1795" max="1795" width="12.5703125" style="28" customWidth="1"/>
    <col min="1796" max="1796" width="20.28515625" style="28" customWidth="1"/>
    <col min="1797" max="1797" width="9.140625" style="28"/>
    <col min="1798" max="1798" width="14.28515625" style="28" bestFit="1" customWidth="1"/>
    <col min="1799" max="2048" width="9.140625" style="28"/>
    <col min="2049" max="2049" width="42.42578125" style="28" customWidth="1"/>
    <col min="2050" max="2050" width="13" style="28" customWidth="1"/>
    <col min="2051" max="2051" width="12.5703125" style="28" customWidth="1"/>
    <col min="2052" max="2052" width="20.28515625" style="28" customWidth="1"/>
    <col min="2053" max="2053" width="9.140625" style="28"/>
    <col min="2054" max="2054" width="14.28515625" style="28" bestFit="1" customWidth="1"/>
    <col min="2055" max="2304" width="9.140625" style="28"/>
    <col min="2305" max="2305" width="42.42578125" style="28" customWidth="1"/>
    <col min="2306" max="2306" width="13" style="28" customWidth="1"/>
    <col min="2307" max="2307" width="12.5703125" style="28" customWidth="1"/>
    <col min="2308" max="2308" width="20.28515625" style="28" customWidth="1"/>
    <col min="2309" max="2309" width="9.140625" style="28"/>
    <col min="2310" max="2310" width="14.28515625" style="28" bestFit="1" customWidth="1"/>
    <col min="2311" max="2560" width="9.140625" style="28"/>
    <col min="2561" max="2561" width="42.42578125" style="28" customWidth="1"/>
    <col min="2562" max="2562" width="13" style="28" customWidth="1"/>
    <col min="2563" max="2563" width="12.5703125" style="28" customWidth="1"/>
    <col min="2564" max="2564" width="20.28515625" style="28" customWidth="1"/>
    <col min="2565" max="2565" width="9.140625" style="28"/>
    <col min="2566" max="2566" width="14.28515625" style="28" bestFit="1" customWidth="1"/>
    <col min="2567" max="2816" width="9.140625" style="28"/>
    <col min="2817" max="2817" width="42.42578125" style="28" customWidth="1"/>
    <col min="2818" max="2818" width="13" style="28" customWidth="1"/>
    <col min="2819" max="2819" width="12.5703125" style="28" customWidth="1"/>
    <col min="2820" max="2820" width="20.28515625" style="28" customWidth="1"/>
    <col min="2821" max="2821" width="9.140625" style="28"/>
    <col min="2822" max="2822" width="14.28515625" style="28" bestFit="1" customWidth="1"/>
    <col min="2823" max="3072" width="9.140625" style="28"/>
    <col min="3073" max="3073" width="42.42578125" style="28" customWidth="1"/>
    <col min="3074" max="3074" width="13" style="28" customWidth="1"/>
    <col min="3075" max="3075" width="12.5703125" style="28" customWidth="1"/>
    <col min="3076" max="3076" width="20.28515625" style="28" customWidth="1"/>
    <col min="3077" max="3077" width="9.140625" style="28"/>
    <col min="3078" max="3078" width="14.28515625" style="28" bestFit="1" customWidth="1"/>
    <col min="3079" max="3328" width="9.140625" style="28"/>
    <col min="3329" max="3329" width="42.42578125" style="28" customWidth="1"/>
    <col min="3330" max="3330" width="13" style="28" customWidth="1"/>
    <col min="3331" max="3331" width="12.5703125" style="28" customWidth="1"/>
    <col min="3332" max="3332" width="20.28515625" style="28" customWidth="1"/>
    <col min="3333" max="3333" width="9.140625" style="28"/>
    <col min="3334" max="3334" width="14.28515625" style="28" bestFit="1" customWidth="1"/>
    <col min="3335" max="3584" width="9.140625" style="28"/>
    <col min="3585" max="3585" width="42.42578125" style="28" customWidth="1"/>
    <col min="3586" max="3586" width="13" style="28" customWidth="1"/>
    <col min="3587" max="3587" width="12.5703125" style="28" customWidth="1"/>
    <col min="3588" max="3588" width="20.28515625" style="28" customWidth="1"/>
    <col min="3589" max="3589" width="9.140625" style="28"/>
    <col min="3590" max="3590" width="14.28515625" style="28" bestFit="1" customWidth="1"/>
    <col min="3591" max="3840" width="9.140625" style="28"/>
    <col min="3841" max="3841" width="42.42578125" style="28" customWidth="1"/>
    <col min="3842" max="3842" width="13" style="28" customWidth="1"/>
    <col min="3843" max="3843" width="12.5703125" style="28" customWidth="1"/>
    <col min="3844" max="3844" width="20.28515625" style="28" customWidth="1"/>
    <col min="3845" max="3845" width="9.140625" style="28"/>
    <col min="3846" max="3846" width="14.28515625" style="28" bestFit="1" customWidth="1"/>
    <col min="3847" max="4096" width="9.140625" style="28"/>
    <col min="4097" max="4097" width="42.42578125" style="28" customWidth="1"/>
    <col min="4098" max="4098" width="13" style="28" customWidth="1"/>
    <col min="4099" max="4099" width="12.5703125" style="28" customWidth="1"/>
    <col min="4100" max="4100" width="20.28515625" style="28" customWidth="1"/>
    <col min="4101" max="4101" width="9.140625" style="28"/>
    <col min="4102" max="4102" width="14.28515625" style="28" bestFit="1" customWidth="1"/>
    <col min="4103" max="4352" width="9.140625" style="28"/>
    <col min="4353" max="4353" width="42.42578125" style="28" customWidth="1"/>
    <col min="4354" max="4354" width="13" style="28" customWidth="1"/>
    <col min="4355" max="4355" width="12.5703125" style="28" customWidth="1"/>
    <col min="4356" max="4356" width="20.28515625" style="28" customWidth="1"/>
    <col min="4357" max="4357" width="9.140625" style="28"/>
    <col min="4358" max="4358" width="14.28515625" style="28" bestFit="1" customWidth="1"/>
    <col min="4359" max="4608" width="9.140625" style="28"/>
    <col min="4609" max="4609" width="42.42578125" style="28" customWidth="1"/>
    <col min="4610" max="4610" width="13" style="28" customWidth="1"/>
    <col min="4611" max="4611" width="12.5703125" style="28" customWidth="1"/>
    <col min="4612" max="4612" width="20.28515625" style="28" customWidth="1"/>
    <col min="4613" max="4613" width="9.140625" style="28"/>
    <col min="4614" max="4614" width="14.28515625" style="28" bestFit="1" customWidth="1"/>
    <col min="4615" max="4864" width="9.140625" style="28"/>
    <col min="4865" max="4865" width="42.42578125" style="28" customWidth="1"/>
    <col min="4866" max="4866" width="13" style="28" customWidth="1"/>
    <col min="4867" max="4867" width="12.5703125" style="28" customWidth="1"/>
    <col min="4868" max="4868" width="20.28515625" style="28" customWidth="1"/>
    <col min="4869" max="4869" width="9.140625" style="28"/>
    <col min="4870" max="4870" width="14.28515625" style="28" bestFit="1" customWidth="1"/>
    <col min="4871" max="5120" width="9.140625" style="28"/>
    <col min="5121" max="5121" width="42.42578125" style="28" customWidth="1"/>
    <col min="5122" max="5122" width="13" style="28" customWidth="1"/>
    <col min="5123" max="5123" width="12.5703125" style="28" customWidth="1"/>
    <col min="5124" max="5124" width="20.28515625" style="28" customWidth="1"/>
    <col min="5125" max="5125" width="9.140625" style="28"/>
    <col min="5126" max="5126" width="14.28515625" style="28" bestFit="1" customWidth="1"/>
    <col min="5127" max="5376" width="9.140625" style="28"/>
    <col min="5377" max="5377" width="42.42578125" style="28" customWidth="1"/>
    <col min="5378" max="5378" width="13" style="28" customWidth="1"/>
    <col min="5379" max="5379" width="12.5703125" style="28" customWidth="1"/>
    <col min="5380" max="5380" width="20.28515625" style="28" customWidth="1"/>
    <col min="5381" max="5381" width="9.140625" style="28"/>
    <col min="5382" max="5382" width="14.28515625" style="28" bestFit="1" customWidth="1"/>
    <col min="5383" max="5632" width="9.140625" style="28"/>
    <col min="5633" max="5633" width="42.42578125" style="28" customWidth="1"/>
    <col min="5634" max="5634" width="13" style="28" customWidth="1"/>
    <col min="5635" max="5635" width="12.5703125" style="28" customWidth="1"/>
    <col min="5636" max="5636" width="20.28515625" style="28" customWidth="1"/>
    <col min="5637" max="5637" width="9.140625" style="28"/>
    <col min="5638" max="5638" width="14.28515625" style="28" bestFit="1" customWidth="1"/>
    <col min="5639" max="5888" width="9.140625" style="28"/>
    <col min="5889" max="5889" width="42.42578125" style="28" customWidth="1"/>
    <col min="5890" max="5890" width="13" style="28" customWidth="1"/>
    <col min="5891" max="5891" width="12.5703125" style="28" customWidth="1"/>
    <col min="5892" max="5892" width="20.28515625" style="28" customWidth="1"/>
    <col min="5893" max="5893" width="9.140625" style="28"/>
    <col min="5894" max="5894" width="14.28515625" style="28" bestFit="1" customWidth="1"/>
    <col min="5895" max="6144" width="9.140625" style="28"/>
    <col min="6145" max="6145" width="42.42578125" style="28" customWidth="1"/>
    <col min="6146" max="6146" width="13" style="28" customWidth="1"/>
    <col min="6147" max="6147" width="12.5703125" style="28" customWidth="1"/>
    <col min="6148" max="6148" width="20.28515625" style="28" customWidth="1"/>
    <col min="6149" max="6149" width="9.140625" style="28"/>
    <col min="6150" max="6150" width="14.28515625" style="28" bestFit="1" customWidth="1"/>
    <col min="6151" max="6400" width="9.140625" style="28"/>
    <col min="6401" max="6401" width="42.42578125" style="28" customWidth="1"/>
    <col min="6402" max="6402" width="13" style="28" customWidth="1"/>
    <col min="6403" max="6403" width="12.5703125" style="28" customWidth="1"/>
    <col min="6404" max="6404" width="20.28515625" style="28" customWidth="1"/>
    <col min="6405" max="6405" width="9.140625" style="28"/>
    <col min="6406" max="6406" width="14.28515625" style="28" bestFit="1" customWidth="1"/>
    <col min="6407" max="6656" width="9.140625" style="28"/>
    <col min="6657" max="6657" width="42.42578125" style="28" customWidth="1"/>
    <col min="6658" max="6658" width="13" style="28" customWidth="1"/>
    <col min="6659" max="6659" width="12.5703125" style="28" customWidth="1"/>
    <col min="6660" max="6660" width="20.28515625" style="28" customWidth="1"/>
    <col min="6661" max="6661" width="9.140625" style="28"/>
    <col min="6662" max="6662" width="14.28515625" style="28" bestFit="1" customWidth="1"/>
    <col min="6663" max="6912" width="9.140625" style="28"/>
    <col min="6913" max="6913" width="42.42578125" style="28" customWidth="1"/>
    <col min="6914" max="6914" width="13" style="28" customWidth="1"/>
    <col min="6915" max="6915" width="12.5703125" style="28" customWidth="1"/>
    <col min="6916" max="6916" width="20.28515625" style="28" customWidth="1"/>
    <col min="6917" max="6917" width="9.140625" style="28"/>
    <col min="6918" max="6918" width="14.28515625" style="28" bestFit="1" customWidth="1"/>
    <col min="6919" max="7168" width="9.140625" style="28"/>
    <col min="7169" max="7169" width="42.42578125" style="28" customWidth="1"/>
    <col min="7170" max="7170" width="13" style="28" customWidth="1"/>
    <col min="7171" max="7171" width="12.5703125" style="28" customWidth="1"/>
    <col min="7172" max="7172" width="20.28515625" style="28" customWidth="1"/>
    <col min="7173" max="7173" width="9.140625" style="28"/>
    <col min="7174" max="7174" width="14.28515625" style="28" bestFit="1" customWidth="1"/>
    <col min="7175" max="7424" width="9.140625" style="28"/>
    <col min="7425" max="7425" width="42.42578125" style="28" customWidth="1"/>
    <col min="7426" max="7426" width="13" style="28" customWidth="1"/>
    <col min="7427" max="7427" width="12.5703125" style="28" customWidth="1"/>
    <col min="7428" max="7428" width="20.28515625" style="28" customWidth="1"/>
    <col min="7429" max="7429" width="9.140625" style="28"/>
    <col min="7430" max="7430" width="14.28515625" style="28" bestFit="1" customWidth="1"/>
    <col min="7431" max="7680" width="9.140625" style="28"/>
    <col min="7681" max="7681" width="42.42578125" style="28" customWidth="1"/>
    <col min="7682" max="7682" width="13" style="28" customWidth="1"/>
    <col min="7683" max="7683" width="12.5703125" style="28" customWidth="1"/>
    <col min="7684" max="7684" width="20.28515625" style="28" customWidth="1"/>
    <col min="7685" max="7685" width="9.140625" style="28"/>
    <col min="7686" max="7686" width="14.28515625" style="28" bestFit="1" customWidth="1"/>
    <col min="7687" max="7936" width="9.140625" style="28"/>
    <col min="7937" max="7937" width="42.42578125" style="28" customWidth="1"/>
    <col min="7938" max="7938" width="13" style="28" customWidth="1"/>
    <col min="7939" max="7939" width="12.5703125" style="28" customWidth="1"/>
    <col min="7940" max="7940" width="20.28515625" style="28" customWidth="1"/>
    <col min="7941" max="7941" width="9.140625" style="28"/>
    <col min="7942" max="7942" width="14.28515625" style="28" bestFit="1" customWidth="1"/>
    <col min="7943" max="8192" width="9.140625" style="28"/>
    <col min="8193" max="8193" width="42.42578125" style="28" customWidth="1"/>
    <col min="8194" max="8194" width="13" style="28" customWidth="1"/>
    <col min="8195" max="8195" width="12.5703125" style="28" customWidth="1"/>
    <col min="8196" max="8196" width="20.28515625" style="28" customWidth="1"/>
    <col min="8197" max="8197" width="9.140625" style="28"/>
    <col min="8198" max="8198" width="14.28515625" style="28" bestFit="1" customWidth="1"/>
    <col min="8199" max="8448" width="9.140625" style="28"/>
    <col min="8449" max="8449" width="42.42578125" style="28" customWidth="1"/>
    <col min="8450" max="8450" width="13" style="28" customWidth="1"/>
    <col min="8451" max="8451" width="12.5703125" style="28" customWidth="1"/>
    <col min="8452" max="8452" width="20.28515625" style="28" customWidth="1"/>
    <col min="8453" max="8453" width="9.140625" style="28"/>
    <col min="8454" max="8454" width="14.28515625" style="28" bestFit="1" customWidth="1"/>
    <col min="8455" max="8704" width="9.140625" style="28"/>
    <col min="8705" max="8705" width="42.42578125" style="28" customWidth="1"/>
    <col min="8706" max="8706" width="13" style="28" customWidth="1"/>
    <col min="8707" max="8707" width="12.5703125" style="28" customWidth="1"/>
    <col min="8708" max="8708" width="20.28515625" style="28" customWidth="1"/>
    <col min="8709" max="8709" width="9.140625" style="28"/>
    <col min="8710" max="8710" width="14.28515625" style="28" bestFit="1" customWidth="1"/>
    <col min="8711" max="8960" width="9.140625" style="28"/>
    <col min="8961" max="8961" width="42.42578125" style="28" customWidth="1"/>
    <col min="8962" max="8962" width="13" style="28" customWidth="1"/>
    <col min="8963" max="8963" width="12.5703125" style="28" customWidth="1"/>
    <col min="8964" max="8964" width="20.28515625" style="28" customWidth="1"/>
    <col min="8965" max="8965" width="9.140625" style="28"/>
    <col min="8966" max="8966" width="14.28515625" style="28" bestFit="1" customWidth="1"/>
    <col min="8967" max="9216" width="9.140625" style="28"/>
    <col min="9217" max="9217" width="42.42578125" style="28" customWidth="1"/>
    <col min="9218" max="9218" width="13" style="28" customWidth="1"/>
    <col min="9219" max="9219" width="12.5703125" style="28" customWidth="1"/>
    <col min="9220" max="9220" width="20.28515625" style="28" customWidth="1"/>
    <col min="9221" max="9221" width="9.140625" style="28"/>
    <col min="9222" max="9222" width="14.28515625" style="28" bestFit="1" customWidth="1"/>
    <col min="9223" max="9472" width="9.140625" style="28"/>
    <col min="9473" max="9473" width="42.42578125" style="28" customWidth="1"/>
    <col min="9474" max="9474" width="13" style="28" customWidth="1"/>
    <col min="9475" max="9475" width="12.5703125" style="28" customWidth="1"/>
    <col min="9476" max="9476" width="20.28515625" style="28" customWidth="1"/>
    <col min="9477" max="9477" width="9.140625" style="28"/>
    <col min="9478" max="9478" width="14.28515625" style="28" bestFit="1" customWidth="1"/>
    <col min="9479" max="9728" width="9.140625" style="28"/>
    <col min="9729" max="9729" width="42.42578125" style="28" customWidth="1"/>
    <col min="9730" max="9730" width="13" style="28" customWidth="1"/>
    <col min="9731" max="9731" width="12.5703125" style="28" customWidth="1"/>
    <col min="9732" max="9732" width="20.28515625" style="28" customWidth="1"/>
    <col min="9733" max="9733" width="9.140625" style="28"/>
    <col min="9734" max="9734" width="14.28515625" style="28" bestFit="1" customWidth="1"/>
    <col min="9735" max="9984" width="9.140625" style="28"/>
    <col min="9985" max="9985" width="42.42578125" style="28" customWidth="1"/>
    <col min="9986" max="9986" width="13" style="28" customWidth="1"/>
    <col min="9987" max="9987" width="12.5703125" style="28" customWidth="1"/>
    <col min="9988" max="9988" width="20.28515625" style="28" customWidth="1"/>
    <col min="9989" max="9989" width="9.140625" style="28"/>
    <col min="9990" max="9990" width="14.28515625" style="28" bestFit="1" customWidth="1"/>
    <col min="9991" max="10240" width="9.140625" style="28"/>
    <col min="10241" max="10241" width="42.42578125" style="28" customWidth="1"/>
    <col min="10242" max="10242" width="13" style="28" customWidth="1"/>
    <col min="10243" max="10243" width="12.5703125" style="28" customWidth="1"/>
    <col min="10244" max="10244" width="20.28515625" style="28" customWidth="1"/>
    <col min="10245" max="10245" width="9.140625" style="28"/>
    <col min="10246" max="10246" width="14.28515625" style="28" bestFit="1" customWidth="1"/>
    <col min="10247" max="10496" width="9.140625" style="28"/>
    <col min="10497" max="10497" width="42.42578125" style="28" customWidth="1"/>
    <col min="10498" max="10498" width="13" style="28" customWidth="1"/>
    <col min="10499" max="10499" width="12.5703125" style="28" customWidth="1"/>
    <col min="10500" max="10500" width="20.28515625" style="28" customWidth="1"/>
    <col min="10501" max="10501" width="9.140625" style="28"/>
    <col min="10502" max="10502" width="14.28515625" style="28" bestFit="1" customWidth="1"/>
    <col min="10503" max="10752" width="9.140625" style="28"/>
    <col min="10753" max="10753" width="42.42578125" style="28" customWidth="1"/>
    <col min="10754" max="10754" width="13" style="28" customWidth="1"/>
    <col min="10755" max="10755" width="12.5703125" style="28" customWidth="1"/>
    <col min="10756" max="10756" width="20.28515625" style="28" customWidth="1"/>
    <col min="10757" max="10757" width="9.140625" style="28"/>
    <col min="10758" max="10758" width="14.28515625" style="28" bestFit="1" customWidth="1"/>
    <col min="10759" max="11008" width="9.140625" style="28"/>
    <col min="11009" max="11009" width="42.42578125" style="28" customWidth="1"/>
    <col min="11010" max="11010" width="13" style="28" customWidth="1"/>
    <col min="11011" max="11011" width="12.5703125" style="28" customWidth="1"/>
    <col min="11012" max="11012" width="20.28515625" style="28" customWidth="1"/>
    <col min="11013" max="11013" width="9.140625" style="28"/>
    <col min="11014" max="11014" width="14.28515625" style="28" bestFit="1" customWidth="1"/>
    <col min="11015" max="11264" width="9.140625" style="28"/>
    <col min="11265" max="11265" width="42.42578125" style="28" customWidth="1"/>
    <col min="11266" max="11266" width="13" style="28" customWidth="1"/>
    <col min="11267" max="11267" width="12.5703125" style="28" customWidth="1"/>
    <col min="11268" max="11268" width="20.28515625" style="28" customWidth="1"/>
    <col min="11269" max="11269" width="9.140625" style="28"/>
    <col min="11270" max="11270" width="14.28515625" style="28" bestFit="1" customWidth="1"/>
    <col min="11271" max="11520" width="9.140625" style="28"/>
    <col min="11521" max="11521" width="42.42578125" style="28" customWidth="1"/>
    <col min="11522" max="11522" width="13" style="28" customWidth="1"/>
    <col min="11523" max="11523" width="12.5703125" style="28" customWidth="1"/>
    <col min="11524" max="11524" width="20.28515625" style="28" customWidth="1"/>
    <col min="11525" max="11525" width="9.140625" style="28"/>
    <col min="11526" max="11526" width="14.28515625" style="28" bestFit="1" customWidth="1"/>
    <col min="11527" max="11776" width="9.140625" style="28"/>
    <col min="11777" max="11777" width="42.42578125" style="28" customWidth="1"/>
    <col min="11778" max="11778" width="13" style="28" customWidth="1"/>
    <col min="11779" max="11779" width="12.5703125" style="28" customWidth="1"/>
    <col min="11780" max="11780" width="20.28515625" style="28" customWidth="1"/>
    <col min="11781" max="11781" width="9.140625" style="28"/>
    <col min="11782" max="11782" width="14.28515625" style="28" bestFit="1" customWidth="1"/>
    <col min="11783" max="12032" width="9.140625" style="28"/>
    <col min="12033" max="12033" width="42.42578125" style="28" customWidth="1"/>
    <col min="12034" max="12034" width="13" style="28" customWidth="1"/>
    <col min="12035" max="12035" width="12.5703125" style="28" customWidth="1"/>
    <col min="12036" max="12036" width="20.28515625" style="28" customWidth="1"/>
    <col min="12037" max="12037" width="9.140625" style="28"/>
    <col min="12038" max="12038" width="14.28515625" style="28" bestFit="1" customWidth="1"/>
    <col min="12039" max="12288" width="9.140625" style="28"/>
    <col min="12289" max="12289" width="42.42578125" style="28" customWidth="1"/>
    <col min="12290" max="12290" width="13" style="28" customWidth="1"/>
    <col min="12291" max="12291" width="12.5703125" style="28" customWidth="1"/>
    <col min="12292" max="12292" width="20.28515625" style="28" customWidth="1"/>
    <col min="12293" max="12293" width="9.140625" style="28"/>
    <col min="12294" max="12294" width="14.28515625" style="28" bestFit="1" customWidth="1"/>
    <col min="12295" max="12544" width="9.140625" style="28"/>
    <col min="12545" max="12545" width="42.42578125" style="28" customWidth="1"/>
    <col min="12546" max="12546" width="13" style="28" customWidth="1"/>
    <col min="12547" max="12547" width="12.5703125" style="28" customWidth="1"/>
    <col min="12548" max="12548" width="20.28515625" style="28" customWidth="1"/>
    <col min="12549" max="12549" width="9.140625" style="28"/>
    <col min="12550" max="12550" width="14.28515625" style="28" bestFit="1" customWidth="1"/>
    <col min="12551" max="12800" width="9.140625" style="28"/>
    <col min="12801" max="12801" width="42.42578125" style="28" customWidth="1"/>
    <col min="12802" max="12802" width="13" style="28" customWidth="1"/>
    <col min="12803" max="12803" width="12.5703125" style="28" customWidth="1"/>
    <col min="12804" max="12804" width="20.28515625" style="28" customWidth="1"/>
    <col min="12805" max="12805" width="9.140625" style="28"/>
    <col min="12806" max="12806" width="14.28515625" style="28" bestFit="1" customWidth="1"/>
    <col min="12807" max="13056" width="9.140625" style="28"/>
    <col min="13057" max="13057" width="42.42578125" style="28" customWidth="1"/>
    <col min="13058" max="13058" width="13" style="28" customWidth="1"/>
    <col min="13059" max="13059" width="12.5703125" style="28" customWidth="1"/>
    <col min="13060" max="13060" width="20.28515625" style="28" customWidth="1"/>
    <col min="13061" max="13061" width="9.140625" style="28"/>
    <col min="13062" max="13062" width="14.28515625" style="28" bestFit="1" customWidth="1"/>
    <col min="13063" max="13312" width="9.140625" style="28"/>
    <col min="13313" max="13313" width="42.42578125" style="28" customWidth="1"/>
    <col min="13314" max="13314" width="13" style="28" customWidth="1"/>
    <col min="13315" max="13315" width="12.5703125" style="28" customWidth="1"/>
    <col min="13316" max="13316" width="20.28515625" style="28" customWidth="1"/>
    <col min="13317" max="13317" width="9.140625" style="28"/>
    <col min="13318" max="13318" width="14.28515625" style="28" bestFit="1" customWidth="1"/>
    <col min="13319" max="13568" width="9.140625" style="28"/>
    <col min="13569" max="13569" width="42.42578125" style="28" customWidth="1"/>
    <col min="13570" max="13570" width="13" style="28" customWidth="1"/>
    <col min="13571" max="13571" width="12.5703125" style="28" customWidth="1"/>
    <col min="13572" max="13572" width="20.28515625" style="28" customWidth="1"/>
    <col min="13573" max="13573" width="9.140625" style="28"/>
    <col min="13574" max="13574" width="14.28515625" style="28" bestFit="1" customWidth="1"/>
    <col min="13575" max="13824" width="9.140625" style="28"/>
    <col min="13825" max="13825" width="42.42578125" style="28" customWidth="1"/>
    <col min="13826" max="13826" width="13" style="28" customWidth="1"/>
    <col min="13827" max="13827" width="12.5703125" style="28" customWidth="1"/>
    <col min="13828" max="13828" width="20.28515625" style="28" customWidth="1"/>
    <col min="13829" max="13829" width="9.140625" style="28"/>
    <col min="13830" max="13830" width="14.28515625" style="28" bestFit="1" customWidth="1"/>
    <col min="13831" max="14080" width="9.140625" style="28"/>
    <col min="14081" max="14081" width="42.42578125" style="28" customWidth="1"/>
    <col min="14082" max="14082" width="13" style="28" customWidth="1"/>
    <col min="14083" max="14083" width="12.5703125" style="28" customWidth="1"/>
    <col min="14084" max="14084" width="20.28515625" style="28" customWidth="1"/>
    <col min="14085" max="14085" width="9.140625" style="28"/>
    <col min="14086" max="14086" width="14.28515625" style="28" bestFit="1" customWidth="1"/>
    <col min="14087" max="14336" width="9.140625" style="28"/>
    <col min="14337" max="14337" width="42.42578125" style="28" customWidth="1"/>
    <col min="14338" max="14338" width="13" style="28" customWidth="1"/>
    <col min="14339" max="14339" width="12.5703125" style="28" customWidth="1"/>
    <col min="14340" max="14340" width="20.28515625" style="28" customWidth="1"/>
    <col min="14341" max="14341" width="9.140625" style="28"/>
    <col min="14342" max="14342" width="14.28515625" style="28" bestFit="1" customWidth="1"/>
    <col min="14343" max="14592" width="9.140625" style="28"/>
    <col min="14593" max="14593" width="42.42578125" style="28" customWidth="1"/>
    <col min="14594" max="14594" width="13" style="28" customWidth="1"/>
    <col min="14595" max="14595" width="12.5703125" style="28" customWidth="1"/>
    <col min="14596" max="14596" width="20.28515625" style="28" customWidth="1"/>
    <col min="14597" max="14597" width="9.140625" style="28"/>
    <col min="14598" max="14598" width="14.28515625" style="28" bestFit="1" customWidth="1"/>
    <col min="14599" max="14848" width="9.140625" style="28"/>
    <col min="14849" max="14849" width="42.42578125" style="28" customWidth="1"/>
    <col min="14850" max="14850" width="13" style="28" customWidth="1"/>
    <col min="14851" max="14851" width="12.5703125" style="28" customWidth="1"/>
    <col min="14852" max="14852" width="20.28515625" style="28" customWidth="1"/>
    <col min="14853" max="14853" width="9.140625" style="28"/>
    <col min="14854" max="14854" width="14.28515625" style="28" bestFit="1" customWidth="1"/>
    <col min="14855" max="15104" width="9.140625" style="28"/>
    <col min="15105" max="15105" width="42.42578125" style="28" customWidth="1"/>
    <col min="15106" max="15106" width="13" style="28" customWidth="1"/>
    <col min="15107" max="15107" width="12.5703125" style="28" customWidth="1"/>
    <col min="15108" max="15108" width="20.28515625" style="28" customWidth="1"/>
    <col min="15109" max="15109" width="9.140625" style="28"/>
    <col min="15110" max="15110" width="14.28515625" style="28" bestFit="1" customWidth="1"/>
    <col min="15111" max="15360" width="9.140625" style="28"/>
    <col min="15361" max="15361" width="42.42578125" style="28" customWidth="1"/>
    <col min="15362" max="15362" width="13" style="28" customWidth="1"/>
    <col min="15363" max="15363" width="12.5703125" style="28" customWidth="1"/>
    <col min="15364" max="15364" width="20.28515625" style="28" customWidth="1"/>
    <col min="15365" max="15365" width="9.140625" style="28"/>
    <col min="15366" max="15366" width="14.28515625" style="28" bestFit="1" customWidth="1"/>
    <col min="15367" max="15616" width="9.140625" style="28"/>
    <col min="15617" max="15617" width="42.42578125" style="28" customWidth="1"/>
    <col min="15618" max="15618" width="13" style="28" customWidth="1"/>
    <col min="15619" max="15619" width="12.5703125" style="28" customWidth="1"/>
    <col min="15620" max="15620" width="20.28515625" style="28" customWidth="1"/>
    <col min="15621" max="15621" width="9.140625" style="28"/>
    <col min="15622" max="15622" width="14.28515625" style="28" bestFit="1" customWidth="1"/>
    <col min="15623" max="15872" width="9.140625" style="28"/>
    <col min="15873" max="15873" width="42.42578125" style="28" customWidth="1"/>
    <col min="15874" max="15874" width="13" style="28" customWidth="1"/>
    <col min="15875" max="15875" width="12.5703125" style="28" customWidth="1"/>
    <col min="15876" max="15876" width="20.28515625" style="28" customWidth="1"/>
    <col min="15877" max="15877" width="9.140625" style="28"/>
    <col min="15878" max="15878" width="14.28515625" style="28" bestFit="1" customWidth="1"/>
    <col min="15879" max="16128" width="9.140625" style="28"/>
    <col min="16129" max="16129" width="42.42578125" style="28" customWidth="1"/>
    <col min="16130" max="16130" width="13" style="28" customWidth="1"/>
    <col min="16131" max="16131" width="12.5703125" style="28" customWidth="1"/>
    <col min="16132" max="16132" width="20.28515625" style="28" customWidth="1"/>
    <col min="16133" max="16133" width="9.140625" style="28"/>
    <col min="16134" max="16134" width="14.28515625" style="28" bestFit="1" customWidth="1"/>
    <col min="16135" max="16384" width="9.140625" style="28"/>
  </cols>
  <sheetData>
    <row r="1" spans="1:6" s="68" customFormat="1">
      <c r="A1" s="311" t="s">
        <v>1071</v>
      </c>
      <c r="B1" s="311"/>
      <c r="C1" s="311"/>
      <c r="D1" s="311"/>
    </row>
    <row r="2" spans="1:6" s="68" customFormat="1">
      <c r="A2" s="311" t="s">
        <v>721</v>
      </c>
      <c r="B2" s="311"/>
      <c r="C2" s="311"/>
      <c r="D2" s="311"/>
    </row>
    <row r="3" spans="1:6" s="68" customFormat="1">
      <c r="A3" s="311" t="s">
        <v>722</v>
      </c>
      <c r="B3" s="311"/>
      <c r="C3" s="311"/>
      <c r="D3" s="311"/>
    </row>
    <row r="4" spans="1:6" s="68" customFormat="1">
      <c r="A4" s="311" t="s">
        <v>723</v>
      </c>
      <c r="B4" s="311"/>
      <c r="C4" s="311"/>
      <c r="D4" s="311"/>
    </row>
    <row r="5" spans="1:6" s="68" customFormat="1">
      <c r="A5" s="311" t="s">
        <v>1266</v>
      </c>
      <c r="B5" s="311"/>
      <c r="C5" s="311"/>
      <c r="D5" s="311"/>
    </row>
    <row r="6" spans="1:6">
      <c r="A6" s="364"/>
      <c r="B6" s="364"/>
      <c r="C6" s="364"/>
      <c r="D6" s="364"/>
    </row>
    <row r="7" spans="1:6" ht="18.75">
      <c r="A7" s="310" t="s">
        <v>1072</v>
      </c>
      <c r="B7" s="310"/>
      <c r="C7" s="310"/>
      <c r="D7" s="310"/>
    </row>
    <row r="8" spans="1:6" ht="18.75">
      <c r="A8" s="310" t="s">
        <v>1073</v>
      </c>
      <c r="B8" s="310"/>
      <c r="C8" s="310"/>
      <c r="D8" s="310"/>
    </row>
    <row r="9" spans="1:6" ht="18.75">
      <c r="A9" s="310" t="s">
        <v>1074</v>
      </c>
      <c r="B9" s="310"/>
      <c r="C9" s="310"/>
      <c r="D9" s="310"/>
    </row>
    <row r="10" spans="1:6" ht="18.75">
      <c r="A10" s="69"/>
      <c r="B10" s="69"/>
      <c r="C10" s="69"/>
      <c r="D10" s="70"/>
    </row>
    <row r="11" spans="1:6" ht="17.45" customHeight="1">
      <c r="A11" s="71"/>
      <c r="B11" s="72"/>
      <c r="C11" s="71"/>
      <c r="D11" s="73" t="s">
        <v>428</v>
      </c>
    </row>
    <row r="12" spans="1:6" ht="36" customHeight="1">
      <c r="A12" s="365" t="s">
        <v>1075</v>
      </c>
      <c r="B12" s="365"/>
      <c r="C12" s="365"/>
      <c r="D12" s="74" t="s">
        <v>1076</v>
      </c>
    </row>
    <row r="13" spans="1:6" s="76" customFormat="1" ht="37.5" customHeight="1">
      <c r="A13" s="361" t="s">
        <v>1077</v>
      </c>
      <c r="B13" s="362"/>
      <c r="C13" s="363"/>
      <c r="D13" s="124">
        <f>D14+D19</f>
        <v>0</v>
      </c>
    </row>
    <row r="14" spans="1:6" ht="36" customHeight="1">
      <c r="A14" s="361" t="s">
        <v>1026</v>
      </c>
      <c r="B14" s="362"/>
      <c r="C14" s="363"/>
      <c r="D14" s="124">
        <f>D15-D17</f>
        <v>0</v>
      </c>
    </row>
    <row r="15" spans="1:6" ht="41.25" customHeight="1">
      <c r="A15" s="366" t="s">
        <v>1029</v>
      </c>
      <c r="B15" s="367"/>
      <c r="C15" s="368"/>
      <c r="D15" s="123">
        <f>D16</f>
        <v>96800000</v>
      </c>
    </row>
    <row r="16" spans="1:6" ht="57.75" customHeight="1">
      <c r="A16" s="366" t="s">
        <v>1030</v>
      </c>
      <c r="B16" s="367"/>
      <c r="C16" s="368"/>
      <c r="D16" s="123">
        <f>96800000</f>
        <v>96800000</v>
      </c>
      <c r="F16" s="78"/>
    </row>
    <row r="17" spans="1:6" ht="46.5" customHeight="1">
      <c r="A17" s="366" t="s">
        <v>1033</v>
      </c>
      <c r="B17" s="367"/>
      <c r="C17" s="368"/>
      <c r="D17" s="123">
        <f>D18</f>
        <v>96800000</v>
      </c>
    </row>
    <row r="18" spans="1:6" ht="49.7" customHeight="1">
      <c r="A18" s="366" t="s">
        <v>1034</v>
      </c>
      <c r="B18" s="367"/>
      <c r="C18" s="368"/>
      <c r="D18" s="123">
        <f>[2]Приложение_5!K17</f>
        <v>96800000</v>
      </c>
    </row>
    <row r="19" spans="1:6" ht="39" hidden="1" customHeight="1">
      <c r="A19" s="361" t="s">
        <v>1037</v>
      </c>
      <c r="B19" s="362"/>
      <c r="C19" s="363"/>
      <c r="D19" s="75">
        <f>D20-D22</f>
        <v>0</v>
      </c>
    </row>
    <row r="20" spans="1:6" ht="59.25" hidden="1" customHeight="1">
      <c r="A20" s="366" t="s">
        <v>1041</v>
      </c>
      <c r="B20" s="367"/>
      <c r="C20" s="368"/>
      <c r="D20" s="77">
        <f>D21</f>
        <v>0</v>
      </c>
    </row>
    <row r="21" spans="1:6" ht="58.7" hidden="1" customHeight="1">
      <c r="A21" s="366" t="s">
        <v>1042</v>
      </c>
      <c r="B21" s="367"/>
      <c r="C21" s="368"/>
      <c r="D21" s="77">
        <f>'[3]прил 5'!K20</f>
        <v>0</v>
      </c>
    </row>
    <row r="22" spans="1:6" ht="57.75" hidden="1" customHeight="1">
      <c r="A22" s="366" t="s">
        <v>1044</v>
      </c>
      <c r="B22" s="367"/>
      <c r="C22" s="368"/>
      <c r="D22" s="77">
        <f>D23</f>
        <v>0</v>
      </c>
      <c r="F22" s="78"/>
    </row>
    <row r="23" spans="1:6" ht="59.25" hidden="1" customHeight="1">
      <c r="A23" s="366" t="s">
        <v>1045</v>
      </c>
      <c r="B23" s="367"/>
      <c r="C23" s="368"/>
      <c r="D23" s="77"/>
    </row>
    <row r="24" spans="1:6">
      <c r="A24" s="79"/>
      <c r="B24" s="80"/>
    </row>
    <row r="25" spans="1:6">
      <c r="A25" s="79"/>
      <c r="B25" s="80"/>
    </row>
    <row r="26" spans="1:6">
      <c r="A26" s="79"/>
      <c r="B26" s="80"/>
    </row>
    <row r="27" spans="1:6">
      <c r="A27" s="82"/>
      <c r="B27" s="83"/>
    </row>
    <row r="28" spans="1:6">
      <c r="A28" s="82"/>
      <c r="B28" s="83"/>
    </row>
    <row r="29" spans="1:6">
      <c r="A29" s="82"/>
      <c r="B29" s="83"/>
    </row>
    <row r="30" spans="1:6">
      <c r="A30" s="82"/>
      <c r="B30" s="83"/>
    </row>
    <row r="31" spans="1:6">
      <c r="A31" s="82"/>
      <c r="B31" s="83"/>
    </row>
    <row r="32" spans="1:6">
      <c r="A32" s="33"/>
      <c r="B32" s="83"/>
    </row>
    <row r="33" spans="1:2">
      <c r="A33" s="33"/>
      <c r="B33" s="83"/>
    </row>
    <row r="34" spans="1:2">
      <c r="A34" s="33"/>
      <c r="B34" s="83"/>
    </row>
    <row r="35" spans="1:2">
      <c r="A35" s="33"/>
      <c r="B35" s="83"/>
    </row>
    <row r="36" spans="1:2">
      <c r="A36" s="33"/>
      <c r="B36" s="83"/>
    </row>
    <row r="37" spans="1:2">
      <c r="A37" s="33"/>
      <c r="B37" s="84"/>
    </row>
    <row r="38" spans="1:2">
      <c r="A38" s="33"/>
      <c r="B38" s="84"/>
    </row>
    <row r="39" spans="1:2">
      <c r="A39" s="33"/>
      <c r="B39" s="84"/>
    </row>
    <row r="40" spans="1:2">
      <c r="A40" s="33"/>
      <c r="B40" s="84"/>
    </row>
    <row r="41" spans="1:2">
      <c r="A41" s="33"/>
      <c r="B41" s="84"/>
    </row>
    <row r="42" spans="1:2">
      <c r="A42" s="33"/>
      <c r="B42" s="84"/>
    </row>
    <row r="43" spans="1:2">
      <c r="A43" s="33"/>
      <c r="B43" s="85"/>
    </row>
    <row r="44" spans="1:2">
      <c r="A44" s="33"/>
      <c r="B44" s="85"/>
    </row>
    <row r="45" spans="1:2">
      <c r="A45" s="33"/>
      <c r="B45" s="85"/>
    </row>
    <row r="46" spans="1:2">
      <c r="B46" s="85"/>
    </row>
    <row r="47" spans="1:2">
      <c r="B47" s="85"/>
    </row>
    <row r="48" spans="1:2">
      <c r="B48" s="86"/>
    </row>
    <row r="49" spans="2:2">
      <c r="B49" s="86"/>
    </row>
    <row r="50" spans="2:2">
      <c r="B50" s="86"/>
    </row>
    <row r="51" spans="2:2">
      <c r="B51" s="86"/>
    </row>
  </sheetData>
  <mergeCells count="21">
    <mergeCell ref="A21:C21"/>
    <mergeCell ref="A22:C22"/>
    <mergeCell ref="A23:C23"/>
    <mergeCell ref="A15:C15"/>
    <mergeCell ref="A16:C16"/>
    <mergeCell ref="A17:C17"/>
    <mergeCell ref="A18:C18"/>
    <mergeCell ref="A19:C19"/>
    <mergeCell ref="A20:C20"/>
    <mergeCell ref="A14:C14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2:C12"/>
    <mergeCell ref="A13:C13"/>
  </mergeCells>
  <pageMargins left="1.1417322834645669" right="0.39370078740157483" top="0.39370078740157483" bottom="0.39370078740157483" header="0.51181102362204722" footer="0.51181102362204722"/>
  <pageSetup paperSize="9" scale="83" orientation="portrait" r:id="rId1"/>
  <headerFooter alignWithMargins="0"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26"/>
  <sheetViews>
    <sheetView view="pageBreakPreview" zoomScaleNormal="100" zoomScaleSheetLayoutView="100" workbookViewId="0">
      <selection activeCell="C6" sqref="C6"/>
    </sheetView>
  </sheetViews>
  <sheetFormatPr defaultRowHeight="16.5" customHeight="1"/>
  <cols>
    <col min="1" max="1" width="27.5703125" style="192" customWidth="1"/>
    <col min="2" max="2" width="46.28515625" style="195" customWidth="1"/>
    <col min="3" max="3" width="19.42578125" style="218" customWidth="1"/>
    <col min="4" max="256" width="9.140625" style="192"/>
    <col min="257" max="257" width="27.5703125" style="192" customWidth="1"/>
    <col min="258" max="258" width="46.28515625" style="192" customWidth="1"/>
    <col min="259" max="259" width="19.42578125" style="192" customWidth="1"/>
    <col min="260" max="512" width="9.140625" style="192"/>
    <col min="513" max="513" width="27.5703125" style="192" customWidth="1"/>
    <col min="514" max="514" width="46.28515625" style="192" customWidth="1"/>
    <col min="515" max="515" width="19.42578125" style="192" customWidth="1"/>
    <col min="516" max="768" width="9.140625" style="192"/>
    <col min="769" max="769" width="27.5703125" style="192" customWidth="1"/>
    <col min="770" max="770" width="46.28515625" style="192" customWidth="1"/>
    <col min="771" max="771" width="19.42578125" style="192" customWidth="1"/>
    <col min="772" max="1024" width="9.140625" style="192"/>
    <col min="1025" max="1025" width="27.5703125" style="192" customWidth="1"/>
    <col min="1026" max="1026" width="46.28515625" style="192" customWidth="1"/>
    <col min="1027" max="1027" width="19.42578125" style="192" customWidth="1"/>
    <col min="1028" max="1280" width="9.140625" style="192"/>
    <col min="1281" max="1281" width="27.5703125" style="192" customWidth="1"/>
    <col min="1282" max="1282" width="46.28515625" style="192" customWidth="1"/>
    <col min="1283" max="1283" width="19.42578125" style="192" customWidth="1"/>
    <col min="1284" max="1536" width="9.140625" style="192"/>
    <col min="1537" max="1537" width="27.5703125" style="192" customWidth="1"/>
    <col min="1538" max="1538" width="46.28515625" style="192" customWidth="1"/>
    <col min="1539" max="1539" width="19.42578125" style="192" customWidth="1"/>
    <col min="1540" max="1792" width="9.140625" style="192"/>
    <col min="1793" max="1793" width="27.5703125" style="192" customWidth="1"/>
    <col min="1794" max="1794" width="46.28515625" style="192" customWidth="1"/>
    <col min="1795" max="1795" width="19.42578125" style="192" customWidth="1"/>
    <col min="1796" max="2048" width="9.140625" style="192"/>
    <col min="2049" max="2049" width="27.5703125" style="192" customWidth="1"/>
    <col min="2050" max="2050" width="46.28515625" style="192" customWidth="1"/>
    <col min="2051" max="2051" width="19.42578125" style="192" customWidth="1"/>
    <col min="2052" max="2304" width="9.140625" style="192"/>
    <col min="2305" max="2305" width="27.5703125" style="192" customWidth="1"/>
    <col min="2306" max="2306" width="46.28515625" style="192" customWidth="1"/>
    <col min="2307" max="2307" width="19.42578125" style="192" customWidth="1"/>
    <col min="2308" max="2560" width="9.140625" style="192"/>
    <col min="2561" max="2561" width="27.5703125" style="192" customWidth="1"/>
    <col min="2562" max="2562" width="46.28515625" style="192" customWidth="1"/>
    <col min="2563" max="2563" width="19.42578125" style="192" customWidth="1"/>
    <col min="2564" max="2816" width="9.140625" style="192"/>
    <col min="2817" max="2817" width="27.5703125" style="192" customWidth="1"/>
    <col min="2818" max="2818" width="46.28515625" style="192" customWidth="1"/>
    <col min="2819" max="2819" width="19.42578125" style="192" customWidth="1"/>
    <col min="2820" max="3072" width="9.140625" style="192"/>
    <col min="3073" max="3073" width="27.5703125" style="192" customWidth="1"/>
    <col min="3074" max="3074" width="46.28515625" style="192" customWidth="1"/>
    <col min="3075" max="3075" width="19.42578125" style="192" customWidth="1"/>
    <col min="3076" max="3328" width="9.140625" style="192"/>
    <col min="3329" max="3329" width="27.5703125" style="192" customWidth="1"/>
    <col min="3330" max="3330" width="46.28515625" style="192" customWidth="1"/>
    <col min="3331" max="3331" width="19.42578125" style="192" customWidth="1"/>
    <col min="3332" max="3584" width="9.140625" style="192"/>
    <col min="3585" max="3585" width="27.5703125" style="192" customWidth="1"/>
    <col min="3586" max="3586" width="46.28515625" style="192" customWidth="1"/>
    <col min="3587" max="3587" width="19.42578125" style="192" customWidth="1"/>
    <col min="3588" max="3840" width="9.140625" style="192"/>
    <col min="3841" max="3841" width="27.5703125" style="192" customWidth="1"/>
    <col min="3842" max="3842" width="46.28515625" style="192" customWidth="1"/>
    <col min="3843" max="3843" width="19.42578125" style="192" customWidth="1"/>
    <col min="3844" max="4096" width="9.140625" style="192"/>
    <col min="4097" max="4097" width="27.5703125" style="192" customWidth="1"/>
    <col min="4098" max="4098" width="46.28515625" style="192" customWidth="1"/>
    <col min="4099" max="4099" width="19.42578125" style="192" customWidth="1"/>
    <col min="4100" max="4352" width="9.140625" style="192"/>
    <col min="4353" max="4353" width="27.5703125" style="192" customWidth="1"/>
    <col min="4354" max="4354" width="46.28515625" style="192" customWidth="1"/>
    <col min="4355" max="4355" width="19.42578125" style="192" customWidth="1"/>
    <col min="4356" max="4608" width="9.140625" style="192"/>
    <col min="4609" max="4609" width="27.5703125" style="192" customWidth="1"/>
    <col min="4610" max="4610" width="46.28515625" style="192" customWidth="1"/>
    <col min="4611" max="4611" width="19.42578125" style="192" customWidth="1"/>
    <col min="4612" max="4864" width="9.140625" style="192"/>
    <col min="4865" max="4865" width="27.5703125" style="192" customWidth="1"/>
    <col min="4866" max="4866" width="46.28515625" style="192" customWidth="1"/>
    <col min="4867" max="4867" width="19.42578125" style="192" customWidth="1"/>
    <col min="4868" max="5120" width="9.140625" style="192"/>
    <col min="5121" max="5121" width="27.5703125" style="192" customWidth="1"/>
    <col min="5122" max="5122" width="46.28515625" style="192" customWidth="1"/>
    <col min="5123" max="5123" width="19.42578125" style="192" customWidth="1"/>
    <col min="5124" max="5376" width="9.140625" style="192"/>
    <col min="5377" max="5377" width="27.5703125" style="192" customWidth="1"/>
    <col min="5378" max="5378" width="46.28515625" style="192" customWidth="1"/>
    <col min="5379" max="5379" width="19.42578125" style="192" customWidth="1"/>
    <col min="5380" max="5632" width="9.140625" style="192"/>
    <col min="5633" max="5633" width="27.5703125" style="192" customWidth="1"/>
    <col min="5634" max="5634" width="46.28515625" style="192" customWidth="1"/>
    <col min="5635" max="5635" width="19.42578125" style="192" customWidth="1"/>
    <col min="5636" max="5888" width="9.140625" style="192"/>
    <col min="5889" max="5889" width="27.5703125" style="192" customWidth="1"/>
    <col min="5890" max="5890" width="46.28515625" style="192" customWidth="1"/>
    <col min="5891" max="5891" width="19.42578125" style="192" customWidth="1"/>
    <col min="5892" max="6144" width="9.140625" style="192"/>
    <col min="6145" max="6145" width="27.5703125" style="192" customWidth="1"/>
    <col min="6146" max="6146" width="46.28515625" style="192" customWidth="1"/>
    <col min="6147" max="6147" width="19.42578125" style="192" customWidth="1"/>
    <col min="6148" max="6400" width="9.140625" style="192"/>
    <col min="6401" max="6401" width="27.5703125" style="192" customWidth="1"/>
    <col min="6402" max="6402" width="46.28515625" style="192" customWidth="1"/>
    <col min="6403" max="6403" width="19.42578125" style="192" customWidth="1"/>
    <col min="6404" max="6656" width="9.140625" style="192"/>
    <col min="6657" max="6657" width="27.5703125" style="192" customWidth="1"/>
    <col min="6658" max="6658" width="46.28515625" style="192" customWidth="1"/>
    <col min="6659" max="6659" width="19.42578125" style="192" customWidth="1"/>
    <col min="6660" max="6912" width="9.140625" style="192"/>
    <col min="6913" max="6913" width="27.5703125" style="192" customWidth="1"/>
    <col min="6914" max="6914" width="46.28515625" style="192" customWidth="1"/>
    <col min="6915" max="6915" width="19.42578125" style="192" customWidth="1"/>
    <col min="6916" max="7168" width="9.140625" style="192"/>
    <col min="7169" max="7169" width="27.5703125" style="192" customWidth="1"/>
    <col min="7170" max="7170" width="46.28515625" style="192" customWidth="1"/>
    <col min="7171" max="7171" width="19.42578125" style="192" customWidth="1"/>
    <col min="7172" max="7424" width="9.140625" style="192"/>
    <col min="7425" max="7425" width="27.5703125" style="192" customWidth="1"/>
    <col min="7426" max="7426" width="46.28515625" style="192" customWidth="1"/>
    <col min="7427" max="7427" width="19.42578125" style="192" customWidth="1"/>
    <col min="7428" max="7680" width="9.140625" style="192"/>
    <col min="7681" max="7681" width="27.5703125" style="192" customWidth="1"/>
    <col min="7682" max="7682" width="46.28515625" style="192" customWidth="1"/>
    <col min="7683" max="7683" width="19.42578125" style="192" customWidth="1"/>
    <col min="7684" max="7936" width="9.140625" style="192"/>
    <col min="7937" max="7937" width="27.5703125" style="192" customWidth="1"/>
    <col min="7938" max="7938" width="46.28515625" style="192" customWidth="1"/>
    <col min="7939" max="7939" width="19.42578125" style="192" customWidth="1"/>
    <col min="7940" max="8192" width="9.140625" style="192"/>
    <col min="8193" max="8193" width="27.5703125" style="192" customWidth="1"/>
    <col min="8194" max="8194" width="46.28515625" style="192" customWidth="1"/>
    <col min="8195" max="8195" width="19.42578125" style="192" customWidth="1"/>
    <col min="8196" max="8448" width="9.140625" style="192"/>
    <col min="8449" max="8449" width="27.5703125" style="192" customWidth="1"/>
    <col min="8450" max="8450" width="46.28515625" style="192" customWidth="1"/>
    <col min="8451" max="8451" width="19.42578125" style="192" customWidth="1"/>
    <col min="8452" max="8704" width="9.140625" style="192"/>
    <col min="8705" max="8705" width="27.5703125" style="192" customWidth="1"/>
    <col min="8706" max="8706" width="46.28515625" style="192" customWidth="1"/>
    <col min="8707" max="8707" width="19.42578125" style="192" customWidth="1"/>
    <col min="8708" max="8960" width="9.140625" style="192"/>
    <col min="8961" max="8961" width="27.5703125" style="192" customWidth="1"/>
    <col min="8962" max="8962" width="46.28515625" style="192" customWidth="1"/>
    <col min="8963" max="8963" width="19.42578125" style="192" customWidth="1"/>
    <col min="8964" max="9216" width="9.140625" style="192"/>
    <col min="9217" max="9217" width="27.5703125" style="192" customWidth="1"/>
    <col min="9218" max="9218" width="46.28515625" style="192" customWidth="1"/>
    <col min="9219" max="9219" width="19.42578125" style="192" customWidth="1"/>
    <col min="9220" max="9472" width="9.140625" style="192"/>
    <col min="9473" max="9473" width="27.5703125" style="192" customWidth="1"/>
    <col min="9474" max="9474" width="46.28515625" style="192" customWidth="1"/>
    <col min="9475" max="9475" width="19.42578125" style="192" customWidth="1"/>
    <col min="9476" max="9728" width="9.140625" style="192"/>
    <col min="9729" max="9729" width="27.5703125" style="192" customWidth="1"/>
    <col min="9730" max="9730" width="46.28515625" style="192" customWidth="1"/>
    <col min="9731" max="9731" width="19.42578125" style="192" customWidth="1"/>
    <col min="9732" max="9984" width="9.140625" style="192"/>
    <col min="9985" max="9985" width="27.5703125" style="192" customWidth="1"/>
    <col min="9986" max="9986" width="46.28515625" style="192" customWidth="1"/>
    <col min="9987" max="9987" width="19.42578125" style="192" customWidth="1"/>
    <col min="9988" max="10240" width="9.140625" style="192"/>
    <col min="10241" max="10241" width="27.5703125" style="192" customWidth="1"/>
    <col min="10242" max="10242" width="46.28515625" style="192" customWidth="1"/>
    <col min="10243" max="10243" width="19.42578125" style="192" customWidth="1"/>
    <col min="10244" max="10496" width="9.140625" style="192"/>
    <col min="10497" max="10497" width="27.5703125" style="192" customWidth="1"/>
    <col min="10498" max="10498" width="46.28515625" style="192" customWidth="1"/>
    <col min="10499" max="10499" width="19.42578125" style="192" customWidth="1"/>
    <col min="10500" max="10752" width="9.140625" style="192"/>
    <col min="10753" max="10753" width="27.5703125" style="192" customWidth="1"/>
    <col min="10754" max="10754" width="46.28515625" style="192" customWidth="1"/>
    <col min="10755" max="10755" width="19.42578125" style="192" customWidth="1"/>
    <col min="10756" max="11008" width="9.140625" style="192"/>
    <col min="11009" max="11009" width="27.5703125" style="192" customWidth="1"/>
    <col min="11010" max="11010" width="46.28515625" style="192" customWidth="1"/>
    <col min="11011" max="11011" width="19.42578125" style="192" customWidth="1"/>
    <col min="11012" max="11264" width="9.140625" style="192"/>
    <col min="11265" max="11265" width="27.5703125" style="192" customWidth="1"/>
    <col min="11266" max="11266" width="46.28515625" style="192" customWidth="1"/>
    <col min="11267" max="11267" width="19.42578125" style="192" customWidth="1"/>
    <col min="11268" max="11520" width="9.140625" style="192"/>
    <col min="11521" max="11521" width="27.5703125" style="192" customWidth="1"/>
    <col min="11522" max="11522" width="46.28515625" style="192" customWidth="1"/>
    <col min="11523" max="11523" width="19.42578125" style="192" customWidth="1"/>
    <col min="11524" max="11776" width="9.140625" style="192"/>
    <col min="11777" max="11777" width="27.5703125" style="192" customWidth="1"/>
    <col min="11778" max="11778" width="46.28515625" style="192" customWidth="1"/>
    <col min="11779" max="11779" width="19.42578125" style="192" customWidth="1"/>
    <col min="11780" max="12032" width="9.140625" style="192"/>
    <col min="12033" max="12033" width="27.5703125" style="192" customWidth="1"/>
    <col min="12034" max="12034" width="46.28515625" style="192" customWidth="1"/>
    <col min="12035" max="12035" width="19.42578125" style="192" customWidth="1"/>
    <col min="12036" max="12288" width="9.140625" style="192"/>
    <col min="12289" max="12289" width="27.5703125" style="192" customWidth="1"/>
    <col min="12290" max="12290" width="46.28515625" style="192" customWidth="1"/>
    <col min="12291" max="12291" width="19.42578125" style="192" customWidth="1"/>
    <col min="12292" max="12544" width="9.140625" style="192"/>
    <col min="12545" max="12545" width="27.5703125" style="192" customWidth="1"/>
    <col min="12546" max="12546" width="46.28515625" style="192" customWidth="1"/>
    <col min="12547" max="12547" width="19.42578125" style="192" customWidth="1"/>
    <col min="12548" max="12800" width="9.140625" style="192"/>
    <col min="12801" max="12801" width="27.5703125" style="192" customWidth="1"/>
    <col min="12802" max="12802" width="46.28515625" style="192" customWidth="1"/>
    <col min="12803" max="12803" width="19.42578125" style="192" customWidth="1"/>
    <col min="12804" max="13056" width="9.140625" style="192"/>
    <col min="13057" max="13057" width="27.5703125" style="192" customWidth="1"/>
    <col min="13058" max="13058" width="46.28515625" style="192" customWidth="1"/>
    <col min="13059" max="13059" width="19.42578125" style="192" customWidth="1"/>
    <col min="13060" max="13312" width="9.140625" style="192"/>
    <col min="13313" max="13313" width="27.5703125" style="192" customWidth="1"/>
    <col min="13314" max="13314" width="46.28515625" style="192" customWidth="1"/>
    <col min="13315" max="13315" width="19.42578125" style="192" customWidth="1"/>
    <col min="13316" max="13568" width="9.140625" style="192"/>
    <col min="13569" max="13569" width="27.5703125" style="192" customWidth="1"/>
    <col min="13570" max="13570" width="46.28515625" style="192" customWidth="1"/>
    <col min="13571" max="13571" width="19.42578125" style="192" customWidth="1"/>
    <col min="13572" max="13824" width="9.140625" style="192"/>
    <col min="13825" max="13825" width="27.5703125" style="192" customWidth="1"/>
    <col min="13826" max="13826" width="46.28515625" style="192" customWidth="1"/>
    <col min="13827" max="13827" width="19.42578125" style="192" customWidth="1"/>
    <col min="13828" max="14080" width="9.140625" style="192"/>
    <col min="14081" max="14081" width="27.5703125" style="192" customWidth="1"/>
    <col min="14082" max="14082" width="46.28515625" style="192" customWidth="1"/>
    <col min="14083" max="14083" width="19.42578125" style="192" customWidth="1"/>
    <col min="14084" max="14336" width="9.140625" style="192"/>
    <col min="14337" max="14337" width="27.5703125" style="192" customWidth="1"/>
    <col min="14338" max="14338" width="46.28515625" style="192" customWidth="1"/>
    <col min="14339" max="14339" width="19.42578125" style="192" customWidth="1"/>
    <col min="14340" max="14592" width="9.140625" style="192"/>
    <col min="14593" max="14593" width="27.5703125" style="192" customWidth="1"/>
    <col min="14594" max="14594" width="46.28515625" style="192" customWidth="1"/>
    <col min="14595" max="14595" width="19.42578125" style="192" customWidth="1"/>
    <col min="14596" max="14848" width="9.140625" style="192"/>
    <col min="14849" max="14849" width="27.5703125" style="192" customWidth="1"/>
    <col min="14850" max="14850" width="46.28515625" style="192" customWidth="1"/>
    <col min="14851" max="14851" width="19.42578125" style="192" customWidth="1"/>
    <col min="14852" max="15104" width="9.140625" style="192"/>
    <col min="15105" max="15105" width="27.5703125" style="192" customWidth="1"/>
    <col min="15106" max="15106" width="46.28515625" style="192" customWidth="1"/>
    <col min="15107" max="15107" width="19.42578125" style="192" customWidth="1"/>
    <col min="15108" max="15360" width="9.140625" style="192"/>
    <col min="15361" max="15361" width="27.5703125" style="192" customWidth="1"/>
    <col min="15362" max="15362" width="46.28515625" style="192" customWidth="1"/>
    <col min="15363" max="15363" width="19.42578125" style="192" customWidth="1"/>
    <col min="15364" max="15616" width="9.140625" style="192"/>
    <col min="15617" max="15617" width="27.5703125" style="192" customWidth="1"/>
    <col min="15618" max="15618" width="46.28515625" style="192" customWidth="1"/>
    <col min="15619" max="15619" width="19.42578125" style="192" customWidth="1"/>
    <col min="15620" max="15872" width="9.140625" style="192"/>
    <col min="15873" max="15873" width="27.5703125" style="192" customWidth="1"/>
    <col min="15874" max="15874" width="46.28515625" style="192" customWidth="1"/>
    <col min="15875" max="15875" width="19.42578125" style="192" customWidth="1"/>
    <col min="15876" max="16128" width="9.140625" style="192"/>
    <col min="16129" max="16129" width="27.5703125" style="192" customWidth="1"/>
    <col min="16130" max="16130" width="46.28515625" style="192" customWidth="1"/>
    <col min="16131" max="16131" width="19.42578125" style="192" customWidth="1"/>
    <col min="16132" max="16384" width="9.140625" style="192"/>
  </cols>
  <sheetData>
    <row r="1" spans="1:4" ht="16.5" customHeight="1">
      <c r="B1" s="293" t="s">
        <v>803</v>
      </c>
      <c r="C1" s="293"/>
    </row>
    <row r="2" spans="1:4" ht="16.5" customHeight="1">
      <c r="A2" s="217"/>
      <c r="B2" s="293" t="s">
        <v>721</v>
      </c>
      <c r="C2" s="293"/>
    </row>
    <row r="3" spans="1:4" ht="16.5" customHeight="1">
      <c r="A3" s="217"/>
      <c r="B3" s="293" t="s">
        <v>722</v>
      </c>
      <c r="C3" s="293"/>
      <c r="D3" s="217"/>
    </row>
    <row r="4" spans="1:4" ht="16.5" customHeight="1">
      <c r="A4" s="293" t="s">
        <v>1263</v>
      </c>
      <c r="B4" s="307"/>
      <c r="C4" s="307"/>
      <c r="D4" s="217"/>
    </row>
    <row r="5" spans="1:4" ht="16.5" customHeight="1">
      <c r="B5" s="308" t="s">
        <v>1264</v>
      </c>
      <c r="C5" s="309"/>
    </row>
    <row r="6" spans="1:4" ht="16.5" customHeight="1">
      <c r="B6" s="194"/>
    </row>
    <row r="7" spans="1:4" ht="36.75" customHeight="1">
      <c r="A7" s="306" t="s">
        <v>804</v>
      </c>
      <c r="B7" s="306"/>
      <c r="C7" s="306"/>
    </row>
    <row r="8" spans="1:4" ht="16.5" customHeight="1">
      <c r="C8" s="219" t="s">
        <v>428</v>
      </c>
    </row>
    <row r="9" spans="1:4" ht="56.25" customHeight="1">
      <c r="A9" s="197" t="s">
        <v>805</v>
      </c>
      <c r="B9" s="220" t="s">
        <v>806</v>
      </c>
      <c r="C9" s="220" t="s">
        <v>807</v>
      </c>
    </row>
    <row r="10" spans="1:4" ht="18.75">
      <c r="A10" s="221">
        <v>1</v>
      </c>
      <c r="B10" s="221">
        <v>2</v>
      </c>
      <c r="C10" s="221">
        <v>3</v>
      </c>
    </row>
    <row r="11" spans="1:4" ht="31.5">
      <c r="A11" s="222" t="s">
        <v>808</v>
      </c>
      <c r="B11" s="186" t="s">
        <v>809</v>
      </c>
      <c r="C11" s="223">
        <f>C12+C52</f>
        <v>789336887.46000004</v>
      </c>
    </row>
    <row r="12" spans="1:4" ht="18.75">
      <c r="A12" s="222"/>
      <c r="B12" s="224" t="s">
        <v>810</v>
      </c>
      <c r="C12" s="225">
        <f>C14+C26+C39+C47+C20</f>
        <v>669708946</v>
      </c>
    </row>
    <row r="13" spans="1:4" ht="18.75">
      <c r="A13" s="222"/>
      <c r="B13" s="224" t="s">
        <v>811</v>
      </c>
      <c r="C13" s="223"/>
    </row>
    <row r="14" spans="1:4" ht="19.5" customHeight="1">
      <c r="A14" s="226" t="s">
        <v>812</v>
      </c>
      <c r="B14" s="227" t="s">
        <v>813</v>
      </c>
      <c r="C14" s="228">
        <f>C15</f>
        <v>595383000</v>
      </c>
    </row>
    <row r="15" spans="1:4" ht="18.75" customHeight="1">
      <c r="A15" s="229" t="s">
        <v>814</v>
      </c>
      <c r="B15" s="230" t="s">
        <v>815</v>
      </c>
      <c r="C15" s="231">
        <f>C16+C17+C18+C19</f>
        <v>595383000</v>
      </c>
    </row>
    <row r="16" spans="1:4" ht="98.45" customHeight="1">
      <c r="A16" s="232" t="s">
        <v>816</v>
      </c>
      <c r="B16" s="233" t="s">
        <v>817</v>
      </c>
      <c r="C16" s="234">
        <v>594178000</v>
      </c>
    </row>
    <row r="17" spans="1:3" ht="139.69999999999999" customHeight="1">
      <c r="A17" s="232" t="s">
        <v>818</v>
      </c>
      <c r="B17" s="233" t="s">
        <v>819</v>
      </c>
      <c r="C17" s="234">
        <v>302000</v>
      </c>
    </row>
    <row r="18" spans="1:3" ht="68.25" customHeight="1">
      <c r="A18" s="232" t="s">
        <v>820</v>
      </c>
      <c r="B18" s="233" t="s">
        <v>821</v>
      </c>
      <c r="C18" s="234">
        <v>891000</v>
      </c>
    </row>
    <row r="19" spans="1:3" ht="123.75" customHeight="1">
      <c r="A19" s="232" t="s">
        <v>822</v>
      </c>
      <c r="B19" s="233" t="s">
        <v>823</v>
      </c>
      <c r="C19" s="234">
        <v>12000</v>
      </c>
    </row>
    <row r="20" spans="1:3" ht="50.25" customHeight="1">
      <c r="A20" s="226" t="s">
        <v>824</v>
      </c>
      <c r="B20" s="235" t="s">
        <v>825</v>
      </c>
      <c r="C20" s="228">
        <f>C21</f>
        <v>8983946</v>
      </c>
    </row>
    <row r="21" spans="1:3" ht="47.25">
      <c r="A21" s="229" t="s">
        <v>826</v>
      </c>
      <c r="B21" s="236" t="s">
        <v>827</v>
      </c>
      <c r="C21" s="231">
        <f>C22+C23+C24+C25</f>
        <v>8983946</v>
      </c>
    </row>
    <row r="22" spans="1:3" ht="90">
      <c r="A22" s="232" t="s">
        <v>828</v>
      </c>
      <c r="B22" s="233" t="s">
        <v>829</v>
      </c>
      <c r="C22" s="237">
        <v>3092777</v>
      </c>
    </row>
    <row r="23" spans="1:3" ht="105">
      <c r="A23" s="232" t="s">
        <v>830</v>
      </c>
      <c r="B23" s="233" t="s">
        <v>831</v>
      </c>
      <c r="C23" s="237">
        <v>34576</v>
      </c>
    </row>
    <row r="24" spans="1:3" ht="90">
      <c r="A24" s="232" t="s">
        <v>832</v>
      </c>
      <c r="B24" s="233" t="s">
        <v>833</v>
      </c>
      <c r="C24" s="237">
        <v>5856593</v>
      </c>
    </row>
    <row r="25" spans="1:3" ht="90" hidden="1">
      <c r="A25" s="232" t="s">
        <v>834</v>
      </c>
      <c r="B25" s="233" t="s">
        <v>835</v>
      </c>
      <c r="C25" s="237"/>
    </row>
    <row r="26" spans="1:3" ht="22.7" customHeight="1">
      <c r="A26" s="226" t="s">
        <v>836</v>
      </c>
      <c r="B26" s="227" t="s">
        <v>837</v>
      </c>
      <c r="C26" s="228">
        <f>C27+C34+C38</f>
        <v>44256000</v>
      </c>
    </row>
    <row r="27" spans="1:3" ht="33.75" customHeight="1">
      <c r="A27" s="229" t="s">
        <v>838</v>
      </c>
      <c r="B27" s="238" t="s">
        <v>839</v>
      </c>
      <c r="C27" s="231">
        <f>C28+C31+C33</f>
        <v>27466000</v>
      </c>
    </row>
    <row r="28" spans="1:3" s="239" customFormat="1" ht="51.75" customHeight="1">
      <c r="A28" s="232" t="s">
        <v>840</v>
      </c>
      <c r="B28" s="233" t="s">
        <v>841</v>
      </c>
      <c r="C28" s="237">
        <f>C29+C30</f>
        <v>9820000</v>
      </c>
    </row>
    <row r="29" spans="1:3" s="239" customFormat="1" ht="51" customHeight="1">
      <c r="A29" s="232" t="s">
        <v>842</v>
      </c>
      <c r="B29" s="233" t="s">
        <v>841</v>
      </c>
      <c r="C29" s="237">
        <f>9820000-783</f>
        <v>9819217</v>
      </c>
    </row>
    <row r="30" spans="1:3" s="239" customFormat="1" ht="64.5" customHeight="1">
      <c r="A30" s="232" t="s">
        <v>843</v>
      </c>
      <c r="B30" s="233" t="s">
        <v>844</v>
      </c>
      <c r="C30" s="237">
        <v>783</v>
      </c>
    </row>
    <row r="31" spans="1:3" s="239" customFormat="1" ht="51" customHeight="1">
      <c r="A31" s="232" t="s">
        <v>845</v>
      </c>
      <c r="B31" s="233" t="s">
        <v>846</v>
      </c>
      <c r="C31" s="237">
        <f>C32</f>
        <v>17605000</v>
      </c>
    </row>
    <row r="32" spans="1:3" s="239" customFormat="1" ht="77.25" customHeight="1">
      <c r="A32" s="232" t="s">
        <v>847</v>
      </c>
      <c r="B32" s="233" t="s">
        <v>848</v>
      </c>
      <c r="C32" s="237">
        <f>14067000+3579000-41000</f>
        <v>17605000</v>
      </c>
    </row>
    <row r="33" spans="1:3" s="239" customFormat="1" ht="48.75" customHeight="1">
      <c r="A33" s="240" t="s">
        <v>849</v>
      </c>
      <c r="B33" s="241" t="s">
        <v>850</v>
      </c>
      <c r="C33" s="242">
        <v>41000</v>
      </c>
    </row>
    <row r="34" spans="1:3" s="243" customFormat="1" ht="33.75" customHeight="1">
      <c r="A34" s="229" t="s">
        <v>851</v>
      </c>
      <c r="B34" s="238" t="s">
        <v>852</v>
      </c>
      <c r="C34" s="231">
        <f>C35+C36</f>
        <v>16377000</v>
      </c>
    </row>
    <row r="35" spans="1:3" s="243" customFormat="1" ht="43.5" customHeight="1">
      <c r="A35" s="232" t="s">
        <v>853</v>
      </c>
      <c r="B35" s="233" t="s">
        <v>854</v>
      </c>
      <c r="C35" s="237">
        <v>16373000</v>
      </c>
    </row>
    <row r="36" spans="1:3" s="243" customFormat="1" ht="46.5" customHeight="1">
      <c r="A36" s="232" t="s">
        <v>855</v>
      </c>
      <c r="B36" s="233" t="s">
        <v>856</v>
      </c>
      <c r="C36" s="237">
        <v>4000</v>
      </c>
    </row>
    <row r="37" spans="1:3" s="243" customFormat="1" ht="37.5" customHeight="1">
      <c r="A37" s="229" t="s">
        <v>857</v>
      </c>
      <c r="B37" s="238" t="s">
        <v>858</v>
      </c>
      <c r="C37" s="231">
        <f>C38</f>
        <v>413000</v>
      </c>
    </row>
    <row r="38" spans="1:3" ht="51.75" customHeight="1">
      <c r="A38" s="232" t="s">
        <v>859</v>
      </c>
      <c r="B38" s="244" t="s">
        <v>860</v>
      </c>
      <c r="C38" s="237">
        <v>413000</v>
      </c>
    </row>
    <row r="39" spans="1:3" ht="21" customHeight="1">
      <c r="A39" s="226" t="s">
        <v>861</v>
      </c>
      <c r="B39" s="227" t="s">
        <v>862</v>
      </c>
      <c r="C39" s="228">
        <f>C40+C42</f>
        <v>14489000</v>
      </c>
    </row>
    <row r="40" spans="1:3" ht="24.75" customHeight="1">
      <c r="A40" s="229" t="s">
        <v>863</v>
      </c>
      <c r="B40" s="238" t="s">
        <v>864</v>
      </c>
      <c r="C40" s="231">
        <f>C41</f>
        <v>3720000</v>
      </c>
    </row>
    <row r="41" spans="1:3" ht="61.5" customHeight="1">
      <c r="A41" s="232" t="s">
        <v>865</v>
      </c>
      <c r="B41" s="245" t="s">
        <v>866</v>
      </c>
      <c r="C41" s="237">
        <v>3720000</v>
      </c>
    </row>
    <row r="42" spans="1:3" ht="22.7" customHeight="1">
      <c r="A42" s="229" t="s">
        <v>867</v>
      </c>
      <c r="B42" s="238" t="s">
        <v>868</v>
      </c>
      <c r="C42" s="231">
        <f>C43+C45</f>
        <v>10769000</v>
      </c>
    </row>
    <row r="43" spans="1:3" ht="18.75">
      <c r="A43" s="232" t="s">
        <v>869</v>
      </c>
      <c r="B43" s="233" t="s">
        <v>870</v>
      </c>
      <c r="C43" s="237">
        <f>C44</f>
        <v>10583000</v>
      </c>
    </row>
    <row r="44" spans="1:3" ht="45">
      <c r="A44" s="232" t="s">
        <v>871</v>
      </c>
      <c r="B44" s="233" t="s">
        <v>872</v>
      </c>
      <c r="C44" s="237">
        <v>10583000</v>
      </c>
    </row>
    <row r="45" spans="1:3" ht="18.75">
      <c r="A45" s="232" t="s">
        <v>873</v>
      </c>
      <c r="B45" s="233" t="s">
        <v>874</v>
      </c>
      <c r="C45" s="237">
        <f>C46</f>
        <v>186000</v>
      </c>
    </row>
    <row r="46" spans="1:3" ht="50.25" customHeight="1">
      <c r="A46" s="232" t="s">
        <v>875</v>
      </c>
      <c r="B46" s="233" t="s">
        <v>876</v>
      </c>
      <c r="C46" s="237">
        <v>186000</v>
      </c>
    </row>
    <row r="47" spans="1:3" ht="24.75" customHeight="1">
      <c r="A47" s="226" t="s">
        <v>877</v>
      </c>
      <c r="B47" s="227" t="s">
        <v>878</v>
      </c>
      <c r="C47" s="228">
        <f>C48+C50</f>
        <v>6597000</v>
      </c>
    </row>
    <row r="48" spans="1:3" ht="54" customHeight="1">
      <c r="A48" s="246" t="s">
        <v>879</v>
      </c>
      <c r="B48" s="247" t="s">
        <v>880</v>
      </c>
      <c r="C48" s="248">
        <f>C49</f>
        <v>6562000</v>
      </c>
    </row>
    <row r="49" spans="1:3" ht="66.75" customHeight="1">
      <c r="A49" s="232" t="s">
        <v>881</v>
      </c>
      <c r="B49" s="233" t="s">
        <v>882</v>
      </c>
      <c r="C49" s="237">
        <v>6562000</v>
      </c>
    </row>
    <row r="50" spans="1:3" ht="63.75" customHeight="1">
      <c r="A50" s="246" t="s">
        <v>883</v>
      </c>
      <c r="B50" s="247" t="s">
        <v>884</v>
      </c>
      <c r="C50" s="248">
        <f>C51</f>
        <v>35000</v>
      </c>
    </row>
    <row r="51" spans="1:3" ht="37.5" customHeight="1">
      <c r="A51" s="232" t="s">
        <v>885</v>
      </c>
      <c r="B51" s="233" t="s">
        <v>886</v>
      </c>
      <c r="C51" s="237">
        <v>35000</v>
      </c>
    </row>
    <row r="52" spans="1:3" ht="24.75" customHeight="1">
      <c r="A52" s="226"/>
      <c r="B52" s="249" t="s">
        <v>887</v>
      </c>
      <c r="C52" s="250">
        <f>C53+C67+C73+C82+C86</f>
        <v>119627941.45999999</v>
      </c>
    </row>
    <row r="53" spans="1:3" ht="47.25">
      <c r="A53" s="251" t="s">
        <v>888</v>
      </c>
      <c r="B53" s="252" t="s">
        <v>889</v>
      </c>
      <c r="C53" s="228">
        <f>C54+C61+C64</f>
        <v>89235609.789999992</v>
      </c>
    </row>
    <row r="54" spans="1:3" ht="142.5" customHeight="1">
      <c r="A54" s="229" t="s">
        <v>890</v>
      </c>
      <c r="B54" s="253" t="s">
        <v>891</v>
      </c>
      <c r="C54" s="231">
        <f>C55+C57+C59</f>
        <v>29008791.43</v>
      </c>
    </row>
    <row r="55" spans="1:3" ht="81.75" customHeight="1">
      <c r="A55" s="232" t="s">
        <v>892</v>
      </c>
      <c r="B55" s="233" t="s">
        <v>893</v>
      </c>
      <c r="C55" s="237">
        <f>C56</f>
        <v>13456058.949999999</v>
      </c>
    </row>
    <row r="56" spans="1:3" ht="109.5" customHeight="1">
      <c r="A56" s="232" t="s">
        <v>894</v>
      </c>
      <c r="B56" s="254" t="s">
        <v>749</v>
      </c>
      <c r="C56" s="237">
        <v>13456058.949999999</v>
      </c>
    </row>
    <row r="57" spans="1:3" ht="113.25" customHeight="1">
      <c r="A57" s="232" t="s">
        <v>895</v>
      </c>
      <c r="B57" s="233" t="s">
        <v>896</v>
      </c>
      <c r="C57" s="237">
        <f>C58</f>
        <v>2839119.52</v>
      </c>
    </row>
    <row r="58" spans="1:3" ht="103.7" customHeight="1">
      <c r="A58" s="232" t="s">
        <v>897</v>
      </c>
      <c r="B58" s="254" t="s">
        <v>751</v>
      </c>
      <c r="C58" s="237">
        <v>2839119.52</v>
      </c>
    </row>
    <row r="59" spans="1:3" ht="58.7" customHeight="1">
      <c r="A59" s="232" t="s">
        <v>898</v>
      </c>
      <c r="B59" s="254" t="s">
        <v>899</v>
      </c>
      <c r="C59" s="237">
        <f>C60</f>
        <v>12713612.960000001</v>
      </c>
    </row>
    <row r="60" spans="1:3" ht="48.75" customHeight="1">
      <c r="A60" s="232" t="s">
        <v>900</v>
      </c>
      <c r="B60" s="254" t="s">
        <v>755</v>
      </c>
      <c r="C60" s="237">
        <v>12713612.960000001</v>
      </c>
    </row>
    <row r="61" spans="1:3" ht="33.75" customHeight="1">
      <c r="A61" s="229" t="s">
        <v>901</v>
      </c>
      <c r="B61" s="236" t="s">
        <v>902</v>
      </c>
      <c r="C61" s="231">
        <f>C62</f>
        <v>1470960</v>
      </c>
    </row>
    <row r="62" spans="1:3" ht="65.25" customHeight="1">
      <c r="A62" s="232" t="s">
        <v>903</v>
      </c>
      <c r="B62" s="233" t="s">
        <v>904</v>
      </c>
      <c r="C62" s="237">
        <f>C63</f>
        <v>1470960</v>
      </c>
    </row>
    <row r="63" spans="1:3" ht="81" customHeight="1">
      <c r="A63" s="232" t="s">
        <v>905</v>
      </c>
      <c r="B63" s="255" t="s">
        <v>735</v>
      </c>
      <c r="C63" s="237">
        <f>45900+425060+1000000</f>
        <v>1470960</v>
      </c>
    </row>
    <row r="64" spans="1:3" ht="128.25" customHeight="1">
      <c r="A64" s="229" t="s">
        <v>906</v>
      </c>
      <c r="B64" s="236" t="s">
        <v>907</v>
      </c>
      <c r="C64" s="231">
        <f>C65</f>
        <v>58755858.359999999</v>
      </c>
    </row>
    <row r="65" spans="1:3" ht="105" customHeight="1">
      <c r="A65" s="232" t="s">
        <v>908</v>
      </c>
      <c r="B65" s="233" t="s">
        <v>909</v>
      </c>
      <c r="C65" s="237">
        <f>C66</f>
        <v>58755858.359999999</v>
      </c>
    </row>
    <row r="66" spans="1:3" ht="93.75" customHeight="1">
      <c r="A66" s="232" t="s">
        <v>910</v>
      </c>
      <c r="B66" s="255" t="s">
        <v>757</v>
      </c>
      <c r="C66" s="237">
        <f>40248858.36+18507000</f>
        <v>58755858.359999999</v>
      </c>
    </row>
    <row r="67" spans="1:3" ht="35.450000000000003" customHeight="1">
      <c r="A67" s="226" t="s">
        <v>911</v>
      </c>
      <c r="B67" s="256" t="s">
        <v>912</v>
      </c>
      <c r="C67" s="228">
        <f>C68</f>
        <v>1194000</v>
      </c>
    </row>
    <row r="68" spans="1:3" ht="35.450000000000003" customHeight="1">
      <c r="A68" s="229" t="s">
        <v>913</v>
      </c>
      <c r="B68" s="257" t="s">
        <v>914</v>
      </c>
      <c r="C68" s="231">
        <f>C69+C70+C71+C72</f>
        <v>1194000</v>
      </c>
    </row>
    <row r="69" spans="1:3" ht="42.75" customHeight="1">
      <c r="A69" s="232" t="s">
        <v>915</v>
      </c>
      <c r="B69" s="233" t="s">
        <v>916</v>
      </c>
      <c r="C69" s="237">
        <v>14000</v>
      </c>
    </row>
    <row r="70" spans="1:3" ht="42.75" hidden="1" customHeight="1">
      <c r="A70" s="232" t="s">
        <v>917</v>
      </c>
      <c r="B70" s="233" t="s">
        <v>918</v>
      </c>
      <c r="C70" s="237">
        <v>0</v>
      </c>
    </row>
    <row r="71" spans="1:3" ht="30.75" customHeight="1">
      <c r="A71" s="232" t="s">
        <v>919</v>
      </c>
      <c r="B71" s="233" t="s">
        <v>920</v>
      </c>
      <c r="C71" s="237">
        <v>640000</v>
      </c>
    </row>
    <row r="72" spans="1:3" ht="33.75" customHeight="1">
      <c r="A72" s="232" t="s">
        <v>921</v>
      </c>
      <c r="B72" s="233" t="s">
        <v>922</v>
      </c>
      <c r="C72" s="237">
        <v>540000</v>
      </c>
    </row>
    <row r="73" spans="1:3" ht="39" customHeight="1">
      <c r="A73" s="226" t="s">
        <v>923</v>
      </c>
      <c r="B73" s="256" t="s">
        <v>924</v>
      </c>
      <c r="C73" s="228">
        <f>C77+C74</f>
        <v>1413316.7</v>
      </c>
    </row>
    <row r="74" spans="1:3" ht="21" customHeight="1">
      <c r="A74" s="229" t="s">
        <v>925</v>
      </c>
      <c r="B74" s="257" t="s">
        <v>926</v>
      </c>
      <c r="C74" s="231">
        <f>C75</f>
        <v>61755</v>
      </c>
    </row>
    <row r="75" spans="1:3" ht="24.75" customHeight="1">
      <c r="A75" s="232" t="s">
        <v>927</v>
      </c>
      <c r="B75" s="255" t="s">
        <v>928</v>
      </c>
      <c r="C75" s="237">
        <f>C76</f>
        <v>61755</v>
      </c>
    </row>
    <row r="76" spans="1:3" ht="45.75" customHeight="1">
      <c r="A76" s="232" t="s">
        <v>929</v>
      </c>
      <c r="B76" s="255" t="s">
        <v>759</v>
      </c>
      <c r="C76" s="237">
        <v>61755</v>
      </c>
    </row>
    <row r="77" spans="1:3" ht="23.25" customHeight="1">
      <c r="A77" s="229" t="s">
        <v>930</v>
      </c>
      <c r="B77" s="257" t="s">
        <v>931</v>
      </c>
      <c r="C77" s="231">
        <f>C80+C78</f>
        <v>1351561.7</v>
      </c>
    </row>
    <row r="78" spans="1:3" ht="48" customHeight="1">
      <c r="A78" s="232" t="s">
        <v>932</v>
      </c>
      <c r="B78" s="255" t="s">
        <v>933</v>
      </c>
      <c r="C78" s="237">
        <f>C79</f>
        <v>64406.7</v>
      </c>
    </row>
    <row r="79" spans="1:3" ht="48.75" customHeight="1">
      <c r="A79" s="232" t="s">
        <v>934</v>
      </c>
      <c r="B79" s="255" t="s">
        <v>737</v>
      </c>
      <c r="C79" s="237">
        <v>64406.7</v>
      </c>
    </row>
    <row r="80" spans="1:3" ht="33" customHeight="1">
      <c r="A80" s="232" t="s">
        <v>935</v>
      </c>
      <c r="B80" s="255" t="s">
        <v>936</v>
      </c>
      <c r="C80" s="237">
        <f>C81</f>
        <v>1287155</v>
      </c>
    </row>
    <row r="81" spans="1:3" ht="36" customHeight="1">
      <c r="A81" s="232" t="s">
        <v>937</v>
      </c>
      <c r="B81" s="255" t="s">
        <v>788</v>
      </c>
      <c r="C81" s="237">
        <f>3500+171016+107839+471800+533000</f>
        <v>1287155</v>
      </c>
    </row>
    <row r="82" spans="1:3" ht="34.5" customHeight="1">
      <c r="A82" s="226" t="s">
        <v>938</v>
      </c>
      <c r="B82" s="256" t="s">
        <v>939</v>
      </c>
      <c r="C82" s="228">
        <f>C83</f>
        <v>22646113.73</v>
      </c>
    </row>
    <row r="83" spans="1:3" ht="133.5" customHeight="1">
      <c r="A83" s="229" t="s">
        <v>940</v>
      </c>
      <c r="B83" s="236" t="s">
        <v>941</v>
      </c>
      <c r="C83" s="231">
        <f>C84</f>
        <v>22646113.73</v>
      </c>
    </row>
    <row r="84" spans="1:3" ht="123" customHeight="1">
      <c r="A84" s="232" t="s">
        <v>942</v>
      </c>
      <c r="B84" s="233" t="s">
        <v>943</v>
      </c>
      <c r="C84" s="237">
        <f>C85</f>
        <v>22646113.73</v>
      </c>
    </row>
    <row r="85" spans="1:3" ht="124.5" customHeight="1">
      <c r="A85" s="232" t="s">
        <v>944</v>
      </c>
      <c r="B85" s="233" t="s">
        <v>761</v>
      </c>
      <c r="C85" s="237">
        <v>22646113.73</v>
      </c>
    </row>
    <row r="86" spans="1:3" ht="26.45" customHeight="1">
      <c r="A86" s="222" t="s">
        <v>945</v>
      </c>
      <c r="B86" s="258" t="s">
        <v>946</v>
      </c>
      <c r="C86" s="223">
        <f>C87+C90+C93+C96+C101+C102+C99+C98+C91</f>
        <v>5138901.24</v>
      </c>
    </row>
    <row r="87" spans="1:3" ht="47.25" customHeight="1">
      <c r="A87" s="259" t="s">
        <v>947</v>
      </c>
      <c r="B87" s="260" t="s">
        <v>948</v>
      </c>
      <c r="C87" s="261">
        <f>C88+C89</f>
        <v>30000</v>
      </c>
    </row>
    <row r="88" spans="1:3" ht="106.5" customHeight="1">
      <c r="A88" s="262" t="s">
        <v>949</v>
      </c>
      <c r="B88" s="263" t="s">
        <v>950</v>
      </c>
      <c r="C88" s="264">
        <v>28000</v>
      </c>
    </row>
    <row r="89" spans="1:3" ht="83.25" customHeight="1">
      <c r="A89" s="262" t="s">
        <v>951</v>
      </c>
      <c r="B89" s="265" t="s">
        <v>952</v>
      </c>
      <c r="C89" s="264">
        <v>2000</v>
      </c>
    </row>
    <row r="90" spans="1:3" ht="102.75" customHeight="1">
      <c r="A90" s="259" t="s">
        <v>953</v>
      </c>
      <c r="B90" s="260" t="s">
        <v>954</v>
      </c>
      <c r="C90" s="261">
        <f>21000+9000</f>
        <v>30000</v>
      </c>
    </row>
    <row r="91" spans="1:3" ht="94.7" customHeight="1">
      <c r="A91" s="266" t="s">
        <v>955</v>
      </c>
      <c r="B91" s="267" t="s">
        <v>956</v>
      </c>
      <c r="C91" s="268">
        <f>C92</f>
        <v>350000</v>
      </c>
    </row>
    <row r="92" spans="1:3" ht="80.45" customHeight="1">
      <c r="A92" s="240" t="s">
        <v>957</v>
      </c>
      <c r="B92" s="241" t="s">
        <v>958</v>
      </c>
      <c r="C92" s="242">
        <v>350000</v>
      </c>
    </row>
    <row r="93" spans="1:3" ht="176.25" hidden="1" customHeight="1">
      <c r="A93" s="259" t="s">
        <v>959</v>
      </c>
      <c r="B93" s="260" t="s">
        <v>960</v>
      </c>
      <c r="C93" s="261">
        <f>C95+C94</f>
        <v>0</v>
      </c>
    </row>
    <row r="94" spans="1:3" ht="45" hidden="1" customHeight="1">
      <c r="A94" s="262" t="s">
        <v>961</v>
      </c>
      <c r="B94" s="265" t="s">
        <v>962</v>
      </c>
      <c r="C94" s="264">
        <v>0</v>
      </c>
    </row>
    <row r="95" spans="1:3" ht="35.450000000000003" hidden="1" customHeight="1">
      <c r="A95" s="262" t="s">
        <v>963</v>
      </c>
      <c r="B95" s="265" t="s">
        <v>964</v>
      </c>
      <c r="C95" s="264"/>
    </row>
    <row r="96" spans="1:3" s="269" customFormat="1" ht="87" customHeight="1">
      <c r="A96" s="229" t="s">
        <v>965</v>
      </c>
      <c r="B96" s="236" t="s">
        <v>966</v>
      </c>
      <c r="C96" s="231">
        <v>79500</v>
      </c>
    </row>
    <row r="97" spans="1:3" s="269" customFormat="1" ht="48.75" customHeight="1">
      <c r="A97" s="229" t="s">
        <v>967</v>
      </c>
      <c r="B97" s="236" t="s">
        <v>968</v>
      </c>
      <c r="C97" s="231">
        <f>C98</f>
        <v>1429000</v>
      </c>
    </row>
    <row r="98" spans="1:3" s="269" customFormat="1" ht="30.75" customHeight="1">
      <c r="A98" s="232" t="s">
        <v>969</v>
      </c>
      <c r="B98" s="233" t="s">
        <v>970</v>
      </c>
      <c r="C98" s="237">
        <v>1429000</v>
      </c>
    </row>
    <row r="99" spans="1:3" s="269" customFormat="1" ht="95.25" customHeight="1">
      <c r="A99" s="229" t="s">
        <v>971</v>
      </c>
      <c r="B99" s="236" t="s">
        <v>972</v>
      </c>
      <c r="C99" s="231">
        <f>C100</f>
        <v>151210.20000000001</v>
      </c>
    </row>
    <row r="100" spans="1:3" s="269" customFormat="1" ht="84.75" customHeight="1">
      <c r="A100" s="232" t="s">
        <v>973</v>
      </c>
      <c r="B100" s="233" t="s">
        <v>974</v>
      </c>
      <c r="C100" s="237">
        <v>151210.20000000001</v>
      </c>
    </row>
    <row r="101" spans="1:3" ht="120.75" customHeight="1">
      <c r="A101" s="259" t="s">
        <v>975</v>
      </c>
      <c r="B101" s="260" t="s">
        <v>976</v>
      </c>
      <c r="C101" s="261">
        <v>24900</v>
      </c>
    </row>
    <row r="102" spans="1:3" ht="36.75" customHeight="1">
      <c r="A102" s="259" t="s">
        <v>977</v>
      </c>
      <c r="B102" s="260" t="s">
        <v>978</v>
      </c>
      <c r="C102" s="261">
        <f>C103</f>
        <v>3044291.04</v>
      </c>
    </row>
    <row r="103" spans="1:3" ht="49.7" customHeight="1">
      <c r="A103" s="262" t="s">
        <v>979</v>
      </c>
      <c r="B103" s="265" t="s">
        <v>790</v>
      </c>
      <c r="C103" s="264">
        <f>902000+20000+436947.62+1685343.42</f>
        <v>3044291.04</v>
      </c>
    </row>
    <row r="104" spans="1:3" ht="18.75">
      <c r="A104" s="222" t="s">
        <v>980</v>
      </c>
      <c r="B104" s="270" t="s">
        <v>981</v>
      </c>
      <c r="C104" s="223">
        <f>C105</f>
        <v>1395726988.8</v>
      </c>
    </row>
    <row r="105" spans="1:3" ht="47.25">
      <c r="A105" s="222" t="s">
        <v>982</v>
      </c>
      <c r="B105" s="186" t="s">
        <v>983</v>
      </c>
      <c r="C105" s="225">
        <f>C106+C111+C114+C123</f>
        <v>1395726988.8</v>
      </c>
    </row>
    <row r="106" spans="1:3" ht="42" customHeight="1">
      <c r="A106" s="222" t="s">
        <v>984</v>
      </c>
      <c r="B106" s="186" t="s">
        <v>985</v>
      </c>
      <c r="C106" s="223">
        <f>C107+C109</f>
        <v>591398300</v>
      </c>
    </row>
    <row r="107" spans="1:3" ht="34.5" customHeight="1">
      <c r="A107" s="259" t="s">
        <v>986</v>
      </c>
      <c r="B107" s="260" t="s">
        <v>987</v>
      </c>
      <c r="C107" s="261">
        <f>C108</f>
        <v>14143300</v>
      </c>
    </row>
    <row r="108" spans="1:3" ht="30">
      <c r="A108" s="262" t="s">
        <v>988</v>
      </c>
      <c r="B108" s="265" t="s">
        <v>989</v>
      </c>
      <c r="C108" s="264">
        <v>14143300</v>
      </c>
    </row>
    <row r="109" spans="1:3" ht="63">
      <c r="A109" s="259" t="s">
        <v>990</v>
      </c>
      <c r="B109" s="260" t="s">
        <v>991</v>
      </c>
      <c r="C109" s="261">
        <f>C110</f>
        <v>577255000</v>
      </c>
    </row>
    <row r="110" spans="1:3" ht="60">
      <c r="A110" s="262" t="s">
        <v>992</v>
      </c>
      <c r="B110" s="265" t="s">
        <v>767</v>
      </c>
      <c r="C110" s="264">
        <v>577255000</v>
      </c>
    </row>
    <row r="111" spans="1:3" ht="47.25">
      <c r="A111" s="222" t="s">
        <v>993</v>
      </c>
      <c r="B111" s="258" t="s">
        <v>994</v>
      </c>
      <c r="C111" s="223">
        <f>C112</f>
        <v>31083942</v>
      </c>
    </row>
    <row r="112" spans="1:3" ht="21" customHeight="1">
      <c r="A112" s="259" t="s">
        <v>995</v>
      </c>
      <c r="B112" s="271" t="s">
        <v>996</v>
      </c>
      <c r="C112" s="261">
        <f>C113</f>
        <v>31083942</v>
      </c>
    </row>
    <row r="113" spans="1:3" ht="23.25" customHeight="1">
      <c r="A113" s="262" t="s">
        <v>997</v>
      </c>
      <c r="B113" s="272" t="s">
        <v>794</v>
      </c>
      <c r="C113" s="264">
        <f>1601600+3866700+25602600+13042</f>
        <v>31083942</v>
      </c>
    </row>
    <row r="114" spans="1:3" ht="39" customHeight="1">
      <c r="A114" s="222" t="s">
        <v>998</v>
      </c>
      <c r="B114" s="258" t="s">
        <v>999</v>
      </c>
      <c r="C114" s="223">
        <f>C115+C117+C121+C119</f>
        <v>773244746.79999995</v>
      </c>
    </row>
    <row r="115" spans="1:3" ht="66.75" customHeight="1">
      <c r="A115" s="259" t="s">
        <v>1000</v>
      </c>
      <c r="B115" s="260" t="s">
        <v>1001</v>
      </c>
      <c r="C115" s="264">
        <f>C116</f>
        <v>33397200</v>
      </c>
    </row>
    <row r="116" spans="1:3" ht="60" customHeight="1">
      <c r="A116" s="262" t="s">
        <v>1002</v>
      </c>
      <c r="B116" s="265" t="s">
        <v>773</v>
      </c>
      <c r="C116" s="264">
        <v>33397200</v>
      </c>
    </row>
    <row r="117" spans="1:3" ht="97.5" customHeight="1">
      <c r="A117" s="259" t="s">
        <v>1003</v>
      </c>
      <c r="B117" s="260" t="s">
        <v>1004</v>
      </c>
      <c r="C117" s="264">
        <f>C118</f>
        <v>17444400</v>
      </c>
    </row>
    <row r="118" spans="1:3" ht="94.7" customHeight="1">
      <c r="A118" s="262" t="s">
        <v>1005</v>
      </c>
      <c r="B118" s="265" t="s">
        <v>775</v>
      </c>
      <c r="C118" s="264">
        <f>17018900+425500</f>
        <v>17444400</v>
      </c>
    </row>
    <row r="119" spans="1:3" ht="39" customHeight="1">
      <c r="A119" s="259" t="s">
        <v>1006</v>
      </c>
      <c r="B119" s="271" t="s">
        <v>1007</v>
      </c>
      <c r="C119" s="261">
        <f>C120</f>
        <v>2131000</v>
      </c>
    </row>
    <row r="120" spans="1:3" ht="33.75" customHeight="1">
      <c r="A120" s="262" t="s">
        <v>1008</v>
      </c>
      <c r="B120" s="265" t="s">
        <v>741</v>
      </c>
      <c r="C120" s="264">
        <v>2131000</v>
      </c>
    </row>
    <row r="121" spans="1:3" ht="24" customHeight="1">
      <c r="A121" s="259" t="s">
        <v>1009</v>
      </c>
      <c r="B121" s="271" t="s">
        <v>1010</v>
      </c>
      <c r="C121" s="261">
        <f>C122</f>
        <v>720272146.79999995</v>
      </c>
    </row>
    <row r="122" spans="1:3" ht="23.25" customHeight="1">
      <c r="A122" s="262" t="s">
        <v>1011</v>
      </c>
      <c r="B122" s="265" t="s">
        <v>796</v>
      </c>
      <c r="C122" s="264">
        <f>353038800+335745600+1321500+5286000+145200+765000+6000+13494200+1869400+756100+2700300+1038366.8+147100+314000+36200+3590760+17620</f>
        <v>720272146.79999995</v>
      </c>
    </row>
    <row r="123" spans="1:3" ht="18.75" hidden="1">
      <c r="A123" s="222" t="s">
        <v>1012</v>
      </c>
      <c r="B123" s="186" t="s">
        <v>1013</v>
      </c>
      <c r="C123" s="223">
        <f>C124</f>
        <v>0</v>
      </c>
    </row>
    <row r="124" spans="1:3" ht="94.5" hidden="1">
      <c r="A124" s="259" t="s">
        <v>1014</v>
      </c>
      <c r="B124" s="271" t="s">
        <v>1015</v>
      </c>
      <c r="C124" s="273">
        <f>C125</f>
        <v>0</v>
      </c>
    </row>
    <row r="125" spans="1:3" ht="60" hidden="1">
      <c r="A125" s="262" t="s">
        <v>1016</v>
      </c>
      <c r="B125" s="272" t="s">
        <v>1017</v>
      </c>
      <c r="C125" s="264"/>
    </row>
    <row r="126" spans="1:3" ht="28.5" customHeight="1">
      <c r="A126" s="305" t="s">
        <v>1018</v>
      </c>
      <c r="B126" s="305"/>
      <c r="C126" s="223">
        <f>C11+C104</f>
        <v>2185063876.2600002</v>
      </c>
    </row>
  </sheetData>
  <mergeCells count="7">
    <mergeCell ref="A126:B126"/>
    <mergeCell ref="B1:C1"/>
    <mergeCell ref="B2:C2"/>
    <mergeCell ref="B3:C3"/>
    <mergeCell ref="A7:C7"/>
    <mergeCell ref="A4:C4"/>
    <mergeCell ref="B5:C5"/>
  </mergeCells>
  <printOptions horizontalCentered="1"/>
  <pageMargins left="0.78740157480314965" right="0.39370078740157483" top="0.59055118110236227" bottom="0.59055118110236227" header="0.19685039370078741" footer="0.39370078740157483"/>
  <pageSetup paperSize="9" scale="96" fitToHeight="20" orientation="portrait" r:id="rId1"/>
  <headerFooter alignWithMargins="0">
    <oddFooter>&amp;CСтраница &amp;P&amp;R&amp;A</oddFooter>
  </headerFooter>
  <rowBreaks count="9" manualBreakCount="9">
    <brk id="20" max="16383" man="1"/>
    <brk id="33" max="16383" man="1"/>
    <brk id="47" max="16383" man="1"/>
    <brk id="57" max="16383" man="1"/>
    <brk id="65" max="16383" man="1"/>
    <brk id="82" max="16383" man="1"/>
    <brk id="92" max="16383" man="1"/>
    <brk id="100" max="16383" man="1"/>
    <brk id="1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6"/>
  <sheetViews>
    <sheetView view="pageBreakPreview" topLeftCell="B1" zoomScaleNormal="100" zoomScaleSheetLayoutView="100" workbookViewId="0">
      <selection activeCell="K6" sqref="K6"/>
    </sheetView>
  </sheetViews>
  <sheetFormatPr defaultRowHeight="15.75"/>
  <cols>
    <col min="1" max="1" width="5.85546875" style="28" hidden="1" customWidth="1"/>
    <col min="2" max="2" width="38.7109375" style="28" customWidth="1"/>
    <col min="3" max="3" width="7.42578125" style="28" customWidth="1"/>
    <col min="4" max="4" width="7.5703125" style="28" customWidth="1"/>
    <col min="5" max="5" width="6.85546875" style="28" customWidth="1"/>
    <col min="6" max="6" width="6" style="28" customWidth="1"/>
    <col min="7" max="7" width="6.140625" style="28" customWidth="1"/>
    <col min="8" max="8" width="5.140625" style="28" customWidth="1"/>
    <col min="9" max="9" width="7.42578125" style="28" customWidth="1"/>
    <col min="10" max="10" width="9" style="28" customWidth="1"/>
    <col min="11" max="11" width="18.28515625" style="28" customWidth="1"/>
    <col min="12" max="12" width="20.140625" style="29" hidden="1" customWidth="1"/>
    <col min="13" max="13" width="23" style="28" hidden="1" customWidth="1"/>
    <col min="14" max="14" width="14.28515625" style="29" customWidth="1"/>
    <col min="15" max="15" width="16.5703125" style="29" bestFit="1" customWidth="1"/>
    <col min="16" max="16" width="9.140625" style="28"/>
    <col min="17" max="17" width="15.5703125" style="28" bestFit="1" customWidth="1"/>
    <col min="18" max="256" width="9.140625" style="28"/>
    <col min="257" max="257" width="0" style="28" hidden="1" customWidth="1"/>
    <col min="258" max="258" width="38.7109375" style="28" customWidth="1"/>
    <col min="259" max="259" width="7.42578125" style="28" customWidth="1"/>
    <col min="260" max="260" width="7.5703125" style="28" customWidth="1"/>
    <col min="261" max="261" width="6.85546875" style="28" customWidth="1"/>
    <col min="262" max="262" width="6" style="28" customWidth="1"/>
    <col min="263" max="263" width="6.140625" style="28" customWidth="1"/>
    <col min="264" max="264" width="5.140625" style="28" customWidth="1"/>
    <col min="265" max="265" width="7.42578125" style="28" customWidth="1"/>
    <col min="266" max="266" width="9" style="28" customWidth="1"/>
    <col min="267" max="267" width="18.28515625" style="28" customWidth="1"/>
    <col min="268" max="268" width="20.140625" style="28" customWidth="1"/>
    <col min="269" max="269" width="23" style="28" customWidth="1"/>
    <col min="270" max="270" width="14.28515625" style="28" customWidth="1"/>
    <col min="271" max="271" width="11.28515625" style="28" bestFit="1" customWidth="1"/>
    <col min="272" max="512" width="9.140625" style="28"/>
    <col min="513" max="513" width="0" style="28" hidden="1" customWidth="1"/>
    <col min="514" max="514" width="38.7109375" style="28" customWidth="1"/>
    <col min="515" max="515" width="7.42578125" style="28" customWidth="1"/>
    <col min="516" max="516" width="7.5703125" style="28" customWidth="1"/>
    <col min="517" max="517" width="6.85546875" style="28" customWidth="1"/>
    <col min="518" max="518" width="6" style="28" customWidth="1"/>
    <col min="519" max="519" width="6.140625" style="28" customWidth="1"/>
    <col min="520" max="520" width="5.140625" style="28" customWidth="1"/>
    <col min="521" max="521" width="7.42578125" style="28" customWidth="1"/>
    <col min="522" max="522" width="9" style="28" customWidth="1"/>
    <col min="523" max="523" width="18.28515625" style="28" customWidth="1"/>
    <col min="524" max="524" width="20.140625" style="28" customWidth="1"/>
    <col min="525" max="525" width="23" style="28" customWidth="1"/>
    <col min="526" max="526" width="14.28515625" style="28" customWidth="1"/>
    <col min="527" max="527" width="11.28515625" style="28" bestFit="1" customWidth="1"/>
    <col min="528" max="768" width="9.140625" style="28"/>
    <col min="769" max="769" width="0" style="28" hidden="1" customWidth="1"/>
    <col min="770" max="770" width="38.7109375" style="28" customWidth="1"/>
    <col min="771" max="771" width="7.42578125" style="28" customWidth="1"/>
    <col min="772" max="772" width="7.5703125" style="28" customWidth="1"/>
    <col min="773" max="773" width="6.85546875" style="28" customWidth="1"/>
    <col min="774" max="774" width="6" style="28" customWidth="1"/>
    <col min="775" max="775" width="6.140625" style="28" customWidth="1"/>
    <col min="776" max="776" width="5.140625" style="28" customWidth="1"/>
    <col min="777" max="777" width="7.42578125" style="28" customWidth="1"/>
    <col min="778" max="778" width="9" style="28" customWidth="1"/>
    <col min="779" max="779" width="18.28515625" style="28" customWidth="1"/>
    <col min="780" max="780" width="20.140625" style="28" customWidth="1"/>
    <col min="781" max="781" width="23" style="28" customWidth="1"/>
    <col min="782" max="782" width="14.28515625" style="28" customWidth="1"/>
    <col min="783" max="783" width="11.28515625" style="28" bestFit="1" customWidth="1"/>
    <col min="784" max="1024" width="9.140625" style="28"/>
    <col min="1025" max="1025" width="0" style="28" hidden="1" customWidth="1"/>
    <col min="1026" max="1026" width="38.7109375" style="28" customWidth="1"/>
    <col min="1027" max="1027" width="7.42578125" style="28" customWidth="1"/>
    <col min="1028" max="1028" width="7.5703125" style="28" customWidth="1"/>
    <col min="1029" max="1029" width="6.85546875" style="28" customWidth="1"/>
    <col min="1030" max="1030" width="6" style="28" customWidth="1"/>
    <col min="1031" max="1031" width="6.140625" style="28" customWidth="1"/>
    <col min="1032" max="1032" width="5.140625" style="28" customWidth="1"/>
    <col min="1033" max="1033" width="7.42578125" style="28" customWidth="1"/>
    <col min="1034" max="1034" width="9" style="28" customWidth="1"/>
    <col min="1035" max="1035" width="18.28515625" style="28" customWidth="1"/>
    <col min="1036" max="1036" width="20.140625" style="28" customWidth="1"/>
    <col min="1037" max="1037" width="23" style="28" customWidth="1"/>
    <col min="1038" max="1038" width="14.28515625" style="28" customWidth="1"/>
    <col min="1039" max="1039" width="11.28515625" style="28" bestFit="1" customWidth="1"/>
    <col min="1040" max="1280" width="9.140625" style="28"/>
    <col min="1281" max="1281" width="0" style="28" hidden="1" customWidth="1"/>
    <col min="1282" max="1282" width="38.7109375" style="28" customWidth="1"/>
    <col min="1283" max="1283" width="7.42578125" style="28" customWidth="1"/>
    <col min="1284" max="1284" width="7.5703125" style="28" customWidth="1"/>
    <col min="1285" max="1285" width="6.85546875" style="28" customWidth="1"/>
    <col min="1286" max="1286" width="6" style="28" customWidth="1"/>
    <col min="1287" max="1287" width="6.140625" style="28" customWidth="1"/>
    <col min="1288" max="1288" width="5.140625" style="28" customWidth="1"/>
    <col min="1289" max="1289" width="7.42578125" style="28" customWidth="1"/>
    <col min="1290" max="1290" width="9" style="28" customWidth="1"/>
    <col min="1291" max="1291" width="18.28515625" style="28" customWidth="1"/>
    <col min="1292" max="1292" width="20.140625" style="28" customWidth="1"/>
    <col min="1293" max="1293" width="23" style="28" customWidth="1"/>
    <col min="1294" max="1294" width="14.28515625" style="28" customWidth="1"/>
    <col min="1295" max="1295" width="11.28515625" style="28" bestFit="1" customWidth="1"/>
    <col min="1296" max="1536" width="9.140625" style="28"/>
    <col min="1537" max="1537" width="0" style="28" hidden="1" customWidth="1"/>
    <col min="1538" max="1538" width="38.7109375" style="28" customWidth="1"/>
    <col min="1539" max="1539" width="7.42578125" style="28" customWidth="1"/>
    <col min="1540" max="1540" width="7.5703125" style="28" customWidth="1"/>
    <col min="1541" max="1541" width="6.85546875" style="28" customWidth="1"/>
    <col min="1542" max="1542" width="6" style="28" customWidth="1"/>
    <col min="1543" max="1543" width="6.140625" style="28" customWidth="1"/>
    <col min="1544" max="1544" width="5.140625" style="28" customWidth="1"/>
    <col min="1545" max="1545" width="7.42578125" style="28" customWidth="1"/>
    <col min="1546" max="1546" width="9" style="28" customWidth="1"/>
    <col min="1547" max="1547" width="18.28515625" style="28" customWidth="1"/>
    <col min="1548" max="1548" width="20.140625" style="28" customWidth="1"/>
    <col min="1549" max="1549" width="23" style="28" customWidth="1"/>
    <col min="1550" max="1550" width="14.28515625" style="28" customWidth="1"/>
    <col min="1551" max="1551" width="11.28515625" style="28" bestFit="1" customWidth="1"/>
    <col min="1552" max="1792" width="9.140625" style="28"/>
    <col min="1793" max="1793" width="0" style="28" hidden="1" customWidth="1"/>
    <col min="1794" max="1794" width="38.7109375" style="28" customWidth="1"/>
    <col min="1795" max="1795" width="7.42578125" style="28" customWidth="1"/>
    <col min="1796" max="1796" width="7.5703125" style="28" customWidth="1"/>
    <col min="1797" max="1797" width="6.85546875" style="28" customWidth="1"/>
    <col min="1798" max="1798" width="6" style="28" customWidth="1"/>
    <col min="1799" max="1799" width="6.140625" style="28" customWidth="1"/>
    <col min="1800" max="1800" width="5.140625" style="28" customWidth="1"/>
    <col min="1801" max="1801" width="7.42578125" style="28" customWidth="1"/>
    <col min="1802" max="1802" width="9" style="28" customWidth="1"/>
    <col min="1803" max="1803" width="18.28515625" style="28" customWidth="1"/>
    <col min="1804" max="1804" width="20.140625" style="28" customWidth="1"/>
    <col min="1805" max="1805" width="23" style="28" customWidth="1"/>
    <col min="1806" max="1806" width="14.28515625" style="28" customWidth="1"/>
    <col min="1807" max="1807" width="11.28515625" style="28" bestFit="1" customWidth="1"/>
    <col min="1808" max="2048" width="9.140625" style="28"/>
    <col min="2049" max="2049" width="0" style="28" hidden="1" customWidth="1"/>
    <col min="2050" max="2050" width="38.7109375" style="28" customWidth="1"/>
    <col min="2051" max="2051" width="7.42578125" style="28" customWidth="1"/>
    <col min="2052" max="2052" width="7.5703125" style="28" customWidth="1"/>
    <col min="2053" max="2053" width="6.85546875" style="28" customWidth="1"/>
    <col min="2054" max="2054" width="6" style="28" customWidth="1"/>
    <col min="2055" max="2055" width="6.140625" style="28" customWidth="1"/>
    <col min="2056" max="2056" width="5.140625" style="28" customWidth="1"/>
    <col min="2057" max="2057" width="7.42578125" style="28" customWidth="1"/>
    <col min="2058" max="2058" width="9" style="28" customWidth="1"/>
    <col min="2059" max="2059" width="18.28515625" style="28" customWidth="1"/>
    <col min="2060" max="2060" width="20.140625" style="28" customWidth="1"/>
    <col min="2061" max="2061" width="23" style="28" customWidth="1"/>
    <col min="2062" max="2062" width="14.28515625" style="28" customWidth="1"/>
    <col min="2063" max="2063" width="11.28515625" style="28" bestFit="1" customWidth="1"/>
    <col min="2064" max="2304" width="9.140625" style="28"/>
    <col min="2305" max="2305" width="0" style="28" hidden="1" customWidth="1"/>
    <col min="2306" max="2306" width="38.7109375" style="28" customWidth="1"/>
    <col min="2307" max="2307" width="7.42578125" style="28" customWidth="1"/>
    <col min="2308" max="2308" width="7.5703125" style="28" customWidth="1"/>
    <col min="2309" max="2309" width="6.85546875" style="28" customWidth="1"/>
    <col min="2310" max="2310" width="6" style="28" customWidth="1"/>
    <col min="2311" max="2311" width="6.140625" style="28" customWidth="1"/>
    <col min="2312" max="2312" width="5.140625" style="28" customWidth="1"/>
    <col min="2313" max="2313" width="7.42578125" style="28" customWidth="1"/>
    <col min="2314" max="2314" width="9" style="28" customWidth="1"/>
    <col min="2315" max="2315" width="18.28515625" style="28" customWidth="1"/>
    <col min="2316" max="2316" width="20.140625" style="28" customWidth="1"/>
    <col min="2317" max="2317" width="23" style="28" customWidth="1"/>
    <col min="2318" max="2318" width="14.28515625" style="28" customWidth="1"/>
    <col min="2319" max="2319" width="11.28515625" style="28" bestFit="1" customWidth="1"/>
    <col min="2320" max="2560" width="9.140625" style="28"/>
    <col min="2561" max="2561" width="0" style="28" hidden="1" customWidth="1"/>
    <col min="2562" max="2562" width="38.7109375" style="28" customWidth="1"/>
    <col min="2563" max="2563" width="7.42578125" style="28" customWidth="1"/>
    <col min="2564" max="2564" width="7.5703125" style="28" customWidth="1"/>
    <col min="2565" max="2565" width="6.85546875" style="28" customWidth="1"/>
    <col min="2566" max="2566" width="6" style="28" customWidth="1"/>
    <col min="2567" max="2567" width="6.140625" style="28" customWidth="1"/>
    <col min="2568" max="2568" width="5.140625" style="28" customWidth="1"/>
    <col min="2569" max="2569" width="7.42578125" style="28" customWidth="1"/>
    <col min="2570" max="2570" width="9" style="28" customWidth="1"/>
    <col min="2571" max="2571" width="18.28515625" style="28" customWidth="1"/>
    <col min="2572" max="2572" width="20.140625" style="28" customWidth="1"/>
    <col min="2573" max="2573" width="23" style="28" customWidth="1"/>
    <col min="2574" max="2574" width="14.28515625" style="28" customWidth="1"/>
    <col min="2575" max="2575" width="11.28515625" style="28" bestFit="1" customWidth="1"/>
    <col min="2576" max="2816" width="9.140625" style="28"/>
    <col min="2817" max="2817" width="0" style="28" hidden="1" customWidth="1"/>
    <col min="2818" max="2818" width="38.7109375" style="28" customWidth="1"/>
    <col min="2819" max="2819" width="7.42578125" style="28" customWidth="1"/>
    <col min="2820" max="2820" width="7.5703125" style="28" customWidth="1"/>
    <col min="2821" max="2821" width="6.85546875" style="28" customWidth="1"/>
    <col min="2822" max="2822" width="6" style="28" customWidth="1"/>
    <col min="2823" max="2823" width="6.140625" style="28" customWidth="1"/>
    <col min="2824" max="2824" width="5.140625" style="28" customWidth="1"/>
    <col min="2825" max="2825" width="7.42578125" style="28" customWidth="1"/>
    <col min="2826" max="2826" width="9" style="28" customWidth="1"/>
    <col min="2827" max="2827" width="18.28515625" style="28" customWidth="1"/>
    <col min="2828" max="2828" width="20.140625" style="28" customWidth="1"/>
    <col min="2829" max="2829" width="23" style="28" customWidth="1"/>
    <col min="2830" max="2830" width="14.28515625" style="28" customWidth="1"/>
    <col min="2831" max="2831" width="11.28515625" style="28" bestFit="1" customWidth="1"/>
    <col min="2832" max="3072" width="9.140625" style="28"/>
    <col min="3073" max="3073" width="0" style="28" hidden="1" customWidth="1"/>
    <col min="3074" max="3074" width="38.7109375" style="28" customWidth="1"/>
    <col min="3075" max="3075" width="7.42578125" style="28" customWidth="1"/>
    <col min="3076" max="3076" width="7.5703125" style="28" customWidth="1"/>
    <col min="3077" max="3077" width="6.85546875" style="28" customWidth="1"/>
    <col min="3078" max="3078" width="6" style="28" customWidth="1"/>
    <col min="3079" max="3079" width="6.140625" style="28" customWidth="1"/>
    <col min="3080" max="3080" width="5.140625" style="28" customWidth="1"/>
    <col min="3081" max="3081" width="7.42578125" style="28" customWidth="1"/>
    <col min="3082" max="3082" width="9" style="28" customWidth="1"/>
    <col min="3083" max="3083" width="18.28515625" style="28" customWidth="1"/>
    <col min="3084" max="3084" width="20.140625" style="28" customWidth="1"/>
    <col min="3085" max="3085" width="23" style="28" customWidth="1"/>
    <col min="3086" max="3086" width="14.28515625" style="28" customWidth="1"/>
    <col min="3087" max="3087" width="11.28515625" style="28" bestFit="1" customWidth="1"/>
    <col min="3088" max="3328" width="9.140625" style="28"/>
    <col min="3329" max="3329" width="0" style="28" hidden="1" customWidth="1"/>
    <col min="3330" max="3330" width="38.7109375" style="28" customWidth="1"/>
    <col min="3331" max="3331" width="7.42578125" style="28" customWidth="1"/>
    <col min="3332" max="3332" width="7.5703125" style="28" customWidth="1"/>
    <col min="3333" max="3333" width="6.85546875" style="28" customWidth="1"/>
    <col min="3334" max="3334" width="6" style="28" customWidth="1"/>
    <col min="3335" max="3335" width="6.140625" style="28" customWidth="1"/>
    <col min="3336" max="3336" width="5.140625" style="28" customWidth="1"/>
    <col min="3337" max="3337" width="7.42578125" style="28" customWidth="1"/>
    <col min="3338" max="3338" width="9" style="28" customWidth="1"/>
    <col min="3339" max="3339" width="18.28515625" style="28" customWidth="1"/>
    <col min="3340" max="3340" width="20.140625" style="28" customWidth="1"/>
    <col min="3341" max="3341" width="23" style="28" customWidth="1"/>
    <col min="3342" max="3342" width="14.28515625" style="28" customWidth="1"/>
    <col min="3343" max="3343" width="11.28515625" style="28" bestFit="1" customWidth="1"/>
    <col min="3344" max="3584" width="9.140625" style="28"/>
    <col min="3585" max="3585" width="0" style="28" hidden="1" customWidth="1"/>
    <col min="3586" max="3586" width="38.7109375" style="28" customWidth="1"/>
    <col min="3587" max="3587" width="7.42578125" style="28" customWidth="1"/>
    <col min="3588" max="3588" width="7.5703125" style="28" customWidth="1"/>
    <col min="3589" max="3589" width="6.85546875" style="28" customWidth="1"/>
    <col min="3590" max="3590" width="6" style="28" customWidth="1"/>
    <col min="3591" max="3591" width="6.140625" style="28" customWidth="1"/>
    <col min="3592" max="3592" width="5.140625" style="28" customWidth="1"/>
    <col min="3593" max="3593" width="7.42578125" style="28" customWidth="1"/>
    <col min="3594" max="3594" width="9" style="28" customWidth="1"/>
    <col min="3595" max="3595" width="18.28515625" style="28" customWidth="1"/>
    <col min="3596" max="3596" width="20.140625" style="28" customWidth="1"/>
    <col min="3597" max="3597" width="23" style="28" customWidth="1"/>
    <col min="3598" max="3598" width="14.28515625" style="28" customWidth="1"/>
    <col min="3599" max="3599" width="11.28515625" style="28" bestFit="1" customWidth="1"/>
    <col min="3600" max="3840" width="9.140625" style="28"/>
    <col min="3841" max="3841" width="0" style="28" hidden="1" customWidth="1"/>
    <col min="3842" max="3842" width="38.7109375" style="28" customWidth="1"/>
    <col min="3843" max="3843" width="7.42578125" style="28" customWidth="1"/>
    <col min="3844" max="3844" width="7.5703125" style="28" customWidth="1"/>
    <col min="3845" max="3845" width="6.85546875" style="28" customWidth="1"/>
    <col min="3846" max="3846" width="6" style="28" customWidth="1"/>
    <col min="3847" max="3847" width="6.140625" style="28" customWidth="1"/>
    <col min="3848" max="3848" width="5.140625" style="28" customWidth="1"/>
    <col min="3849" max="3849" width="7.42578125" style="28" customWidth="1"/>
    <col min="3850" max="3850" width="9" style="28" customWidth="1"/>
    <col min="3851" max="3851" width="18.28515625" style="28" customWidth="1"/>
    <col min="3852" max="3852" width="20.140625" style="28" customWidth="1"/>
    <col min="3853" max="3853" width="23" style="28" customWidth="1"/>
    <col min="3854" max="3854" width="14.28515625" style="28" customWidth="1"/>
    <col min="3855" max="3855" width="11.28515625" style="28" bestFit="1" customWidth="1"/>
    <col min="3856" max="4096" width="9.140625" style="28"/>
    <col min="4097" max="4097" width="0" style="28" hidden="1" customWidth="1"/>
    <col min="4098" max="4098" width="38.7109375" style="28" customWidth="1"/>
    <col min="4099" max="4099" width="7.42578125" style="28" customWidth="1"/>
    <col min="4100" max="4100" width="7.5703125" style="28" customWidth="1"/>
    <col min="4101" max="4101" width="6.85546875" style="28" customWidth="1"/>
    <col min="4102" max="4102" width="6" style="28" customWidth="1"/>
    <col min="4103" max="4103" width="6.140625" style="28" customWidth="1"/>
    <col min="4104" max="4104" width="5.140625" style="28" customWidth="1"/>
    <col min="4105" max="4105" width="7.42578125" style="28" customWidth="1"/>
    <col min="4106" max="4106" width="9" style="28" customWidth="1"/>
    <col min="4107" max="4107" width="18.28515625" style="28" customWidth="1"/>
    <col min="4108" max="4108" width="20.140625" style="28" customWidth="1"/>
    <col min="4109" max="4109" width="23" style="28" customWidth="1"/>
    <col min="4110" max="4110" width="14.28515625" style="28" customWidth="1"/>
    <col min="4111" max="4111" width="11.28515625" style="28" bestFit="1" customWidth="1"/>
    <col min="4112" max="4352" width="9.140625" style="28"/>
    <col min="4353" max="4353" width="0" style="28" hidden="1" customWidth="1"/>
    <col min="4354" max="4354" width="38.7109375" style="28" customWidth="1"/>
    <col min="4355" max="4355" width="7.42578125" style="28" customWidth="1"/>
    <col min="4356" max="4356" width="7.5703125" style="28" customWidth="1"/>
    <col min="4357" max="4357" width="6.85546875" style="28" customWidth="1"/>
    <col min="4358" max="4358" width="6" style="28" customWidth="1"/>
    <col min="4359" max="4359" width="6.140625" style="28" customWidth="1"/>
    <col min="4360" max="4360" width="5.140625" style="28" customWidth="1"/>
    <col min="4361" max="4361" width="7.42578125" style="28" customWidth="1"/>
    <col min="4362" max="4362" width="9" style="28" customWidth="1"/>
    <col min="4363" max="4363" width="18.28515625" style="28" customWidth="1"/>
    <col min="4364" max="4364" width="20.140625" style="28" customWidth="1"/>
    <col min="4365" max="4365" width="23" style="28" customWidth="1"/>
    <col min="4366" max="4366" width="14.28515625" style="28" customWidth="1"/>
    <col min="4367" max="4367" width="11.28515625" style="28" bestFit="1" customWidth="1"/>
    <col min="4368" max="4608" width="9.140625" style="28"/>
    <col min="4609" max="4609" width="0" style="28" hidden="1" customWidth="1"/>
    <col min="4610" max="4610" width="38.7109375" style="28" customWidth="1"/>
    <col min="4611" max="4611" width="7.42578125" style="28" customWidth="1"/>
    <col min="4612" max="4612" width="7.5703125" style="28" customWidth="1"/>
    <col min="4613" max="4613" width="6.85546875" style="28" customWidth="1"/>
    <col min="4614" max="4614" width="6" style="28" customWidth="1"/>
    <col min="4615" max="4615" width="6.140625" style="28" customWidth="1"/>
    <col min="4616" max="4616" width="5.140625" style="28" customWidth="1"/>
    <col min="4617" max="4617" width="7.42578125" style="28" customWidth="1"/>
    <col min="4618" max="4618" width="9" style="28" customWidth="1"/>
    <col min="4619" max="4619" width="18.28515625" style="28" customWidth="1"/>
    <col min="4620" max="4620" width="20.140625" style="28" customWidth="1"/>
    <col min="4621" max="4621" width="23" style="28" customWidth="1"/>
    <col min="4622" max="4622" width="14.28515625" style="28" customWidth="1"/>
    <col min="4623" max="4623" width="11.28515625" style="28" bestFit="1" customWidth="1"/>
    <col min="4624" max="4864" width="9.140625" style="28"/>
    <col min="4865" max="4865" width="0" style="28" hidden="1" customWidth="1"/>
    <col min="4866" max="4866" width="38.7109375" style="28" customWidth="1"/>
    <col min="4867" max="4867" width="7.42578125" style="28" customWidth="1"/>
    <col min="4868" max="4868" width="7.5703125" style="28" customWidth="1"/>
    <col min="4869" max="4869" width="6.85546875" style="28" customWidth="1"/>
    <col min="4870" max="4870" width="6" style="28" customWidth="1"/>
    <col min="4871" max="4871" width="6.140625" style="28" customWidth="1"/>
    <col min="4872" max="4872" width="5.140625" style="28" customWidth="1"/>
    <col min="4873" max="4873" width="7.42578125" style="28" customWidth="1"/>
    <col min="4874" max="4874" width="9" style="28" customWidth="1"/>
    <col min="4875" max="4875" width="18.28515625" style="28" customWidth="1"/>
    <col min="4876" max="4876" width="20.140625" style="28" customWidth="1"/>
    <col min="4877" max="4877" width="23" style="28" customWidth="1"/>
    <col min="4878" max="4878" width="14.28515625" style="28" customWidth="1"/>
    <col min="4879" max="4879" width="11.28515625" style="28" bestFit="1" customWidth="1"/>
    <col min="4880" max="5120" width="9.140625" style="28"/>
    <col min="5121" max="5121" width="0" style="28" hidden="1" customWidth="1"/>
    <col min="5122" max="5122" width="38.7109375" style="28" customWidth="1"/>
    <col min="5123" max="5123" width="7.42578125" style="28" customWidth="1"/>
    <col min="5124" max="5124" width="7.5703125" style="28" customWidth="1"/>
    <col min="5125" max="5125" width="6.85546875" style="28" customWidth="1"/>
    <col min="5126" max="5126" width="6" style="28" customWidth="1"/>
    <col min="5127" max="5127" width="6.140625" style="28" customWidth="1"/>
    <col min="5128" max="5128" width="5.140625" style="28" customWidth="1"/>
    <col min="5129" max="5129" width="7.42578125" style="28" customWidth="1"/>
    <col min="5130" max="5130" width="9" style="28" customWidth="1"/>
    <col min="5131" max="5131" width="18.28515625" style="28" customWidth="1"/>
    <col min="5132" max="5132" width="20.140625" style="28" customWidth="1"/>
    <col min="5133" max="5133" width="23" style="28" customWidth="1"/>
    <col min="5134" max="5134" width="14.28515625" style="28" customWidth="1"/>
    <col min="5135" max="5135" width="11.28515625" style="28" bestFit="1" customWidth="1"/>
    <col min="5136" max="5376" width="9.140625" style="28"/>
    <col min="5377" max="5377" width="0" style="28" hidden="1" customWidth="1"/>
    <col min="5378" max="5378" width="38.7109375" style="28" customWidth="1"/>
    <col min="5379" max="5379" width="7.42578125" style="28" customWidth="1"/>
    <col min="5380" max="5380" width="7.5703125" style="28" customWidth="1"/>
    <col min="5381" max="5381" width="6.85546875" style="28" customWidth="1"/>
    <col min="5382" max="5382" width="6" style="28" customWidth="1"/>
    <col min="5383" max="5383" width="6.140625" style="28" customWidth="1"/>
    <col min="5384" max="5384" width="5.140625" style="28" customWidth="1"/>
    <col min="5385" max="5385" width="7.42578125" style="28" customWidth="1"/>
    <col min="5386" max="5386" width="9" style="28" customWidth="1"/>
    <col min="5387" max="5387" width="18.28515625" style="28" customWidth="1"/>
    <col min="5388" max="5388" width="20.140625" style="28" customWidth="1"/>
    <col min="5389" max="5389" width="23" style="28" customWidth="1"/>
    <col min="5390" max="5390" width="14.28515625" style="28" customWidth="1"/>
    <col min="5391" max="5391" width="11.28515625" style="28" bestFit="1" customWidth="1"/>
    <col min="5392" max="5632" width="9.140625" style="28"/>
    <col min="5633" max="5633" width="0" style="28" hidden="1" customWidth="1"/>
    <col min="5634" max="5634" width="38.7109375" style="28" customWidth="1"/>
    <col min="5635" max="5635" width="7.42578125" style="28" customWidth="1"/>
    <col min="5636" max="5636" width="7.5703125" style="28" customWidth="1"/>
    <col min="5637" max="5637" width="6.85546875" style="28" customWidth="1"/>
    <col min="5638" max="5638" width="6" style="28" customWidth="1"/>
    <col min="5639" max="5639" width="6.140625" style="28" customWidth="1"/>
    <col min="5640" max="5640" width="5.140625" style="28" customWidth="1"/>
    <col min="5641" max="5641" width="7.42578125" style="28" customWidth="1"/>
    <col min="5642" max="5642" width="9" style="28" customWidth="1"/>
    <col min="5643" max="5643" width="18.28515625" style="28" customWidth="1"/>
    <col min="5644" max="5644" width="20.140625" style="28" customWidth="1"/>
    <col min="5645" max="5645" width="23" style="28" customWidth="1"/>
    <col min="5646" max="5646" width="14.28515625" style="28" customWidth="1"/>
    <col min="5647" max="5647" width="11.28515625" style="28" bestFit="1" customWidth="1"/>
    <col min="5648" max="5888" width="9.140625" style="28"/>
    <col min="5889" max="5889" width="0" style="28" hidden="1" customWidth="1"/>
    <col min="5890" max="5890" width="38.7109375" style="28" customWidth="1"/>
    <col min="5891" max="5891" width="7.42578125" style="28" customWidth="1"/>
    <col min="5892" max="5892" width="7.5703125" style="28" customWidth="1"/>
    <col min="5893" max="5893" width="6.85546875" style="28" customWidth="1"/>
    <col min="5894" max="5894" width="6" style="28" customWidth="1"/>
    <col min="5895" max="5895" width="6.140625" style="28" customWidth="1"/>
    <col min="5896" max="5896" width="5.140625" style="28" customWidth="1"/>
    <col min="5897" max="5897" width="7.42578125" style="28" customWidth="1"/>
    <col min="5898" max="5898" width="9" style="28" customWidth="1"/>
    <col min="5899" max="5899" width="18.28515625" style="28" customWidth="1"/>
    <col min="5900" max="5900" width="20.140625" style="28" customWidth="1"/>
    <col min="5901" max="5901" width="23" style="28" customWidth="1"/>
    <col min="5902" max="5902" width="14.28515625" style="28" customWidth="1"/>
    <col min="5903" max="5903" width="11.28515625" style="28" bestFit="1" customWidth="1"/>
    <col min="5904" max="6144" width="9.140625" style="28"/>
    <col min="6145" max="6145" width="0" style="28" hidden="1" customWidth="1"/>
    <col min="6146" max="6146" width="38.7109375" style="28" customWidth="1"/>
    <col min="6147" max="6147" width="7.42578125" style="28" customWidth="1"/>
    <col min="6148" max="6148" width="7.5703125" style="28" customWidth="1"/>
    <col min="6149" max="6149" width="6.85546875" style="28" customWidth="1"/>
    <col min="6150" max="6150" width="6" style="28" customWidth="1"/>
    <col min="6151" max="6151" width="6.140625" style="28" customWidth="1"/>
    <col min="6152" max="6152" width="5.140625" style="28" customWidth="1"/>
    <col min="6153" max="6153" width="7.42578125" style="28" customWidth="1"/>
    <col min="6154" max="6154" width="9" style="28" customWidth="1"/>
    <col min="6155" max="6155" width="18.28515625" style="28" customWidth="1"/>
    <col min="6156" max="6156" width="20.140625" style="28" customWidth="1"/>
    <col min="6157" max="6157" width="23" style="28" customWidth="1"/>
    <col min="6158" max="6158" width="14.28515625" style="28" customWidth="1"/>
    <col min="6159" max="6159" width="11.28515625" style="28" bestFit="1" customWidth="1"/>
    <col min="6160" max="6400" width="9.140625" style="28"/>
    <col min="6401" max="6401" width="0" style="28" hidden="1" customWidth="1"/>
    <col min="6402" max="6402" width="38.7109375" style="28" customWidth="1"/>
    <col min="6403" max="6403" width="7.42578125" style="28" customWidth="1"/>
    <col min="6404" max="6404" width="7.5703125" style="28" customWidth="1"/>
    <col min="6405" max="6405" width="6.85546875" style="28" customWidth="1"/>
    <col min="6406" max="6406" width="6" style="28" customWidth="1"/>
    <col min="6407" max="6407" width="6.140625" style="28" customWidth="1"/>
    <col min="6408" max="6408" width="5.140625" style="28" customWidth="1"/>
    <col min="6409" max="6409" width="7.42578125" style="28" customWidth="1"/>
    <col min="6410" max="6410" width="9" style="28" customWidth="1"/>
    <col min="6411" max="6411" width="18.28515625" style="28" customWidth="1"/>
    <col min="6412" max="6412" width="20.140625" style="28" customWidth="1"/>
    <col min="6413" max="6413" width="23" style="28" customWidth="1"/>
    <col min="6414" max="6414" width="14.28515625" style="28" customWidth="1"/>
    <col min="6415" max="6415" width="11.28515625" style="28" bestFit="1" customWidth="1"/>
    <col min="6416" max="6656" width="9.140625" style="28"/>
    <col min="6657" max="6657" width="0" style="28" hidden="1" customWidth="1"/>
    <col min="6658" max="6658" width="38.7109375" style="28" customWidth="1"/>
    <col min="6659" max="6659" width="7.42578125" style="28" customWidth="1"/>
    <col min="6660" max="6660" width="7.5703125" style="28" customWidth="1"/>
    <col min="6661" max="6661" width="6.85546875" style="28" customWidth="1"/>
    <col min="6662" max="6662" width="6" style="28" customWidth="1"/>
    <col min="6663" max="6663" width="6.140625" style="28" customWidth="1"/>
    <col min="6664" max="6664" width="5.140625" style="28" customWidth="1"/>
    <col min="6665" max="6665" width="7.42578125" style="28" customWidth="1"/>
    <col min="6666" max="6666" width="9" style="28" customWidth="1"/>
    <col min="6667" max="6667" width="18.28515625" style="28" customWidth="1"/>
    <col min="6668" max="6668" width="20.140625" style="28" customWidth="1"/>
    <col min="6669" max="6669" width="23" style="28" customWidth="1"/>
    <col min="6670" max="6670" width="14.28515625" style="28" customWidth="1"/>
    <col min="6671" max="6671" width="11.28515625" style="28" bestFit="1" customWidth="1"/>
    <col min="6672" max="6912" width="9.140625" style="28"/>
    <col min="6913" max="6913" width="0" style="28" hidden="1" customWidth="1"/>
    <col min="6914" max="6914" width="38.7109375" style="28" customWidth="1"/>
    <col min="6915" max="6915" width="7.42578125" style="28" customWidth="1"/>
    <col min="6916" max="6916" width="7.5703125" style="28" customWidth="1"/>
    <col min="6917" max="6917" width="6.85546875" style="28" customWidth="1"/>
    <col min="6918" max="6918" width="6" style="28" customWidth="1"/>
    <col min="6919" max="6919" width="6.140625" style="28" customWidth="1"/>
    <col min="6920" max="6920" width="5.140625" style="28" customWidth="1"/>
    <col min="6921" max="6921" width="7.42578125" style="28" customWidth="1"/>
    <col min="6922" max="6922" width="9" style="28" customWidth="1"/>
    <col min="6923" max="6923" width="18.28515625" style="28" customWidth="1"/>
    <col min="6924" max="6924" width="20.140625" style="28" customWidth="1"/>
    <col min="6925" max="6925" width="23" style="28" customWidth="1"/>
    <col min="6926" max="6926" width="14.28515625" style="28" customWidth="1"/>
    <col min="6927" max="6927" width="11.28515625" style="28" bestFit="1" customWidth="1"/>
    <col min="6928" max="7168" width="9.140625" style="28"/>
    <col min="7169" max="7169" width="0" style="28" hidden="1" customWidth="1"/>
    <col min="7170" max="7170" width="38.7109375" style="28" customWidth="1"/>
    <col min="7171" max="7171" width="7.42578125" style="28" customWidth="1"/>
    <col min="7172" max="7172" width="7.5703125" style="28" customWidth="1"/>
    <col min="7173" max="7173" width="6.85546875" style="28" customWidth="1"/>
    <col min="7174" max="7174" width="6" style="28" customWidth="1"/>
    <col min="7175" max="7175" width="6.140625" style="28" customWidth="1"/>
    <col min="7176" max="7176" width="5.140625" style="28" customWidth="1"/>
    <col min="7177" max="7177" width="7.42578125" style="28" customWidth="1"/>
    <col min="7178" max="7178" width="9" style="28" customWidth="1"/>
    <col min="7179" max="7179" width="18.28515625" style="28" customWidth="1"/>
    <col min="7180" max="7180" width="20.140625" style="28" customWidth="1"/>
    <col min="7181" max="7181" width="23" style="28" customWidth="1"/>
    <col min="7182" max="7182" width="14.28515625" style="28" customWidth="1"/>
    <col min="7183" max="7183" width="11.28515625" style="28" bestFit="1" customWidth="1"/>
    <col min="7184" max="7424" width="9.140625" style="28"/>
    <col min="7425" max="7425" width="0" style="28" hidden="1" customWidth="1"/>
    <col min="7426" max="7426" width="38.7109375" style="28" customWidth="1"/>
    <col min="7427" max="7427" width="7.42578125" style="28" customWidth="1"/>
    <col min="7428" max="7428" width="7.5703125" style="28" customWidth="1"/>
    <col min="7429" max="7429" width="6.85546875" style="28" customWidth="1"/>
    <col min="7430" max="7430" width="6" style="28" customWidth="1"/>
    <col min="7431" max="7431" width="6.140625" style="28" customWidth="1"/>
    <col min="7432" max="7432" width="5.140625" style="28" customWidth="1"/>
    <col min="7433" max="7433" width="7.42578125" style="28" customWidth="1"/>
    <col min="7434" max="7434" width="9" style="28" customWidth="1"/>
    <col min="7435" max="7435" width="18.28515625" style="28" customWidth="1"/>
    <col min="7436" max="7436" width="20.140625" style="28" customWidth="1"/>
    <col min="7437" max="7437" width="23" style="28" customWidth="1"/>
    <col min="7438" max="7438" width="14.28515625" style="28" customWidth="1"/>
    <col min="7439" max="7439" width="11.28515625" style="28" bestFit="1" customWidth="1"/>
    <col min="7440" max="7680" width="9.140625" style="28"/>
    <col min="7681" max="7681" width="0" style="28" hidden="1" customWidth="1"/>
    <col min="7682" max="7682" width="38.7109375" style="28" customWidth="1"/>
    <col min="7683" max="7683" width="7.42578125" style="28" customWidth="1"/>
    <col min="7684" max="7684" width="7.5703125" style="28" customWidth="1"/>
    <col min="7685" max="7685" width="6.85546875" style="28" customWidth="1"/>
    <col min="7686" max="7686" width="6" style="28" customWidth="1"/>
    <col min="7687" max="7687" width="6.140625" style="28" customWidth="1"/>
    <col min="7688" max="7688" width="5.140625" style="28" customWidth="1"/>
    <col min="7689" max="7689" width="7.42578125" style="28" customWidth="1"/>
    <col min="7690" max="7690" width="9" style="28" customWidth="1"/>
    <col min="7691" max="7691" width="18.28515625" style="28" customWidth="1"/>
    <col min="7692" max="7692" width="20.140625" style="28" customWidth="1"/>
    <col min="7693" max="7693" width="23" style="28" customWidth="1"/>
    <col min="7694" max="7694" width="14.28515625" style="28" customWidth="1"/>
    <col min="7695" max="7695" width="11.28515625" style="28" bestFit="1" customWidth="1"/>
    <col min="7696" max="7936" width="9.140625" style="28"/>
    <col min="7937" max="7937" width="0" style="28" hidden="1" customWidth="1"/>
    <col min="7938" max="7938" width="38.7109375" style="28" customWidth="1"/>
    <col min="7939" max="7939" width="7.42578125" style="28" customWidth="1"/>
    <col min="7940" max="7940" width="7.5703125" style="28" customWidth="1"/>
    <col min="7941" max="7941" width="6.85546875" style="28" customWidth="1"/>
    <col min="7942" max="7942" width="6" style="28" customWidth="1"/>
    <col min="7943" max="7943" width="6.140625" style="28" customWidth="1"/>
    <col min="7944" max="7944" width="5.140625" style="28" customWidth="1"/>
    <col min="7945" max="7945" width="7.42578125" style="28" customWidth="1"/>
    <col min="7946" max="7946" width="9" style="28" customWidth="1"/>
    <col min="7947" max="7947" width="18.28515625" style="28" customWidth="1"/>
    <col min="7948" max="7948" width="20.140625" style="28" customWidth="1"/>
    <col min="7949" max="7949" width="23" style="28" customWidth="1"/>
    <col min="7950" max="7950" width="14.28515625" style="28" customWidth="1"/>
    <col min="7951" max="7951" width="11.28515625" style="28" bestFit="1" customWidth="1"/>
    <col min="7952" max="8192" width="9.140625" style="28"/>
    <col min="8193" max="8193" width="0" style="28" hidden="1" customWidth="1"/>
    <col min="8194" max="8194" width="38.7109375" style="28" customWidth="1"/>
    <col min="8195" max="8195" width="7.42578125" style="28" customWidth="1"/>
    <col min="8196" max="8196" width="7.5703125" style="28" customWidth="1"/>
    <col min="8197" max="8197" width="6.85546875" style="28" customWidth="1"/>
    <col min="8198" max="8198" width="6" style="28" customWidth="1"/>
    <col min="8199" max="8199" width="6.140625" style="28" customWidth="1"/>
    <col min="8200" max="8200" width="5.140625" style="28" customWidth="1"/>
    <col min="8201" max="8201" width="7.42578125" style="28" customWidth="1"/>
    <col min="8202" max="8202" width="9" style="28" customWidth="1"/>
    <col min="8203" max="8203" width="18.28515625" style="28" customWidth="1"/>
    <col min="8204" max="8204" width="20.140625" style="28" customWidth="1"/>
    <col min="8205" max="8205" width="23" style="28" customWidth="1"/>
    <col min="8206" max="8206" width="14.28515625" style="28" customWidth="1"/>
    <col min="8207" max="8207" width="11.28515625" style="28" bestFit="1" customWidth="1"/>
    <col min="8208" max="8448" width="9.140625" style="28"/>
    <col min="8449" max="8449" width="0" style="28" hidden="1" customWidth="1"/>
    <col min="8450" max="8450" width="38.7109375" style="28" customWidth="1"/>
    <col min="8451" max="8451" width="7.42578125" style="28" customWidth="1"/>
    <col min="8452" max="8452" width="7.5703125" style="28" customWidth="1"/>
    <col min="8453" max="8453" width="6.85546875" style="28" customWidth="1"/>
    <col min="8454" max="8454" width="6" style="28" customWidth="1"/>
    <col min="8455" max="8455" width="6.140625" style="28" customWidth="1"/>
    <col min="8456" max="8456" width="5.140625" style="28" customWidth="1"/>
    <col min="8457" max="8457" width="7.42578125" style="28" customWidth="1"/>
    <col min="8458" max="8458" width="9" style="28" customWidth="1"/>
    <col min="8459" max="8459" width="18.28515625" style="28" customWidth="1"/>
    <col min="8460" max="8460" width="20.140625" style="28" customWidth="1"/>
    <col min="8461" max="8461" width="23" style="28" customWidth="1"/>
    <col min="8462" max="8462" width="14.28515625" style="28" customWidth="1"/>
    <col min="8463" max="8463" width="11.28515625" style="28" bestFit="1" customWidth="1"/>
    <col min="8464" max="8704" width="9.140625" style="28"/>
    <col min="8705" max="8705" width="0" style="28" hidden="1" customWidth="1"/>
    <col min="8706" max="8706" width="38.7109375" style="28" customWidth="1"/>
    <col min="8707" max="8707" width="7.42578125" style="28" customWidth="1"/>
    <col min="8708" max="8708" width="7.5703125" style="28" customWidth="1"/>
    <col min="8709" max="8709" width="6.85546875" style="28" customWidth="1"/>
    <col min="8710" max="8710" width="6" style="28" customWidth="1"/>
    <col min="8711" max="8711" width="6.140625" style="28" customWidth="1"/>
    <col min="8712" max="8712" width="5.140625" style="28" customWidth="1"/>
    <col min="8713" max="8713" width="7.42578125" style="28" customWidth="1"/>
    <col min="8714" max="8714" width="9" style="28" customWidth="1"/>
    <col min="8715" max="8715" width="18.28515625" style="28" customWidth="1"/>
    <col min="8716" max="8716" width="20.140625" style="28" customWidth="1"/>
    <col min="8717" max="8717" width="23" style="28" customWidth="1"/>
    <col min="8718" max="8718" width="14.28515625" style="28" customWidth="1"/>
    <col min="8719" max="8719" width="11.28515625" style="28" bestFit="1" customWidth="1"/>
    <col min="8720" max="8960" width="9.140625" style="28"/>
    <col min="8961" max="8961" width="0" style="28" hidden="1" customWidth="1"/>
    <col min="8962" max="8962" width="38.7109375" style="28" customWidth="1"/>
    <col min="8963" max="8963" width="7.42578125" style="28" customWidth="1"/>
    <col min="8964" max="8964" width="7.5703125" style="28" customWidth="1"/>
    <col min="8965" max="8965" width="6.85546875" style="28" customWidth="1"/>
    <col min="8966" max="8966" width="6" style="28" customWidth="1"/>
    <col min="8967" max="8967" width="6.140625" style="28" customWidth="1"/>
    <col min="8968" max="8968" width="5.140625" style="28" customWidth="1"/>
    <col min="8969" max="8969" width="7.42578125" style="28" customWidth="1"/>
    <col min="8970" max="8970" width="9" style="28" customWidth="1"/>
    <col min="8971" max="8971" width="18.28515625" style="28" customWidth="1"/>
    <col min="8972" max="8972" width="20.140625" style="28" customWidth="1"/>
    <col min="8973" max="8973" width="23" style="28" customWidth="1"/>
    <col min="8974" max="8974" width="14.28515625" style="28" customWidth="1"/>
    <col min="8975" max="8975" width="11.28515625" style="28" bestFit="1" customWidth="1"/>
    <col min="8976" max="9216" width="9.140625" style="28"/>
    <col min="9217" max="9217" width="0" style="28" hidden="1" customWidth="1"/>
    <col min="9218" max="9218" width="38.7109375" style="28" customWidth="1"/>
    <col min="9219" max="9219" width="7.42578125" style="28" customWidth="1"/>
    <col min="9220" max="9220" width="7.5703125" style="28" customWidth="1"/>
    <col min="9221" max="9221" width="6.85546875" style="28" customWidth="1"/>
    <col min="9222" max="9222" width="6" style="28" customWidth="1"/>
    <col min="9223" max="9223" width="6.140625" style="28" customWidth="1"/>
    <col min="9224" max="9224" width="5.140625" style="28" customWidth="1"/>
    <col min="9225" max="9225" width="7.42578125" style="28" customWidth="1"/>
    <col min="9226" max="9226" width="9" style="28" customWidth="1"/>
    <col min="9227" max="9227" width="18.28515625" style="28" customWidth="1"/>
    <col min="9228" max="9228" width="20.140625" style="28" customWidth="1"/>
    <col min="9229" max="9229" width="23" style="28" customWidth="1"/>
    <col min="9230" max="9230" width="14.28515625" style="28" customWidth="1"/>
    <col min="9231" max="9231" width="11.28515625" style="28" bestFit="1" customWidth="1"/>
    <col min="9232" max="9472" width="9.140625" style="28"/>
    <col min="9473" max="9473" width="0" style="28" hidden="1" customWidth="1"/>
    <col min="9474" max="9474" width="38.7109375" style="28" customWidth="1"/>
    <col min="9475" max="9475" width="7.42578125" style="28" customWidth="1"/>
    <col min="9476" max="9476" width="7.5703125" style="28" customWidth="1"/>
    <col min="9477" max="9477" width="6.85546875" style="28" customWidth="1"/>
    <col min="9478" max="9478" width="6" style="28" customWidth="1"/>
    <col min="9479" max="9479" width="6.140625" style="28" customWidth="1"/>
    <col min="9480" max="9480" width="5.140625" style="28" customWidth="1"/>
    <col min="9481" max="9481" width="7.42578125" style="28" customWidth="1"/>
    <col min="9482" max="9482" width="9" style="28" customWidth="1"/>
    <col min="9483" max="9483" width="18.28515625" style="28" customWidth="1"/>
    <col min="9484" max="9484" width="20.140625" style="28" customWidth="1"/>
    <col min="9485" max="9485" width="23" style="28" customWidth="1"/>
    <col min="9486" max="9486" width="14.28515625" style="28" customWidth="1"/>
    <col min="9487" max="9487" width="11.28515625" style="28" bestFit="1" customWidth="1"/>
    <col min="9488" max="9728" width="9.140625" style="28"/>
    <col min="9729" max="9729" width="0" style="28" hidden="1" customWidth="1"/>
    <col min="9730" max="9730" width="38.7109375" style="28" customWidth="1"/>
    <col min="9731" max="9731" width="7.42578125" style="28" customWidth="1"/>
    <col min="9732" max="9732" width="7.5703125" style="28" customWidth="1"/>
    <col min="9733" max="9733" width="6.85546875" style="28" customWidth="1"/>
    <col min="9734" max="9734" width="6" style="28" customWidth="1"/>
    <col min="9735" max="9735" width="6.140625" style="28" customWidth="1"/>
    <col min="9736" max="9736" width="5.140625" style="28" customWidth="1"/>
    <col min="9737" max="9737" width="7.42578125" style="28" customWidth="1"/>
    <col min="9738" max="9738" width="9" style="28" customWidth="1"/>
    <col min="9739" max="9739" width="18.28515625" style="28" customWidth="1"/>
    <col min="9740" max="9740" width="20.140625" style="28" customWidth="1"/>
    <col min="9741" max="9741" width="23" style="28" customWidth="1"/>
    <col min="9742" max="9742" width="14.28515625" style="28" customWidth="1"/>
    <col min="9743" max="9743" width="11.28515625" style="28" bestFit="1" customWidth="1"/>
    <col min="9744" max="9984" width="9.140625" style="28"/>
    <col min="9985" max="9985" width="0" style="28" hidden="1" customWidth="1"/>
    <col min="9986" max="9986" width="38.7109375" style="28" customWidth="1"/>
    <col min="9987" max="9987" width="7.42578125" style="28" customWidth="1"/>
    <col min="9988" max="9988" width="7.5703125" style="28" customWidth="1"/>
    <col min="9989" max="9989" width="6.85546875" style="28" customWidth="1"/>
    <col min="9990" max="9990" width="6" style="28" customWidth="1"/>
    <col min="9991" max="9991" width="6.140625" style="28" customWidth="1"/>
    <col min="9992" max="9992" width="5.140625" style="28" customWidth="1"/>
    <col min="9993" max="9993" width="7.42578125" style="28" customWidth="1"/>
    <col min="9994" max="9994" width="9" style="28" customWidth="1"/>
    <col min="9995" max="9995" width="18.28515625" style="28" customWidth="1"/>
    <col min="9996" max="9996" width="20.140625" style="28" customWidth="1"/>
    <col min="9997" max="9997" width="23" style="28" customWidth="1"/>
    <col min="9998" max="9998" width="14.28515625" style="28" customWidth="1"/>
    <col min="9999" max="9999" width="11.28515625" style="28" bestFit="1" customWidth="1"/>
    <col min="10000" max="10240" width="9.140625" style="28"/>
    <col min="10241" max="10241" width="0" style="28" hidden="1" customWidth="1"/>
    <col min="10242" max="10242" width="38.7109375" style="28" customWidth="1"/>
    <col min="10243" max="10243" width="7.42578125" style="28" customWidth="1"/>
    <col min="10244" max="10244" width="7.5703125" style="28" customWidth="1"/>
    <col min="10245" max="10245" width="6.85546875" style="28" customWidth="1"/>
    <col min="10246" max="10246" width="6" style="28" customWidth="1"/>
    <col min="10247" max="10247" width="6.140625" style="28" customWidth="1"/>
    <col min="10248" max="10248" width="5.140625" style="28" customWidth="1"/>
    <col min="10249" max="10249" width="7.42578125" style="28" customWidth="1"/>
    <col min="10250" max="10250" width="9" style="28" customWidth="1"/>
    <col min="10251" max="10251" width="18.28515625" style="28" customWidth="1"/>
    <col min="10252" max="10252" width="20.140625" style="28" customWidth="1"/>
    <col min="10253" max="10253" width="23" style="28" customWidth="1"/>
    <col min="10254" max="10254" width="14.28515625" style="28" customWidth="1"/>
    <col min="10255" max="10255" width="11.28515625" style="28" bestFit="1" customWidth="1"/>
    <col min="10256" max="10496" width="9.140625" style="28"/>
    <col min="10497" max="10497" width="0" style="28" hidden="1" customWidth="1"/>
    <col min="10498" max="10498" width="38.7109375" style="28" customWidth="1"/>
    <col min="10499" max="10499" width="7.42578125" style="28" customWidth="1"/>
    <col min="10500" max="10500" width="7.5703125" style="28" customWidth="1"/>
    <col min="10501" max="10501" width="6.85546875" style="28" customWidth="1"/>
    <col min="10502" max="10502" width="6" style="28" customWidth="1"/>
    <col min="10503" max="10503" width="6.140625" style="28" customWidth="1"/>
    <col min="10504" max="10504" width="5.140625" style="28" customWidth="1"/>
    <col min="10505" max="10505" width="7.42578125" style="28" customWidth="1"/>
    <col min="10506" max="10506" width="9" style="28" customWidth="1"/>
    <col min="10507" max="10507" width="18.28515625" style="28" customWidth="1"/>
    <col min="10508" max="10508" width="20.140625" style="28" customWidth="1"/>
    <col min="10509" max="10509" width="23" style="28" customWidth="1"/>
    <col min="10510" max="10510" width="14.28515625" style="28" customWidth="1"/>
    <col min="10511" max="10511" width="11.28515625" style="28" bestFit="1" customWidth="1"/>
    <col min="10512" max="10752" width="9.140625" style="28"/>
    <col min="10753" max="10753" width="0" style="28" hidden="1" customWidth="1"/>
    <col min="10754" max="10754" width="38.7109375" style="28" customWidth="1"/>
    <col min="10755" max="10755" width="7.42578125" style="28" customWidth="1"/>
    <col min="10756" max="10756" width="7.5703125" style="28" customWidth="1"/>
    <col min="10757" max="10757" width="6.85546875" style="28" customWidth="1"/>
    <col min="10758" max="10758" width="6" style="28" customWidth="1"/>
    <col min="10759" max="10759" width="6.140625" style="28" customWidth="1"/>
    <col min="10760" max="10760" width="5.140625" style="28" customWidth="1"/>
    <col min="10761" max="10761" width="7.42578125" style="28" customWidth="1"/>
    <col min="10762" max="10762" width="9" style="28" customWidth="1"/>
    <col min="10763" max="10763" width="18.28515625" style="28" customWidth="1"/>
    <col min="10764" max="10764" width="20.140625" style="28" customWidth="1"/>
    <col min="10765" max="10765" width="23" style="28" customWidth="1"/>
    <col min="10766" max="10766" width="14.28515625" style="28" customWidth="1"/>
    <col min="10767" max="10767" width="11.28515625" style="28" bestFit="1" customWidth="1"/>
    <col min="10768" max="11008" width="9.140625" style="28"/>
    <col min="11009" max="11009" width="0" style="28" hidden="1" customWidth="1"/>
    <col min="11010" max="11010" width="38.7109375" style="28" customWidth="1"/>
    <col min="11011" max="11011" width="7.42578125" style="28" customWidth="1"/>
    <col min="11012" max="11012" width="7.5703125" style="28" customWidth="1"/>
    <col min="11013" max="11013" width="6.85546875" style="28" customWidth="1"/>
    <col min="11014" max="11014" width="6" style="28" customWidth="1"/>
    <col min="11015" max="11015" width="6.140625" style="28" customWidth="1"/>
    <col min="11016" max="11016" width="5.140625" style="28" customWidth="1"/>
    <col min="11017" max="11017" width="7.42578125" style="28" customWidth="1"/>
    <col min="11018" max="11018" width="9" style="28" customWidth="1"/>
    <col min="11019" max="11019" width="18.28515625" style="28" customWidth="1"/>
    <col min="11020" max="11020" width="20.140625" style="28" customWidth="1"/>
    <col min="11021" max="11021" width="23" style="28" customWidth="1"/>
    <col min="11022" max="11022" width="14.28515625" style="28" customWidth="1"/>
    <col min="11023" max="11023" width="11.28515625" style="28" bestFit="1" customWidth="1"/>
    <col min="11024" max="11264" width="9.140625" style="28"/>
    <col min="11265" max="11265" width="0" style="28" hidden="1" customWidth="1"/>
    <col min="11266" max="11266" width="38.7109375" style="28" customWidth="1"/>
    <col min="11267" max="11267" width="7.42578125" style="28" customWidth="1"/>
    <col min="11268" max="11268" width="7.5703125" style="28" customWidth="1"/>
    <col min="11269" max="11269" width="6.85546875" style="28" customWidth="1"/>
    <col min="11270" max="11270" width="6" style="28" customWidth="1"/>
    <col min="11271" max="11271" width="6.140625" style="28" customWidth="1"/>
    <col min="11272" max="11272" width="5.140625" style="28" customWidth="1"/>
    <col min="11273" max="11273" width="7.42578125" style="28" customWidth="1"/>
    <col min="11274" max="11274" width="9" style="28" customWidth="1"/>
    <col min="11275" max="11275" width="18.28515625" style="28" customWidth="1"/>
    <col min="11276" max="11276" width="20.140625" style="28" customWidth="1"/>
    <col min="11277" max="11277" width="23" style="28" customWidth="1"/>
    <col min="11278" max="11278" width="14.28515625" style="28" customWidth="1"/>
    <col min="11279" max="11279" width="11.28515625" style="28" bestFit="1" customWidth="1"/>
    <col min="11280" max="11520" width="9.140625" style="28"/>
    <col min="11521" max="11521" width="0" style="28" hidden="1" customWidth="1"/>
    <col min="11522" max="11522" width="38.7109375" style="28" customWidth="1"/>
    <col min="11523" max="11523" width="7.42578125" style="28" customWidth="1"/>
    <col min="11524" max="11524" width="7.5703125" style="28" customWidth="1"/>
    <col min="11525" max="11525" width="6.85546875" style="28" customWidth="1"/>
    <col min="11526" max="11526" width="6" style="28" customWidth="1"/>
    <col min="11527" max="11527" width="6.140625" style="28" customWidth="1"/>
    <col min="11528" max="11528" width="5.140625" style="28" customWidth="1"/>
    <col min="11529" max="11529" width="7.42578125" style="28" customWidth="1"/>
    <col min="11530" max="11530" width="9" style="28" customWidth="1"/>
    <col min="11531" max="11531" width="18.28515625" style="28" customWidth="1"/>
    <col min="11532" max="11532" width="20.140625" style="28" customWidth="1"/>
    <col min="11533" max="11533" width="23" style="28" customWidth="1"/>
    <col min="11534" max="11534" width="14.28515625" style="28" customWidth="1"/>
    <col min="11535" max="11535" width="11.28515625" style="28" bestFit="1" customWidth="1"/>
    <col min="11536" max="11776" width="9.140625" style="28"/>
    <col min="11777" max="11777" width="0" style="28" hidden="1" customWidth="1"/>
    <col min="11778" max="11778" width="38.7109375" style="28" customWidth="1"/>
    <col min="11779" max="11779" width="7.42578125" style="28" customWidth="1"/>
    <col min="11780" max="11780" width="7.5703125" style="28" customWidth="1"/>
    <col min="11781" max="11781" width="6.85546875" style="28" customWidth="1"/>
    <col min="11782" max="11782" width="6" style="28" customWidth="1"/>
    <col min="11783" max="11783" width="6.140625" style="28" customWidth="1"/>
    <col min="11784" max="11784" width="5.140625" style="28" customWidth="1"/>
    <col min="11785" max="11785" width="7.42578125" style="28" customWidth="1"/>
    <col min="11786" max="11786" width="9" style="28" customWidth="1"/>
    <col min="11787" max="11787" width="18.28515625" style="28" customWidth="1"/>
    <col min="11788" max="11788" width="20.140625" style="28" customWidth="1"/>
    <col min="11789" max="11789" width="23" style="28" customWidth="1"/>
    <col min="11790" max="11790" width="14.28515625" style="28" customWidth="1"/>
    <col min="11791" max="11791" width="11.28515625" style="28" bestFit="1" customWidth="1"/>
    <col min="11792" max="12032" width="9.140625" style="28"/>
    <col min="12033" max="12033" width="0" style="28" hidden="1" customWidth="1"/>
    <col min="12034" max="12034" width="38.7109375" style="28" customWidth="1"/>
    <col min="12035" max="12035" width="7.42578125" style="28" customWidth="1"/>
    <col min="12036" max="12036" width="7.5703125" style="28" customWidth="1"/>
    <col min="12037" max="12037" width="6.85546875" style="28" customWidth="1"/>
    <col min="12038" max="12038" width="6" style="28" customWidth="1"/>
    <col min="12039" max="12039" width="6.140625" style="28" customWidth="1"/>
    <col min="12040" max="12040" width="5.140625" style="28" customWidth="1"/>
    <col min="12041" max="12041" width="7.42578125" style="28" customWidth="1"/>
    <col min="12042" max="12042" width="9" style="28" customWidth="1"/>
    <col min="12043" max="12043" width="18.28515625" style="28" customWidth="1"/>
    <col min="12044" max="12044" width="20.140625" style="28" customWidth="1"/>
    <col min="12045" max="12045" width="23" style="28" customWidth="1"/>
    <col min="12046" max="12046" width="14.28515625" style="28" customWidth="1"/>
    <col min="12047" max="12047" width="11.28515625" style="28" bestFit="1" customWidth="1"/>
    <col min="12048" max="12288" width="9.140625" style="28"/>
    <col min="12289" max="12289" width="0" style="28" hidden="1" customWidth="1"/>
    <col min="12290" max="12290" width="38.7109375" style="28" customWidth="1"/>
    <col min="12291" max="12291" width="7.42578125" style="28" customWidth="1"/>
    <col min="12292" max="12292" width="7.5703125" style="28" customWidth="1"/>
    <col min="12293" max="12293" width="6.85546875" style="28" customWidth="1"/>
    <col min="12294" max="12294" width="6" style="28" customWidth="1"/>
    <col min="12295" max="12295" width="6.140625" style="28" customWidth="1"/>
    <col min="12296" max="12296" width="5.140625" style="28" customWidth="1"/>
    <col min="12297" max="12297" width="7.42578125" style="28" customWidth="1"/>
    <col min="12298" max="12298" width="9" style="28" customWidth="1"/>
    <col min="12299" max="12299" width="18.28515625" style="28" customWidth="1"/>
    <col min="12300" max="12300" width="20.140625" style="28" customWidth="1"/>
    <col min="12301" max="12301" width="23" style="28" customWidth="1"/>
    <col min="12302" max="12302" width="14.28515625" style="28" customWidth="1"/>
    <col min="12303" max="12303" width="11.28515625" style="28" bestFit="1" customWidth="1"/>
    <col min="12304" max="12544" width="9.140625" style="28"/>
    <col min="12545" max="12545" width="0" style="28" hidden="1" customWidth="1"/>
    <col min="12546" max="12546" width="38.7109375" style="28" customWidth="1"/>
    <col min="12547" max="12547" width="7.42578125" style="28" customWidth="1"/>
    <col min="12548" max="12548" width="7.5703125" style="28" customWidth="1"/>
    <col min="12549" max="12549" width="6.85546875" style="28" customWidth="1"/>
    <col min="12550" max="12550" width="6" style="28" customWidth="1"/>
    <col min="12551" max="12551" width="6.140625" style="28" customWidth="1"/>
    <col min="12552" max="12552" width="5.140625" style="28" customWidth="1"/>
    <col min="12553" max="12553" width="7.42578125" style="28" customWidth="1"/>
    <col min="12554" max="12554" width="9" style="28" customWidth="1"/>
    <col min="12555" max="12555" width="18.28515625" style="28" customWidth="1"/>
    <col min="12556" max="12556" width="20.140625" style="28" customWidth="1"/>
    <col min="12557" max="12557" width="23" style="28" customWidth="1"/>
    <col min="12558" max="12558" width="14.28515625" style="28" customWidth="1"/>
    <col min="12559" max="12559" width="11.28515625" style="28" bestFit="1" customWidth="1"/>
    <col min="12560" max="12800" width="9.140625" style="28"/>
    <col min="12801" max="12801" width="0" style="28" hidden="1" customWidth="1"/>
    <col min="12802" max="12802" width="38.7109375" style="28" customWidth="1"/>
    <col min="12803" max="12803" width="7.42578125" style="28" customWidth="1"/>
    <col min="12804" max="12804" width="7.5703125" style="28" customWidth="1"/>
    <col min="12805" max="12805" width="6.85546875" style="28" customWidth="1"/>
    <col min="12806" max="12806" width="6" style="28" customWidth="1"/>
    <col min="12807" max="12807" width="6.140625" style="28" customWidth="1"/>
    <col min="12808" max="12808" width="5.140625" style="28" customWidth="1"/>
    <col min="12809" max="12809" width="7.42578125" style="28" customWidth="1"/>
    <col min="12810" max="12810" width="9" style="28" customWidth="1"/>
    <col min="12811" max="12811" width="18.28515625" style="28" customWidth="1"/>
    <col min="12812" max="12812" width="20.140625" style="28" customWidth="1"/>
    <col min="12813" max="12813" width="23" style="28" customWidth="1"/>
    <col min="12814" max="12814" width="14.28515625" style="28" customWidth="1"/>
    <col min="12815" max="12815" width="11.28515625" style="28" bestFit="1" customWidth="1"/>
    <col min="12816" max="13056" width="9.140625" style="28"/>
    <col min="13057" max="13057" width="0" style="28" hidden="1" customWidth="1"/>
    <col min="13058" max="13058" width="38.7109375" style="28" customWidth="1"/>
    <col min="13059" max="13059" width="7.42578125" style="28" customWidth="1"/>
    <col min="13060" max="13060" width="7.5703125" style="28" customWidth="1"/>
    <col min="13061" max="13061" width="6.85546875" style="28" customWidth="1"/>
    <col min="13062" max="13062" width="6" style="28" customWidth="1"/>
    <col min="13063" max="13063" width="6.140625" style="28" customWidth="1"/>
    <col min="13064" max="13064" width="5.140625" style="28" customWidth="1"/>
    <col min="13065" max="13065" width="7.42578125" style="28" customWidth="1"/>
    <col min="13066" max="13066" width="9" style="28" customWidth="1"/>
    <col min="13067" max="13067" width="18.28515625" style="28" customWidth="1"/>
    <col min="13068" max="13068" width="20.140625" style="28" customWidth="1"/>
    <col min="13069" max="13069" width="23" style="28" customWidth="1"/>
    <col min="13070" max="13070" width="14.28515625" style="28" customWidth="1"/>
    <col min="13071" max="13071" width="11.28515625" style="28" bestFit="1" customWidth="1"/>
    <col min="13072" max="13312" width="9.140625" style="28"/>
    <col min="13313" max="13313" width="0" style="28" hidden="1" customWidth="1"/>
    <col min="13314" max="13314" width="38.7109375" style="28" customWidth="1"/>
    <col min="13315" max="13315" width="7.42578125" style="28" customWidth="1"/>
    <col min="13316" max="13316" width="7.5703125" style="28" customWidth="1"/>
    <col min="13317" max="13317" width="6.85546875" style="28" customWidth="1"/>
    <col min="13318" max="13318" width="6" style="28" customWidth="1"/>
    <col min="13319" max="13319" width="6.140625" style="28" customWidth="1"/>
    <col min="13320" max="13320" width="5.140625" style="28" customWidth="1"/>
    <col min="13321" max="13321" width="7.42578125" style="28" customWidth="1"/>
    <col min="13322" max="13322" width="9" style="28" customWidth="1"/>
    <col min="13323" max="13323" width="18.28515625" style="28" customWidth="1"/>
    <col min="13324" max="13324" width="20.140625" style="28" customWidth="1"/>
    <col min="13325" max="13325" width="23" style="28" customWidth="1"/>
    <col min="13326" max="13326" width="14.28515625" style="28" customWidth="1"/>
    <col min="13327" max="13327" width="11.28515625" style="28" bestFit="1" customWidth="1"/>
    <col min="13328" max="13568" width="9.140625" style="28"/>
    <col min="13569" max="13569" width="0" style="28" hidden="1" customWidth="1"/>
    <col min="13570" max="13570" width="38.7109375" style="28" customWidth="1"/>
    <col min="13571" max="13571" width="7.42578125" style="28" customWidth="1"/>
    <col min="13572" max="13572" width="7.5703125" style="28" customWidth="1"/>
    <col min="13573" max="13573" width="6.85546875" style="28" customWidth="1"/>
    <col min="13574" max="13574" width="6" style="28" customWidth="1"/>
    <col min="13575" max="13575" width="6.140625" style="28" customWidth="1"/>
    <col min="13576" max="13576" width="5.140625" style="28" customWidth="1"/>
    <col min="13577" max="13577" width="7.42578125" style="28" customWidth="1"/>
    <col min="13578" max="13578" width="9" style="28" customWidth="1"/>
    <col min="13579" max="13579" width="18.28515625" style="28" customWidth="1"/>
    <col min="13580" max="13580" width="20.140625" style="28" customWidth="1"/>
    <col min="13581" max="13581" width="23" style="28" customWidth="1"/>
    <col min="13582" max="13582" width="14.28515625" style="28" customWidth="1"/>
    <col min="13583" max="13583" width="11.28515625" style="28" bestFit="1" customWidth="1"/>
    <col min="13584" max="13824" width="9.140625" style="28"/>
    <col min="13825" max="13825" width="0" style="28" hidden="1" customWidth="1"/>
    <col min="13826" max="13826" width="38.7109375" style="28" customWidth="1"/>
    <col min="13827" max="13827" width="7.42578125" style="28" customWidth="1"/>
    <col min="13828" max="13828" width="7.5703125" style="28" customWidth="1"/>
    <col min="13829" max="13829" width="6.85546875" style="28" customWidth="1"/>
    <col min="13830" max="13830" width="6" style="28" customWidth="1"/>
    <col min="13831" max="13831" width="6.140625" style="28" customWidth="1"/>
    <col min="13832" max="13832" width="5.140625" style="28" customWidth="1"/>
    <col min="13833" max="13833" width="7.42578125" style="28" customWidth="1"/>
    <col min="13834" max="13834" width="9" style="28" customWidth="1"/>
    <col min="13835" max="13835" width="18.28515625" style="28" customWidth="1"/>
    <col min="13836" max="13836" width="20.140625" style="28" customWidth="1"/>
    <col min="13837" max="13837" width="23" style="28" customWidth="1"/>
    <col min="13838" max="13838" width="14.28515625" style="28" customWidth="1"/>
    <col min="13839" max="13839" width="11.28515625" style="28" bestFit="1" customWidth="1"/>
    <col min="13840" max="14080" width="9.140625" style="28"/>
    <col min="14081" max="14081" width="0" style="28" hidden="1" customWidth="1"/>
    <col min="14082" max="14082" width="38.7109375" style="28" customWidth="1"/>
    <col min="14083" max="14083" width="7.42578125" style="28" customWidth="1"/>
    <col min="14084" max="14084" width="7.5703125" style="28" customWidth="1"/>
    <col min="14085" max="14085" width="6.85546875" style="28" customWidth="1"/>
    <col min="14086" max="14086" width="6" style="28" customWidth="1"/>
    <col min="14087" max="14087" width="6.140625" style="28" customWidth="1"/>
    <col min="14088" max="14088" width="5.140625" style="28" customWidth="1"/>
    <col min="14089" max="14089" width="7.42578125" style="28" customWidth="1"/>
    <col min="14090" max="14090" width="9" style="28" customWidth="1"/>
    <col min="14091" max="14091" width="18.28515625" style="28" customWidth="1"/>
    <col min="14092" max="14092" width="20.140625" style="28" customWidth="1"/>
    <col min="14093" max="14093" width="23" style="28" customWidth="1"/>
    <col min="14094" max="14094" width="14.28515625" style="28" customWidth="1"/>
    <col min="14095" max="14095" width="11.28515625" style="28" bestFit="1" customWidth="1"/>
    <col min="14096" max="14336" width="9.140625" style="28"/>
    <col min="14337" max="14337" width="0" style="28" hidden="1" customWidth="1"/>
    <col min="14338" max="14338" width="38.7109375" style="28" customWidth="1"/>
    <col min="14339" max="14339" width="7.42578125" style="28" customWidth="1"/>
    <col min="14340" max="14340" width="7.5703125" style="28" customWidth="1"/>
    <col min="14341" max="14341" width="6.85546875" style="28" customWidth="1"/>
    <col min="14342" max="14342" width="6" style="28" customWidth="1"/>
    <col min="14343" max="14343" width="6.140625" style="28" customWidth="1"/>
    <col min="14344" max="14344" width="5.140625" style="28" customWidth="1"/>
    <col min="14345" max="14345" width="7.42578125" style="28" customWidth="1"/>
    <col min="14346" max="14346" width="9" style="28" customWidth="1"/>
    <col min="14347" max="14347" width="18.28515625" style="28" customWidth="1"/>
    <col min="14348" max="14348" width="20.140625" style="28" customWidth="1"/>
    <col min="14349" max="14349" width="23" style="28" customWidth="1"/>
    <col min="14350" max="14350" width="14.28515625" style="28" customWidth="1"/>
    <col min="14351" max="14351" width="11.28515625" style="28" bestFit="1" customWidth="1"/>
    <col min="14352" max="14592" width="9.140625" style="28"/>
    <col min="14593" max="14593" width="0" style="28" hidden="1" customWidth="1"/>
    <col min="14594" max="14594" width="38.7109375" style="28" customWidth="1"/>
    <col min="14595" max="14595" width="7.42578125" style="28" customWidth="1"/>
    <col min="14596" max="14596" width="7.5703125" style="28" customWidth="1"/>
    <col min="14597" max="14597" width="6.85546875" style="28" customWidth="1"/>
    <col min="14598" max="14598" width="6" style="28" customWidth="1"/>
    <col min="14599" max="14599" width="6.140625" style="28" customWidth="1"/>
    <col min="14600" max="14600" width="5.140625" style="28" customWidth="1"/>
    <col min="14601" max="14601" width="7.42578125" style="28" customWidth="1"/>
    <col min="14602" max="14602" width="9" style="28" customWidth="1"/>
    <col min="14603" max="14603" width="18.28515625" style="28" customWidth="1"/>
    <col min="14604" max="14604" width="20.140625" style="28" customWidth="1"/>
    <col min="14605" max="14605" width="23" style="28" customWidth="1"/>
    <col min="14606" max="14606" width="14.28515625" style="28" customWidth="1"/>
    <col min="14607" max="14607" width="11.28515625" style="28" bestFit="1" customWidth="1"/>
    <col min="14608" max="14848" width="9.140625" style="28"/>
    <col min="14849" max="14849" width="0" style="28" hidden="1" customWidth="1"/>
    <col min="14850" max="14850" width="38.7109375" style="28" customWidth="1"/>
    <col min="14851" max="14851" width="7.42578125" style="28" customWidth="1"/>
    <col min="14852" max="14852" width="7.5703125" style="28" customWidth="1"/>
    <col min="14853" max="14853" width="6.85546875" style="28" customWidth="1"/>
    <col min="14854" max="14854" width="6" style="28" customWidth="1"/>
    <col min="14855" max="14855" width="6.140625" style="28" customWidth="1"/>
    <col min="14856" max="14856" width="5.140625" style="28" customWidth="1"/>
    <col min="14857" max="14857" width="7.42578125" style="28" customWidth="1"/>
    <col min="14858" max="14858" width="9" style="28" customWidth="1"/>
    <col min="14859" max="14859" width="18.28515625" style="28" customWidth="1"/>
    <col min="14860" max="14860" width="20.140625" style="28" customWidth="1"/>
    <col min="14861" max="14861" width="23" style="28" customWidth="1"/>
    <col min="14862" max="14862" width="14.28515625" style="28" customWidth="1"/>
    <col min="14863" max="14863" width="11.28515625" style="28" bestFit="1" customWidth="1"/>
    <col min="14864" max="15104" width="9.140625" style="28"/>
    <col min="15105" max="15105" width="0" style="28" hidden="1" customWidth="1"/>
    <col min="15106" max="15106" width="38.7109375" style="28" customWidth="1"/>
    <col min="15107" max="15107" width="7.42578125" style="28" customWidth="1"/>
    <col min="15108" max="15108" width="7.5703125" style="28" customWidth="1"/>
    <col min="15109" max="15109" width="6.85546875" style="28" customWidth="1"/>
    <col min="15110" max="15110" width="6" style="28" customWidth="1"/>
    <col min="15111" max="15111" width="6.140625" style="28" customWidth="1"/>
    <col min="15112" max="15112" width="5.140625" style="28" customWidth="1"/>
    <col min="15113" max="15113" width="7.42578125" style="28" customWidth="1"/>
    <col min="15114" max="15114" width="9" style="28" customWidth="1"/>
    <col min="15115" max="15115" width="18.28515625" style="28" customWidth="1"/>
    <col min="15116" max="15116" width="20.140625" style="28" customWidth="1"/>
    <col min="15117" max="15117" width="23" style="28" customWidth="1"/>
    <col min="15118" max="15118" width="14.28515625" style="28" customWidth="1"/>
    <col min="15119" max="15119" width="11.28515625" style="28" bestFit="1" customWidth="1"/>
    <col min="15120" max="15360" width="9.140625" style="28"/>
    <col min="15361" max="15361" width="0" style="28" hidden="1" customWidth="1"/>
    <col min="15362" max="15362" width="38.7109375" style="28" customWidth="1"/>
    <col min="15363" max="15363" width="7.42578125" style="28" customWidth="1"/>
    <col min="15364" max="15364" width="7.5703125" style="28" customWidth="1"/>
    <col min="15365" max="15365" width="6.85546875" style="28" customWidth="1"/>
    <col min="15366" max="15366" width="6" style="28" customWidth="1"/>
    <col min="15367" max="15367" width="6.140625" style="28" customWidth="1"/>
    <col min="15368" max="15368" width="5.140625" style="28" customWidth="1"/>
    <col min="15369" max="15369" width="7.42578125" style="28" customWidth="1"/>
    <col min="15370" max="15370" width="9" style="28" customWidth="1"/>
    <col min="15371" max="15371" width="18.28515625" style="28" customWidth="1"/>
    <col min="15372" max="15372" width="20.140625" style="28" customWidth="1"/>
    <col min="15373" max="15373" width="23" style="28" customWidth="1"/>
    <col min="15374" max="15374" width="14.28515625" style="28" customWidth="1"/>
    <col min="15375" max="15375" width="11.28515625" style="28" bestFit="1" customWidth="1"/>
    <col min="15376" max="15616" width="9.140625" style="28"/>
    <col min="15617" max="15617" width="0" style="28" hidden="1" customWidth="1"/>
    <col min="15618" max="15618" width="38.7109375" style="28" customWidth="1"/>
    <col min="15619" max="15619" width="7.42578125" style="28" customWidth="1"/>
    <col min="15620" max="15620" width="7.5703125" style="28" customWidth="1"/>
    <col min="15621" max="15621" width="6.85546875" style="28" customWidth="1"/>
    <col min="15622" max="15622" width="6" style="28" customWidth="1"/>
    <col min="15623" max="15623" width="6.140625" style="28" customWidth="1"/>
    <col min="15624" max="15624" width="5.140625" style="28" customWidth="1"/>
    <col min="15625" max="15625" width="7.42578125" style="28" customWidth="1"/>
    <col min="15626" max="15626" width="9" style="28" customWidth="1"/>
    <col min="15627" max="15627" width="18.28515625" style="28" customWidth="1"/>
    <col min="15628" max="15628" width="20.140625" style="28" customWidth="1"/>
    <col min="15629" max="15629" width="23" style="28" customWidth="1"/>
    <col min="15630" max="15630" width="14.28515625" style="28" customWidth="1"/>
    <col min="15631" max="15631" width="11.28515625" style="28" bestFit="1" customWidth="1"/>
    <col min="15632" max="15872" width="9.140625" style="28"/>
    <col min="15873" max="15873" width="0" style="28" hidden="1" customWidth="1"/>
    <col min="15874" max="15874" width="38.7109375" style="28" customWidth="1"/>
    <col min="15875" max="15875" width="7.42578125" style="28" customWidth="1"/>
    <col min="15876" max="15876" width="7.5703125" style="28" customWidth="1"/>
    <col min="15877" max="15877" width="6.85546875" style="28" customWidth="1"/>
    <col min="15878" max="15878" width="6" style="28" customWidth="1"/>
    <col min="15879" max="15879" width="6.140625" style="28" customWidth="1"/>
    <col min="15880" max="15880" width="5.140625" style="28" customWidth="1"/>
    <col min="15881" max="15881" width="7.42578125" style="28" customWidth="1"/>
    <col min="15882" max="15882" width="9" style="28" customWidth="1"/>
    <col min="15883" max="15883" width="18.28515625" style="28" customWidth="1"/>
    <col min="15884" max="15884" width="20.140625" style="28" customWidth="1"/>
    <col min="15885" max="15885" width="23" style="28" customWidth="1"/>
    <col min="15886" max="15886" width="14.28515625" style="28" customWidth="1"/>
    <col min="15887" max="15887" width="11.28515625" style="28" bestFit="1" customWidth="1"/>
    <col min="15888" max="16128" width="9.140625" style="28"/>
    <col min="16129" max="16129" width="0" style="28" hidden="1" customWidth="1"/>
    <col min="16130" max="16130" width="38.7109375" style="28" customWidth="1"/>
    <col min="16131" max="16131" width="7.42578125" style="28" customWidth="1"/>
    <col min="16132" max="16132" width="7.5703125" style="28" customWidth="1"/>
    <col min="16133" max="16133" width="6.85546875" style="28" customWidth="1"/>
    <col min="16134" max="16134" width="6" style="28" customWidth="1"/>
    <col min="16135" max="16135" width="6.140625" style="28" customWidth="1"/>
    <col min="16136" max="16136" width="5.140625" style="28" customWidth="1"/>
    <col min="16137" max="16137" width="7.42578125" style="28" customWidth="1"/>
    <col min="16138" max="16138" width="9" style="28" customWidth="1"/>
    <col min="16139" max="16139" width="18.28515625" style="28" customWidth="1"/>
    <col min="16140" max="16140" width="20.140625" style="28" customWidth="1"/>
    <col min="16141" max="16141" width="23" style="28" customWidth="1"/>
    <col min="16142" max="16142" width="14.28515625" style="28" customWidth="1"/>
    <col min="16143" max="16143" width="11.28515625" style="28" bestFit="1" customWidth="1"/>
    <col min="16144" max="16384" width="9.140625" style="28"/>
  </cols>
  <sheetData>
    <row r="1" spans="1:13">
      <c r="C1" s="22"/>
      <c r="D1" s="22"/>
      <c r="E1" s="22"/>
      <c r="F1" s="22"/>
      <c r="G1" s="22"/>
      <c r="H1" s="22"/>
      <c r="I1" s="22"/>
      <c r="J1" s="311" t="s">
        <v>1019</v>
      </c>
      <c r="K1" s="311"/>
    </row>
    <row r="2" spans="1:13">
      <c r="C2" s="22"/>
      <c r="D2" s="311" t="s">
        <v>721</v>
      </c>
      <c r="E2" s="311"/>
      <c r="F2" s="311"/>
      <c r="G2" s="311"/>
      <c r="H2" s="311"/>
      <c r="I2" s="311"/>
      <c r="J2" s="311"/>
      <c r="K2" s="311"/>
    </row>
    <row r="3" spans="1:13" s="29" customFormat="1">
      <c r="A3" s="28"/>
      <c r="B3" s="312" t="s">
        <v>722</v>
      </c>
      <c r="C3" s="312"/>
      <c r="D3" s="312"/>
      <c r="E3" s="312"/>
      <c r="F3" s="312"/>
      <c r="G3" s="312"/>
      <c r="H3" s="312"/>
      <c r="I3" s="312"/>
      <c r="J3" s="312"/>
      <c r="K3" s="312"/>
      <c r="M3" s="28"/>
    </row>
    <row r="4" spans="1:13" s="29" customFormat="1">
      <c r="A4" s="28"/>
      <c r="B4" s="311" t="s">
        <v>723</v>
      </c>
      <c r="C4" s="311"/>
      <c r="D4" s="311"/>
      <c r="E4" s="311"/>
      <c r="F4" s="311"/>
      <c r="G4" s="311"/>
      <c r="H4" s="311"/>
      <c r="I4" s="311"/>
      <c r="J4" s="311"/>
      <c r="K4" s="311"/>
      <c r="M4" s="28"/>
    </row>
    <row r="5" spans="1:13" s="29" customFormat="1">
      <c r="A5" s="28"/>
      <c r="B5" s="311" t="s">
        <v>1264</v>
      </c>
      <c r="C5" s="311"/>
      <c r="D5" s="311"/>
      <c r="E5" s="311"/>
      <c r="F5" s="311"/>
      <c r="G5" s="311"/>
      <c r="H5" s="311"/>
      <c r="I5" s="311"/>
      <c r="J5" s="311"/>
      <c r="K5" s="311"/>
      <c r="M5" s="28"/>
    </row>
    <row r="6" spans="1:13" s="29" customFormat="1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M6" s="28"/>
    </row>
    <row r="7" spans="1:13" s="29" customFormat="1" ht="18.75">
      <c r="A7" s="310" t="s">
        <v>1020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M7" s="28"/>
    </row>
    <row r="8" spans="1:13" s="29" customFormat="1" ht="18.75">
      <c r="A8" s="310" t="s">
        <v>1021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M8" s="28"/>
    </row>
    <row r="9" spans="1:13" s="29" customFormat="1">
      <c r="A9" s="28"/>
      <c r="B9" s="28"/>
      <c r="C9" s="28"/>
      <c r="D9" s="28"/>
      <c r="E9" s="28"/>
      <c r="F9" s="28"/>
      <c r="G9" s="28"/>
      <c r="H9" s="28"/>
      <c r="I9" s="28"/>
      <c r="J9" s="28"/>
      <c r="K9" s="31" t="s">
        <v>1022</v>
      </c>
      <c r="M9" s="28"/>
    </row>
    <row r="10" spans="1:13" s="29" customFormat="1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0"/>
      <c r="M10" s="28"/>
    </row>
    <row r="11" spans="1:13" s="29" customFormat="1" ht="15.75" customHeight="1">
      <c r="A11" s="313" t="s">
        <v>1023</v>
      </c>
      <c r="B11" s="313" t="s">
        <v>1024</v>
      </c>
      <c r="C11" s="315" t="s">
        <v>1025</v>
      </c>
      <c r="D11" s="316"/>
      <c r="E11" s="316"/>
      <c r="F11" s="316"/>
      <c r="G11" s="316"/>
      <c r="H11" s="316"/>
      <c r="I11" s="316"/>
      <c r="J11" s="317"/>
      <c r="K11" s="313" t="s">
        <v>807</v>
      </c>
      <c r="M11" s="28"/>
    </row>
    <row r="12" spans="1:13" s="29" customFormat="1" ht="87" customHeight="1">
      <c r="A12" s="314"/>
      <c r="B12" s="314"/>
      <c r="C12" s="318"/>
      <c r="D12" s="319"/>
      <c r="E12" s="319"/>
      <c r="F12" s="319"/>
      <c r="G12" s="319"/>
      <c r="H12" s="319"/>
      <c r="I12" s="319"/>
      <c r="J12" s="320"/>
      <c r="K12" s="314"/>
      <c r="M12" s="28"/>
    </row>
    <row r="13" spans="1:13" s="29" customFormat="1" ht="47.25" customHeight="1">
      <c r="A13" s="35">
        <v>1</v>
      </c>
      <c r="B13" s="36" t="s">
        <v>1026</v>
      </c>
      <c r="C13" s="37" t="s">
        <v>762</v>
      </c>
      <c r="D13" s="37" t="s">
        <v>2</v>
      </c>
      <c r="E13" s="37" t="s">
        <v>5</v>
      </c>
      <c r="F13" s="37" t="s">
        <v>3</v>
      </c>
      <c r="G13" s="37" t="s">
        <v>3</v>
      </c>
      <c r="H13" s="37" t="s">
        <v>3</v>
      </c>
      <c r="I13" s="37" t="s">
        <v>1027</v>
      </c>
      <c r="J13" s="37" t="s">
        <v>1</v>
      </c>
      <c r="K13" s="120">
        <f>K14-K16</f>
        <v>0</v>
      </c>
      <c r="M13" s="38"/>
    </row>
    <row r="14" spans="1:13" s="29" customFormat="1" ht="52.5" customHeight="1">
      <c r="A14" s="39" t="s">
        <v>1028</v>
      </c>
      <c r="B14" s="40" t="s">
        <v>1029</v>
      </c>
      <c r="C14" s="41" t="s">
        <v>762</v>
      </c>
      <c r="D14" s="41" t="s">
        <v>2</v>
      </c>
      <c r="E14" s="41" t="s">
        <v>5</v>
      </c>
      <c r="F14" s="41" t="s">
        <v>3</v>
      </c>
      <c r="G14" s="41" t="s">
        <v>3</v>
      </c>
      <c r="H14" s="41" t="s">
        <v>3</v>
      </c>
      <c r="I14" s="41" t="s">
        <v>1027</v>
      </c>
      <c r="J14" s="41" t="s">
        <v>416</v>
      </c>
      <c r="K14" s="121">
        <f>K15</f>
        <v>96800000</v>
      </c>
    </row>
    <row r="15" spans="1:13" s="29" customFormat="1" ht="79.5" customHeight="1">
      <c r="A15" s="43"/>
      <c r="B15" s="40" t="s">
        <v>1030</v>
      </c>
      <c r="C15" s="41" t="s">
        <v>762</v>
      </c>
      <c r="D15" s="41" t="s">
        <v>2</v>
      </c>
      <c r="E15" s="41" t="s">
        <v>5</v>
      </c>
      <c r="F15" s="41" t="s">
        <v>3</v>
      </c>
      <c r="G15" s="41" t="s">
        <v>3</v>
      </c>
      <c r="H15" s="41" t="s">
        <v>22</v>
      </c>
      <c r="I15" s="41" t="s">
        <v>1027</v>
      </c>
      <c r="J15" s="41" t="s">
        <v>1031</v>
      </c>
      <c r="K15" s="122">
        <f>96800000</f>
        <v>96800000</v>
      </c>
    </row>
    <row r="16" spans="1:13" s="29" customFormat="1" ht="79.5" customHeight="1">
      <c r="A16" s="39" t="s">
        <v>1032</v>
      </c>
      <c r="B16" s="40" t="s">
        <v>1033</v>
      </c>
      <c r="C16" s="41" t="s">
        <v>762</v>
      </c>
      <c r="D16" s="41" t="s">
        <v>2</v>
      </c>
      <c r="E16" s="41" t="s">
        <v>5</v>
      </c>
      <c r="F16" s="41" t="s">
        <v>3</v>
      </c>
      <c r="G16" s="41" t="s">
        <v>3</v>
      </c>
      <c r="H16" s="41" t="s">
        <v>3</v>
      </c>
      <c r="I16" s="41" t="s">
        <v>1027</v>
      </c>
      <c r="J16" s="41" t="s">
        <v>65</v>
      </c>
      <c r="K16" s="121">
        <f>K17</f>
        <v>96800000</v>
      </c>
    </row>
    <row r="17" spans="1:15" s="29" customFormat="1" ht="79.5" customHeight="1">
      <c r="A17" s="43"/>
      <c r="B17" s="40" t="s">
        <v>1034</v>
      </c>
      <c r="C17" s="41" t="s">
        <v>762</v>
      </c>
      <c r="D17" s="41" t="s">
        <v>2</v>
      </c>
      <c r="E17" s="41" t="s">
        <v>5</v>
      </c>
      <c r="F17" s="41" t="s">
        <v>3</v>
      </c>
      <c r="G17" s="41" t="s">
        <v>3</v>
      </c>
      <c r="H17" s="41" t="s">
        <v>22</v>
      </c>
      <c r="I17" s="41" t="s">
        <v>1027</v>
      </c>
      <c r="J17" s="41" t="s">
        <v>1035</v>
      </c>
      <c r="K17" s="122">
        <v>96800000</v>
      </c>
      <c r="M17" s="45" t="s">
        <v>1036</v>
      </c>
    </row>
    <row r="18" spans="1:15" s="29" customFormat="1" ht="50.25" hidden="1" customHeight="1">
      <c r="A18" s="35">
        <v>2</v>
      </c>
      <c r="B18" s="36" t="s">
        <v>1037</v>
      </c>
      <c r="C18" s="37" t="s">
        <v>762</v>
      </c>
      <c r="D18" s="37" t="s">
        <v>2</v>
      </c>
      <c r="E18" s="37" t="s">
        <v>14</v>
      </c>
      <c r="F18" s="37" t="s">
        <v>3</v>
      </c>
      <c r="G18" s="37" t="s">
        <v>3</v>
      </c>
      <c r="H18" s="37" t="s">
        <v>3</v>
      </c>
      <c r="I18" s="37" t="s">
        <v>1027</v>
      </c>
      <c r="J18" s="37" t="s">
        <v>1</v>
      </c>
      <c r="K18" s="46">
        <f>K19</f>
        <v>0</v>
      </c>
      <c r="M18" s="45"/>
    </row>
    <row r="19" spans="1:15" ht="65.25" hidden="1" customHeight="1">
      <c r="A19" s="47" t="s">
        <v>1038</v>
      </c>
      <c r="B19" s="36" t="s">
        <v>1039</v>
      </c>
      <c r="C19" s="37" t="s">
        <v>762</v>
      </c>
      <c r="D19" s="37" t="s">
        <v>2</v>
      </c>
      <c r="E19" s="37" t="s">
        <v>14</v>
      </c>
      <c r="F19" s="37" t="s">
        <v>2</v>
      </c>
      <c r="G19" s="37" t="s">
        <v>3</v>
      </c>
      <c r="H19" s="37" t="s">
        <v>3</v>
      </c>
      <c r="I19" s="37" t="s">
        <v>1027</v>
      </c>
      <c r="J19" s="37" t="s">
        <v>1</v>
      </c>
      <c r="K19" s="46">
        <f>K20-K22</f>
        <v>0</v>
      </c>
      <c r="M19" s="45"/>
    </row>
    <row r="20" spans="1:15" ht="75.75" hidden="1" customHeight="1">
      <c r="A20" s="39" t="s">
        <v>1040</v>
      </c>
      <c r="B20" s="40" t="s">
        <v>1041</v>
      </c>
      <c r="C20" s="41" t="s">
        <v>762</v>
      </c>
      <c r="D20" s="41" t="s">
        <v>2</v>
      </c>
      <c r="E20" s="41" t="s">
        <v>14</v>
      </c>
      <c r="F20" s="41" t="s">
        <v>2</v>
      </c>
      <c r="G20" s="41" t="s">
        <v>3</v>
      </c>
      <c r="H20" s="41" t="s">
        <v>3</v>
      </c>
      <c r="I20" s="41" t="s">
        <v>1027</v>
      </c>
      <c r="J20" s="41" t="s">
        <v>416</v>
      </c>
      <c r="K20" s="44">
        <f>K21</f>
        <v>0</v>
      </c>
      <c r="M20" s="45"/>
    </row>
    <row r="21" spans="1:15" ht="83.25" hidden="1" customHeight="1">
      <c r="A21" s="43"/>
      <c r="B21" s="40" t="s">
        <v>1042</v>
      </c>
      <c r="C21" s="41" t="s">
        <v>762</v>
      </c>
      <c r="D21" s="41" t="s">
        <v>2</v>
      </c>
      <c r="E21" s="41" t="s">
        <v>14</v>
      </c>
      <c r="F21" s="41" t="s">
        <v>2</v>
      </c>
      <c r="G21" s="41" t="s">
        <v>3</v>
      </c>
      <c r="H21" s="41" t="s">
        <v>22</v>
      </c>
      <c r="I21" s="41" t="s">
        <v>1027</v>
      </c>
      <c r="J21" s="41" t="s">
        <v>1031</v>
      </c>
      <c r="K21" s="44">
        <v>0</v>
      </c>
      <c r="M21" s="45"/>
    </row>
    <row r="22" spans="1:15" ht="72" hidden="1" customHeight="1">
      <c r="A22" s="39" t="s">
        <v>1043</v>
      </c>
      <c r="B22" s="40" t="s">
        <v>1044</v>
      </c>
      <c r="C22" s="41" t="s">
        <v>762</v>
      </c>
      <c r="D22" s="41" t="s">
        <v>2</v>
      </c>
      <c r="E22" s="41" t="s">
        <v>14</v>
      </c>
      <c r="F22" s="41" t="s">
        <v>2</v>
      </c>
      <c r="G22" s="41" t="s">
        <v>3</v>
      </c>
      <c r="H22" s="41" t="s">
        <v>3</v>
      </c>
      <c r="I22" s="41" t="s">
        <v>1027</v>
      </c>
      <c r="J22" s="41" t="s">
        <v>65</v>
      </c>
      <c r="K22" s="42">
        <f>K23</f>
        <v>0</v>
      </c>
      <c r="M22" s="45"/>
    </row>
    <row r="23" spans="1:15" ht="87.75" hidden="1" customHeight="1">
      <c r="A23" s="43"/>
      <c r="B23" s="40" t="s">
        <v>1045</v>
      </c>
      <c r="C23" s="41" t="s">
        <v>762</v>
      </c>
      <c r="D23" s="41" t="s">
        <v>2</v>
      </c>
      <c r="E23" s="41" t="s">
        <v>14</v>
      </c>
      <c r="F23" s="41" t="s">
        <v>2</v>
      </c>
      <c r="G23" s="41" t="s">
        <v>3</v>
      </c>
      <c r="H23" s="41" t="s">
        <v>22</v>
      </c>
      <c r="I23" s="41" t="s">
        <v>1027</v>
      </c>
      <c r="J23" s="41" t="s">
        <v>1035</v>
      </c>
      <c r="K23" s="42">
        <v>0</v>
      </c>
      <c r="M23" s="45"/>
    </row>
    <row r="24" spans="1:15" s="49" customFormat="1" ht="57.75" hidden="1" customHeight="1">
      <c r="A24" s="35">
        <v>3</v>
      </c>
      <c r="B24" s="36" t="s">
        <v>1046</v>
      </c>
      <c r="C24" s="37" t="s">
        <v>762</v>
      </c>
      <c r="D24" s="37" t="s">
        <v>2</v>
      </c>
      <c r="E24" s="37" t="s">
        <v>60</v>
      </c>
      <c r="F24" s="37" t="s">
        <v>3</v>
      </c>
      <c r="G24" s="37" t="s">
        <v>3</v>
      </c>
      <c r="H24" s="37" t="s">
        <v>3</v>
      </c>
      <c r="I24" s="37" t="s">
        <v>1027</v>
      </c>
      <c r="J24" s="37" t="s">
        <v>1</v>
      </c>
      <c r="K24" s="38">
        <f>K25</f>
        <v>0</v>
      </c>
      <c r="L24" s="48"/>
      <c r="M24" s="45"/>
      <c r="N24" s="48"/>
      <c r="O24" s="48"/>
    </row>
    <row r="25" spans="1:15" s="49" customFormat="1" ht="57.75" hidden="1" customHeight="1">
      <c r="A25" s="50" t="s">
        <v>1047</v>
      </c>
      <c r="B25" s="40" t="s">
        <v>1048</v>
      </c>
      <c r="C25" s="41" t="s">
        <v>762</v>
      </c>
      <c r="D25" s="41" t="s">
        <v>2</v>
      </c>
      <c r="E25" s="41" t="s">
        <v>60</v>
      </c>
      <c r="F25" s="41" t="s">
        <v>159</v>
      </c>
      <c r="G25" s="41" t="s">
        <v>3</v>
      </c>
      <c r="H25" s="41" t="s">
        <v>3</v>
      </c>
      <c r="I25" s="41" t="s">
        <v>1027</v>
      </c>
      <c r="J25" s="41" t="s">
        <v>1</v>
      </c>
      <c r="K25" s="42">
        <f>K26</f>
        <v>0</v>
      </c>
      <c r="L25" s="48"/>
      <c r="M25" s="45"/>
      <c r="N25" s="48"/>
      <c r="O25" s="48"/>
    </row>
    <row r="26" spans="1:15" ht="58.7" hidden="1" customHeight="1">
      <c r="A26" s="43"/>
      <c r="B26" s="40" t="s">
        <v>1049</v>
      </c>
      <c r="C26" s="41" t="s">
        <v>762</v>
      </c>
      <c r="D26" s="41" t="s">
        <v>2</v>
      </c>
      <c r="E26" s="41" t="s">
        <v>60</v>
      </c>
      <c r="F26" s="41" t="s">
        <v>159</v>
      </c>
      <c r="G26" s="41" t="s">
        <v>3</v>
      </c>
      <c r="H26" s="41" t="s">
        <v>3</v>
      </c>
      <c r="I26" s="41" t="s">
        <v>1027</v>
      </c>
      <c r="J26" s="41" t="s">
        <v>70</v>
      </c>
      <c r="K26" s="42">
        <f>K27</f>
        <v>0</v>
      </c>
      <c r="M26" s="45"/>
    </row>
    <row r="27" spans="1:15" ht="67.7" hidden="1" customHeight="1">
      <c r="A27" s="43"/>
      <c r="B27" s="40" t="s">
        <v>1050</v>
      </c>
      <c r="C27" s="41" t="s">
        <v>762</v>
      </c>
      <c r="D27" s="41" t="s">
        <v>2</v>
      </c>
      <c r="E27" s="41" t="s">
        <v>60</v>
      </c>
      <c r="F27" s="41" t="s">
        <v>159</v>
      </c>
      <c r="G27" s="41" t="s">
        <v>2</v>
      </c>
      <c r="H27" s="41" t="s">
        <v>3</v>
      </c>
      <c r="I27" s="41" t="s">
        <v>1027</v>
      </c>
      <c r="J27" s="41" t="s">
        <v>1051</v>
      </c>
      <c r="K27" s="42">
        <f>K28</f>
        <v>0</v>
      </c>
      <c r="M27" s="45"/>
    </row>
    <row r="28" spans="1:15" ht="86.25" hidden="1" customHeight="1">
      <c r="A28" s="43"/>
      <c r="B28" s="40" t="s">
        <v>1052</v>
      </c>
      <c r="C28" s="41" t="s">
        <v>762</v>
      </c>
      <c r="D28" s="41" t="s">
        <v>2</v>
      </c>
      <c r="E28" s="41" t="s">
        <v>60</v>
      </c>
      <c r="F28" s="41" t="s">
        <v>159</v>
      </c>
      <c r="G28" s="41" t="s">
        <v>2</v>
      </c>
      <c r="H28" s="41" t="s">
        <v>22</v>
      </c>
      <c r="I28" s="41" t="s">
        <v>1027</v>
      </c>
      <c r="J28" s="41" t="s">
        <v>1051</v>
      </c>
      <c r="K28" s="42">
        <v>0</v>
      </c>
      <c r="M28" s="45"/>
    </row>
    <row r="29" spans="1:15" s="56" customFormat="1" ht="35.450000000000003" customHeight="1">
      <c r="A29" s="47" t="s">
        <v>1053</v>
      </c>
      <c r="B29" s="51" t="s">
        <v>1054</v>
      </c>
      <c r="C29" s="52" t="s">
        <v>762</v>
      </c>
      <c r="D29" s="52" t="s">
        <v>2</v>
      </c>
      <c r="E29" s="52" t="s">
        <v>159</v>
      </c>
      <c r="F29" s="52" t="s">
        <v>3</v>
      </c>
      <c r="G29" s="52" t="s">
        <v>3</v>
      </c>
      <c r="H29" s="52" t="s">
        <v>3</v>
      </c>
      <c r="I29" s="52" t="s">
        <v>1027</v>
      </c>
      <c r="J29" s="52" t="s">
        <v>1</v>
      </c>
      <c r="K29" s="53">
        <f>K34-K30</f>
        <v>35907122.769999504</v>
      </c>
      <c r="L29" s="117" t="s">
        <v>1220</v>
      </c>
      <c r="M29" s="55">
        <f>41594711.39-6460991.37</f>
        <v>35133720.020000003</v>
      </c>
      <c r="N29" s="54"/>
      <c r="O29" s="54"/>
    </row>
    <row r="30" spans="1:15" s="56" customFormat="1" ht="31.5">
      <c r="A30" s="47" t="s">
        <v>1047</v>
      </c>
      <c r="B30" s="51" t="s">
        <v>1055</v>
      </c>
      <c r="C30" s="52" t="s">
        <v>762</v>
      </c>
      <c r="D30" s="52" t="s">
        <v>2</v>
      </c>
      <c r="E30" s="52" t="s">
        <v>159</v>
      </c>
      <c r="F30" s="52" t="s">
        <v>3</v>
      </c>
      <c r="G30" s="52" t="s">
        <v>3</v>
      </c>
      <c r="H30" s="52" t="s">
        <v>3</v>
      </c>
      <c r="I30" s="52" t="s">
        <v>1027</v>
      </c>
      <c r="J30" s="52" t="s">
        <v>1056</v>
      </c>
      <c r="K30" s="53">
        <f>K31</f>
        <v>2281863876.2600002</v>
      </c>
      <c r="L30" s="117" t="s">
        <v>1219</v>
      </c>
      <c r="M30" s="45">
        <f>K29-M29</f>
        <v>773402.74999950081</v>
      </c>
      <c r="N30" s="54"/>
      <c r="O30" s="54"/>
    </row>
    <row r="31" spans="1:15" s="56" customFormat="1" ht="31.5">
      <c r="A31" s="39"/>
      <c r="B31" s="57" t="s">
        <v>1057</v>
      </c>
      <c r="C31" s="39" t="s">
        <v>762</v>
      </c>
      <c r="D31" s="39" t="s">
        <v>2</v>
      </c>
      <c r="E31" s="39" t="s">
        <v>159</v>
      </c>
      <c r="F31" s="39" t="s">
        <v>5</v>
      </c>
      <c r="G31" s="39" t="s">
        <v>3</v>
      </c>
      <c r="H31" s="39" t="s">
        <v>3</v>
      </c>
      <c r="I31" s="39" t="s">
        <v>1027</v>
      </c>
      <c r="J31" s="39" t="s">
        <v>1056</v>
      </c>
      <c r="K31" s="58">
        <f>K32</f>
        <v>2281863876.2600002</v>
      </c>
      <c r="L31" s="54"/>
      <c r="M31" s="118">
        <f>SUM(M29:M30)</f>
        <v>35907122.769999504</v>
      </c>
      <c r="N31" s="54"/>
      <c r="O31" s="54"/>
    </row>
    <row r="32" spans="1:15" s="56" customFormat="1" ht="31.5">
      <c r="A32" s="39"/>
      <c r="B32" s="57" t="s">
        <v>1058</v>
      </c>
      <c r="C32" s="39" t="s">
        <v>762</v>
      </c>
      <c r="D32" s="39" t="s">
        <v>2</v>
      </c>
      <c r="E32" s="39" t="s">
        <v>159</v>
      </c>
      <c r="F32" s="39" t="s">
        <v>5</v>
      </c>
      <c r="G32" s="39" t="s">
        <v>2</v>
      </c>
      <c r="H32" s="39" t="s">
        <v>3</v>
      </c>
      <c r="I32" s="39" t="s">
        <v>1027</v>
      </c>
      <c r="J32" s="39" t="s">
        <v>1059</v>
      </c>
      <c r="K32" s="58">
        <f>K33</f>
        <v>2281863876.2600002</v>
      </c>
      <c r="L32" s="54"/>
      <c r="M32" s="29"/>
      <c r="N32" s="54"/>
      <c r="O32" s="54"/>
    </row>
    <row r="33" spans="1:15" s="56" customFormat="1" ht="47.25">
      <c r="A33" s="39"/>
      <c r="B33" s="57" t="s">
        <v>1060</v>
      </c>
      <c r="C33" s="39" t="s">
        <v>762</v>
      </c>
      <c r="D33" s="39" t="s">
        <v>2</v>
      </c>
      <c r="E33" s="39" t="s">
        <v>159</v>
      </c>
      <c r="F33" s="39" t="s">
        <v>5</v>
      </c>
      <c r="G33" s="39" t="s">
        <v>2</v>
      </c>
      <c r="H33" s="39" t="s">
        <v>22</v>
      </c>
      <c r="I33" s="39" t="s">
        <v>1027</v>
      </c>
      <c r="J33" s="39" t="s">
        <v>1059</v>
      </c>
      <c r="K33" s="60">
        <f>K14+K20+K26+Приложение_4!C126</f>
        <v>2281863876.2600002</v>
      </c>
      <c r="L33" s="54"/>
      <c r="M33" s="29"/>
      <c r="N33" s="54"/>
      <c r="O33" s="54"/>
    </row>
    <row r="34" spans="1:15" s="56" customFormat="1" ht="31.5">
      <c r="A34" s="47" t="s">
        <v>1061</v>
      </c>
      <c r="B34" s="51" t="s">
        <v>1062</v>
      </c>
      <c r="C34" s="52" t="s">
        <v>762</v>
      </c>
      <c r="D34" s="52" t="s">
        <v>2</v>
      </c>
      <c r="E34" s="52" t="s">
        <v>159</v>
      </c>
      <c r="F34" s="52" t="s">
        <v>3</v>
      </c>
      <c r="G34" s="52" t="s">
        <v>3</v>
      </c>
      <c r="H34" s="52" t="s">
        <v>3</v>
      </c>
      <c r="I34" s="52" t="s">
        <v>1027</v>
      </c>
      <c r="J34" s="52" t="s">
        <v>70</v>
      </c>
      <c r="K34" s="59">
        <f>K35</f>
        <v>2317770999.0299997</v>
      </c>
      <c r="L34" s="54"/>
      <c r="M34" s="29"/>
      <c r="N34" s="54"/>
      <c r="O34" s="54"/>
    </row>
    <row r="35" spans="1:15" s="56" customFormat="1" ht="31.5">
      <c r="A35" s="39"/>
      <c r="B35" s="57" t="s">
        <v>1063</v>
      </c>
      <c r="C35" s="39" t="s">
        <v>762</v>
      </c>
      <c r="D35" s="39" t="s">
        <v>2</v>
      </c>
      <c r="E35" s="39" t="s">
        <v>159</v>
      </c>
      <c r="F35" s="39" t="s">
        <v>5</v>
      </c>
      <c r="G35" s="39" t="s">
        <v>3</v>
      </c>
      <c r="H35" s="39" t="s">
        <v>3</v>
      </c>
      <c r="I35" s="39" t="s">
        <v>1027</v>
      </c>
      <c r="J35" s="39" t="s">
        <v>70</v>
      </c>
      <c r="K35" s="60">
        <f>K36</f>
        <v>2317770999.0299997</v>
      </c>
      <c r="L35" s="54"/>
      <c r="M35" s="29"/>
      <c r="N35" s="54"/>
      <c r="O35" s="54"/>
    </row>
    <row r="36" spans="1:15" s="56" customFormat="1" ht="31.5">
      <c r="A36" s="39"/>
      <c r="B36" s="57" t="s">
        <v>1064</v>
      </c>
      <c r="C36" s="39" t="s">
        <v>762</v>
      </c>
      <c r="D36" s="39" t="s">
        <v>2</v>
      </c>
      <c r="E36" s="39" t="s">
        <v>159</v>
      </c>
      <c r="F36" s="39" t="s">
        <v>5</v>
      </c>
      <c r="G36" s="39" t="s">
        <v>2</v>
      </c>
      <c r="H36" s="39" t="s">
        <v>3</v>
      </c>
      <c r="I36" s="39" t="s">
        <v>1027</v>
      </c>
      <c r="J36" s="39" t="s">
        <v>1065</v>
      </c>
      <c r="K36" s="60">
        <f>K37</f>
        <v>2317770999.0299997</v>
      </c>
      <c r="L36" s="54"/>
      <c r="M36" s="29"/>
      <c r="N36" s="54"/>
      <c r="O36" s="54"/>
    </row>
    <row r="37" spans="1:15" s="56" customFormat="1" ht="47.25">
      <c r="A37" s="39"/>
      <c r="B37" s="57" t="s">
        <v>1066</v>
      </c>
      <c r="C37" s="39" t="s">
        <v>762</v>
      </c>
      <c r="D37" s="39" t="s">
        <v>2</v>
      </c>
      <c r="E37" s="39" t="s">
        <v>159</v>
      </c>
      <c r="F37" s="39" t="s">
        <v>5</v>
      </c>
      <c r="G37" s="39" t="s">
        <v>2</v>
      </c>
      <c r="H37" s="39" t="s">
        <v>22</v>
      </c>
      <c r="I37" s="39" t="s">
        <v>1027</v>
      </c>
      <c r="J37" s="39" t="s">
        <v>1065</v>
      </c>
      <c r="K37" s="60">
        <f>K23+K25+K16+Приложение_6!F853</f>
        <v>2317770999.0299997</v>
      </c>
      <c r="L37" s="54"/>
      <c r="M37" s="29"/>
      <c r="N37" s="54"/>
      <c r="O37" s="54"/>
    </row>
    <row r="38" spans="1:15" s="63" customFormat="1" ht="47.25" hidden="1">
      <c r="A38" s="47" t="s">
        <v>1053</v>
      </c>
      <c r="B38" s="36" t="s">
        <v>1046</v>
      </c>
      <c r="C38" s="47" t="s">
        <v>762</v>
      </c>
      <c r="D38" s="47" t="s">
        <v>2</v>
      </c>
      <c r="E38" s="47" t="s">
        <v>60</v>
      </c>
      <c r="F38" s="47" t="s">
        <v>3</v>
      </c>
      <c r="G38" s="47" t="s">
        <v>3</v>
      </c>
      <c r="H38" s="47" t="s">
        <v>3</v>
      </c>
      <c r="I38" s="47" t="s">
        <v>1027</v>
      </c>
      <c r="J38" s="47" t="s">
        <v>1</v>
      </c>
      <c r="K38" s="61">
        <f>K39</f>
        <v>0</v>
      </c>
      <c r="L38" s="62"/>
      <c r="M38" s="29"/>
      <c r="N38" s="62"/>
      <c r="O38" s="62"/>
    </row>
    <row r="39" spans="1:15" s="63" customFormat="1" ht="47.25" hidden="1">
      <c r="A39" s="47" t="s">
        <v>1047</v>
      </c>
      <c r="B39" s="36" t="s">
        <v>1067</v>
      </c>
      <c r="C39" s="47" t="s">
        <v>762</v>
      </c>
      <c r="D39" s="47" t="s">
        <v>2</v>
      </c>
      <c r="E39" s="47" t="s">
        <v>60</v>
      </c>
      <c r="F39" s="47" t="s">
        <v>22</v>
      </c>
      <c r="G39" s="47" t="s">
        <v>3</v>
      </c>
      <c r="H39" s="47" t="s">
        <v>3</v>
      </c>
      <c r="I39" s="47" t="s">
        <v>1027</v>
      </c>
      <c r="J39" s="47" t="s">
        <v>1</v>
      </c>
      <c r="K39" s="64">
        <f>K40</f>
        <v>0</v>
      </c>
      <c r="L39" s="62"/>
      <c r="M39" s="29"/>
      <c r="N39" s="62"/>
      <c r="O39" s="62"/>
    </row>
    <row r="40" spans="1:15" s="56" customFormat="1" ht="174" hidden="1" customHeight="1">
      <c r="A40" s="39"/>
      <c r="B40" s="57" t="s">
        <v>1068</v>
      </c>
      <c r="C40" s="39" t="s">
        <v>762</v>
      </c>
      <c r="D40" s="39" t="s">
        <v>2</v>
      </c>
      <c r="E40" s="39" t="s">
        <v>60</v>
      </c>
      <c r="F40" s="39" t="s">
        <v>22</v>
      </c>
      <c r="G40" s="39" t="s">
        <v>3</v>
      </c>
      <c r="H40" s="39" t="s">
        <v>3</v>
      </c>
      <c r="I40" s="39" t="s">
        <v>1027</v>
      </c>
      <c r="J40" s="39" t="s">
        <v>65</v>
      </c>
      <c r="K40" s="65">
        <f>K41</f>
        <v>0</v>
      </c>
      <c r="L40" s="54"/>
      <c r="M40" s="29"/>
      <c r="N40" s="54"/>
      <c r="O40" s="54"/>
    </row>
    <row r="41" spans="1:15" s="56" customFormat="1" ht="165.75" hidden="1" customHeight="1">
      <c r="A41" s="39"/>
      <c r="B41" s="57" t="s">
        <v>1069</v>
      </c>
      <c r="C41" s="39" t="s">
        <v>762</v>
      </c>
      <c r="D41" s="39" t="s">
        <v>2</v>
      </c>
      <c r="E41" s="39" t="s">
        <v>60</v>
      </c>
      <c r="F41" s="39" t="s">
        <v>22</v>
      </c>
      <c r="G41" s="39" t="s">
        <v>3</v>
      </c>
      <c r="H41" s="39" t="s">
        <v>22</v>
      </c>
      <c r="I41" s="39" t="s">
        <v>1027</v>
      </c>
      <c r="J41" s="39" t="s">
        <v>1035</v>
      </c>
      <c r="K41" s="66">
        <v>0</v>
      </c>
      <c r="L41" s="54"/>
      <c r="M41" s="29"/>
      <c r="N41" s="54"/>
      <c r="O41" s="54"/>
    </row>
    <row r="42" spans="1:15" s="56" customFormat="1" ht="57.75" customHeight="1">
      <c r="A42" s="39"/>
      <c r="B42" s="67" t="s">
        <v>1070</v>
      </c>
      <c r="C42" s="52" t="s">
        <v>762</v>
      </c>
      <c r="D42" s="52" t="s">
        <v>2</v>
      </c>
      <c r="E42" s="52" t="s">
        <v>3</v>
      </c>
      <c r="F42" s="52" t="s">
        <v>3</v>
      </c>
      <c r="G42" s="52" t="s">
        <v>3</v>
      </c>
      <c r="H42" s="52" t="s">
        <v>3</v>
      </c>
      <c r="I42" s="52" t="s">
        <v>1027</v>
      </c>
      <c r="J42" s="52" t="s">
        <v>1</v>
      </c>
      <c r="K42" s="59">
        <f>K13+K29+K38+K18+K24</f>
        <v>35907122.769999504</v>
      </c>
      <c r="L42" s="59"/>
      <c r="M42" s="59"/>
      <c r="N42" s="54"/>
      <c r="O42" s="54"/>
    </row>
    <row r="46" spans="1:15">
      <c r="K46" s="29"/>
    </row>
  </sheetData>
  <mergeCells count="11">
    <mergeCell ref="A8:K8"/>
    <mergeCell ref="A11:A12"/>
    <mergeCell ref="B11:B12"/>
    <mergeCell ref="C11:J12"/>
    <mergeCell ref="K11:K12"/>
    <mergeCell ref="A7:K7"/>
    <mergeCell ref="J1:K1"/>
    <mergeCell ref="D2:K2"/>
    <mergeCell ref="B3:K3"/>
    <mergeCell ref="B4:K4"/>
    <mergeCell ref="B5:K5"/>
  </mergeCells>
  <pageMargins left="0.70866141732283472" right="0.39370078740157483" top="0.59055118110236227" bottom="0.59055118110236227" header="0.31496062992125984" footer="0.39370078740157483"/>
  <pageSetup paperSize="9" scale="79" orientation="portrait" r:id="rId1"/>
  <headerFooter>
    <oddFooter>&amp;CСтраница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858"/>
  <sheetViews>
    <sheetView showGridLines="0" view="pageBreakPreview" zoomScaleNormal="100" zoomScaleSheetLayoutView="100" workbookViewId="0">
      <selection activeCell="G6" sqref="G6"/>
    </sheetView>
  </sheetViews>
  <sheetFormatPr defaultColWidth="9.140625" defaultRowHeight="15.75" outlineLevelRow="6"/>
  <cols>
    <col min="1" max="1" width="55.140625" style="10" customWidth="1"/>
    <col min="2" max="2" width="8.28515625" style="10" customWidth="1"/>
    <col min="3" max="3" width="7.5703125" style="10" customWidth="1"/>
    <col min="4" max="4" width="13.28515625" style="10" customWidth="1"/>
    <col min="5" max="5" width="7.7109375" style="10" customWidth="1"/>
    <col min="6" max="6" width="19.5703125" style="10" customWidth="1"/>
    <col min="7" max="7" width="22.140625" style="4" customWidth="1"/>
    <col min="8" max="8" width="13.42578125" style="21" customWidth="1"/>
    <col min="9" max="9" width="19.5703125" style="10" hidden="1" customWidth="1"/>
    <col min="10" max="10" width="22.140625" style="4" hidden="1" customWidth="1"/>
    <col min="11" max="11" width="13.42578125" style="21" hidden="1" customWidth="1"/>
    <col min="12" max="12" width="26.5703125" style="21" hidden="1" customWidth="1"/>
    <col min="13" max="13" width="22.7109375" style="21" hidden="1" customWidth="1"/>
    <col min="14" max="16384" width="9.140625" style="21"/>
  </cols>
  <sheetData>
    <row r="1" spans="1:13" ht="15" customHeight="1">
      <c r="A1" s="24"/>
      <c r="B1" s="22"/>
      <c r="C1" s="22"/>
      <c r="D1" s="311" t="s">
        <v>425</v>
      </c>
      <c r="E1" s="311"/>
      <c r="F1" s="311"/>
      <c r="G1" s="311"/>
      <c r="I1" s="21"/>
      <c r="J1" s="21"/>
    </row>
    <row r="2" spans="1:13">
      <c r="A2" s="24"/>
      <c r="B2" s="22"/>
      <c r="D2" s="311" t="s">
        <v>426</v>
      </c>
      <c r="E2" s="311"/>
      <c r="F2" s="311"/>
      <c r="G2" s="311"/>
      <c r="I2" s="21"/>
      <c r="J2" s="21"/>
    </row>
    <row r="3" spans="1:13" ht="15.75" customHeight="1">
      <c r="A3" s="24"/>
      <c r="B3" s="22"/>
      <c r="C3" s="22"/>
      <c r="D3" s="321" t="s">
        <v>1078</v>
      </c>
      <c r="E3" s="321"/>
      <c r="F3" s="321"/>
      <c r="G3" s="321"/>
      <c r="I3" s="21"/>
      <c r="J3" s="21"/>
    </row>
    <row r="4" spans="1:13" ht="15.75" customHeight="1">
      <c r="A4" s="311" t="s">
        <v>723</v>
      </c>
      <c r="B4" s="311"/>
      <c r="C4" s="311"/>
      <c r="D4" s="311"/>
      <c r="E4" s="311"/>
      <c r="F4" s="311"/>
      <c r="G4" s="311"/>
      <c r="H4" s="22"/>
      <c r="I4" s="21"/>
      <c r="J4" s="21"/>
    </row>
    <row r="5" spans="1:13" ht="15.75" customHeight="1">
      <c r="A5" s="311" t="s">
        <v>1264</v>
      </c>
      <c r="B5" s="311"/>
      <c r="C5" s="311"/>
      <c r="D5" s="311"/>
      <c r="E5" s="311"/>
      <c r="F5" s="311"/>
      <c r="G5" s="311"/>
      <c r="H5" s="22"/>
      <c r="I5" s="21"/>
      <c r="J5" s="21"/>
    </row>
    <row r="6" spans="1:13" ht="15.75" customHeight="1">
      <c r="A6" s="24"/>
      <c r="B6" s="22"/>
      <c r="C6" s="22"/>
      <c r="D6" s="131"/>
      <c r="E6" s="131"/>
      <c r="F6" s="131"/>
      <c r="G6" s="131"/>
      <c r="I6" s="131"/>
      <c r="J6" s="131"/>
    </row>
    <row r="7" spans="1:13" ht="48" customHeight="1">
      <c r="A7" s="322" t="s">
        <v>427</v>
      </c>
      <c r="B7" s="322"/>
      <c r="C7" s="322"/>
      <c r="D7" s="322"/>
      <c r="E7" s="322"/>
      <c r="F7" s="322"/>
      <c r="G7" s="322"/>
      <c r="I7" s="21"/>
      <c r="J7" s="21"/>
    </row>
    <row r="8" spans="1:13" ht="12" customHeight="1">
      <c r="A8" s="25"/>
      <c r="B8" s="26"/>
      <c r="C8" s="26"/>
      <c r="D8" s="26"/>
      <c r="E8" s="26"/>
      <c r="F8" s="21"/>
      <c r="G8" s="27" t="s">
        <v>428</v>
      </c>
      <c r="I8" s="21"/>
      <c r="J8" s="27" t="s">
        <v>428</v>
      </c>
    </row>
    <row r="9" spans="1:13" ht="96" customHeight="1">
      <c r="A9" s="11" t="s">
        <v>429</v>
      </c>
      <c r="B9" s="11" t="s">
        <v>430</v>
      </c>
      <c r="C9" s="11" t="s">
        <v>431</v>
      </c>
      <c r="D9" s="11" t="s">
        <v>432</v>
      </c>
      <c r="E9" s="11" t="s">
        <v>433</v>
      </c>
      <c r="F9" s="11" t="s">
        <v>0</v>
      </c>
      <c r="G9" s="130" t="s">
        <v>424</v>
      </c>
      <c r="I9" s="11" t="s">
        <v>0</v>
      </c>
      <c r="J9" s="130" t="s">
        <v>424</v>
      </c>
    </row>
    <row r="10" spans="1:1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5">
        <v>7</v>
      </c>
      <c r="I10" s="11">
        <v>6</v>
      </c>
      <c r="J10" s="5">
        <v>7</v>
      </c>
    </row>
    <row r="11" spans="1:13" s="137" customFormat="1" ht="24" customHeight="1">
      <c r="A11" s="102" t="s">
        <v>701</v>
      </c>
      <c r="B11" s="103" t="s">
        <v>2</v>
      </c>
      <c r="C11" s="103" t="s">
        <v>3</v>
      </c>
      <c r="D11" s="103" t="s">
        <v>4</v>
      </c>
      <c r="E11" s="103" t="s">
        <v>1</v>
      </c>
      <c r="F11" s="12">
        <f>F12+F23+F40+F112+F131+F135</f>
        <v>206532790.76000002</v>
      </c>
      <c r="G11" s="12">
        <f>G12+G23+G40+G112+G131+G135</f>
        <v>784042</v>
      </c>
      <c r="I11" s="12">
        <v>201918524.93000001</v>
      </c>
      <c r="J11" s="1">
        <f>J135</f>
        <v>784042</v>
      </c>
      <c r="L11" s="138">
        <f>F11-I11</f>
        <v>4614265.8300000131</v>
      </c>
      <c r="M11" s="138">
        <f>G11-J11</f>
        <v>0</v>
      </c>
    </row>
    <row r="12" spans="1:13" s="137" customFormat="1" ht="47.25" outlineLevel="1">
      <c r="A12" s="102" t="s">
        <v>672</v>
      </c>
      <c r="B12" s="103" t="s">
        <v>2</v>
      </c>
      <c r="C12" s="103" t="s">
        <v>5</v>
      </c>
      <c r="D12" s="103" t="s">
        <v>4</v>
      </c>
      <c r="E12" s="103" t="s">
        <v>1</v>
      </c>
      <c r="F12" s="12">
        <f>F13+F18</f>
        <v>2246129.4900000002</v>
      </c>
      <c r="G12" s="1"/>
      <c r="I12" s="12">
        <v>2246129.4900000002</v>
      </c>
      <c r="J12" s="1"/>
      <c r="L12" s="138">
        <f>F12-I12</f>
        <v>0</v>
      </c>
      <c r="M12" s="138">
        <f>G12-J12</f>
        <v>0</v>
      </c>
    </row>
    <row r="13" spans="1:13" ht="47.25" outlineLevel="2">
      <c r="A13" s="102" t="s">
        <v>665</v>
      </c>
      <c r="B13" s="103" t="s">
        <v>2</v>
      </c>
      <c r="C13" s="103" t="s">
        <v>5</v>
      </c>
      <c r="D13" s="103" t="s">
        <v>6</v>
      </c>
      <c r="E13" s="103" t="s">
        <v>1</v>
      </c>
      <c r="F13" s="12">
        <f>F14</f>
        <v>96826.49</v>
      </c>
      <c r="G13" s="1"/>
      <c r="I13" s="12">
        <v>96826.49</v>
      </c>
      <c r="J13" s="1"/>
      <c r="L13" s="138">
        <f t="shared" ref="L13:L76" si="0">F13-I13</f>
        <v>0</v>
      </c>
      <c r="M13" s="138">
        <f t="shared" ref="M13:M76" si="1">G13-J13</f>
        <v>0</v>
      </c>
    </row>
    <row r="14" spans="1:13" ht="31.5" outlineLevel="3">
      <c r="A14" s="102" t="s">
        <v>622</v>
      </c>
      <c r="B14" s="103" t="s">
        <v>2</v>
      </c>
      <c r="C14" s="103" t="s">
        <v>5</v>
      </c>
      <c r="D14" s="103" t="s">
        <v>7</v>
      </c>
      <c r="E14" s="103" t="s">
        <v>1</v>
      </c>
      <c r="F14" s="12">
        <f>F15</f>
        <v>96826.49</v>
      </c>
      <c r="G14" s="1"/>
      <c r="I14" s="12">
        <v>96826.49</v>
      </c>
      <c r="J14" s="1"/>
      <c r="L14" s="138">
        <f t="shared" si="0"/>
        <v>0</v>
      </c>
      <c r="M14" s="138">
        <f t="shared" si="1"/>
        <v>0</v>
      </c>
    </row>
    <row r="15" spans="1:13" ht="47.25" outlineLevel="4">
      <c r="A15" s="19" t="s">
        <v>495</v>
      </c>
      <c r="B15" s="20" t="s">
        <v>2</v>
      </c>
      <c r="C15" s="20" t="s">
        <v>5</v>
      </c>
      <c r="D15" s="20" t="s">
        <v>8</v>
      </c>
      <c r="E15" s="20" t="s">
        <v>1</v>
      </c>
      <c r="F15" s="13">
        <f>F16</f>
        <v>96826.49</v>
      </c>
      <c r="G15" s="2"/>
      <c r="I15" s="13">
        <v>96826.49</v>
      </c>
      <c r="J15" s="2"/>
      <c r="L15" s="138">
        <f t="shared" si="0"/>
        <v>0</v>
      </c>
      <c r="M15" s="138">
        <f t="shared" si="1"/>
        <v>0</v>
      </c>
    </row>
    <row r="16" spans="1:13" ht="31.5" outlineLevel="5">
      <c r="A16" s="19" t="s">
        <v>437</v>
      </c>
      <c r="B16" s="20" t="s">
        <v>2</v>
      </c>
      <c r="C16" s="20" t="s">
        <v>5</v>
      </c>
      <c r="D16" s="20" t="s">
        <v>9</v>
      </c>
      <c r="E16" s="20" t="s">
        <v>1</v>
      </c>
      <c r="F16" s="13">
        <f>F17</f>
        <v>96826.49</v>
      </c>
      <c r="G16" s="2"/>
      <c r="I16" s="13">
        <v>96826.49</v>
      </c>
      <c r="J16" s="2"/>
      <c r="L16" s="138">
        <f t="shared" si="0"/>
        <v>0</v>
      </c>
      <c r="M16" s="138">
        <f t="shared" si="1"/>
        <v>0</v>
      </c>
    </row>
    <row r="17" spans="1:13" ht="78.75" outlineLevel="6">
      <c r="A17" s="19" t="s">
        <v>719</v>
      </c>
      <c r="B17" s="20" t="s">
        <v>2</v>
      </c>
      <c r="C17" s="20" t="s">
        <v>5</v>
      </c>
      <c r="D17" s="20" t="s">
        <v>9</v>
      </c>
      <c r="E17" s="20" t="s">
        <v>10</v>
      </c>
      <c r="F17" s="13">
        <f>'Приложение_7 '!G19</f>
        <v>96826.49</v>
      </c>
      <c r="G17" s="2"/>
      <c r="I17" s="13">
        <v>96826.49</v>
      </c>
      <c r="J17" s="2"/>
      <c r="L17" s="138">
        <f t="shared" si="0"/>
        <v>0</v>
      </c>
      <c r="M17" s="138">
        <f t="shared" si="1"/>
        <v>0</v>
      </c>
    </row>
    <row r="18" spans="1:13" ht="30.75" customHeight="1" outlineLevel="2">
      <c r="A18" s="102" t="s">
        <v>498</v>
      </c>
      <c r="B18" s="103" t="s">
        <v>2</v>
      </c>
      <c r="C18" s="103" t="s">
        <v>5</v>
      </c>
      <c r="D18" s="103" t="s">
        <v>11</v>
      </c>
      <c r="E18" s="103" t="s">
        <v>1</v>
      </c>
      <c r="F18" s="12">
        <f>F19+F21</f>
        <v>2149303</v>
      </c>
      <c r="G18" s="1"/>
      <c r="I18" s="12">
        <v>2149303</v>
      </c>
      <c r="J18" s="1"/>
      <c r="L18" s="138">
        <f t="shared" si="0"/>
        <v>0</v>
      </c>
      <c r="M18" s="138">
        <f t="shared" si="1"/>
        <v>0</v>
      </c>
    </row>
    <row r="19" spans="1:13" ht="31.5" outlineLevel="5">
      <c r="A19" s="19" t="s">
        <v>438</v>
      </c>
      <c r="B19" s="20" t="s">
        <v>2</v>
      </c>
      <c r="C19" s="20" t="s">
        <v>5</v>
      </c>
      <c r="D19" s="20" t="s">
        <v>12</v>
      </c>
      <c r="E19" s="20" t="s">
        <v>1</v>
      </c>
      <c r="F19" s="13">
        <f>F20</f>
        <v>2124303</v>
      </c>
      <c r="G19" s="2"/>
      <c r="I19" s="13">
        <v>2124303</v>
      </c>
      <c r="J19" s="2"/>
      <c r="L19" s="138">
        <f t="shared" si="0"/>
        <v>0</v>
      </c>
      <c r="M19" s="138">
        <f t="shared" si="1"/>
        <v>0</v>
      </c>
    </row>
    <row r="20" spans="1:13" ht="78.75" outlineLevel="6">
      <c r="A20" s="19" t="s">
        <v>719</v>
      </c>
      <c r="B20" s="20" t="s">
        <v>2</v>
      </c>
      <c r="C20" s="20" t="s">
        <v>5</v>
      </c>
      <c r="D20" s="20" t="s">
        <v>12</v>
      </c>
      <c r="E20" s="20" t="s">
        <v>10</v>
      </c>
      <c r="F20" s="13">
        <v>2124303</v>
      </c>
      <c r="G20" s="2"/>
      <c r="I20" s="13">
        <v>2124303</v>
      </c>
      <c r="J20" s="2"/>
      <c r="L20" s="138">
        <f t="shared" si="0"/>
        <v>0</v>
      </c>
      <c r="M20" s="138">
        <f t="shared" si="1"/>
        <v>0</v>
      </c>
    </row>
    <row r="21" spans="1:13" ht="63" outlineLevel="5">
      <c r="A21" s="19" t="s">
        <v>439</v>
      </c>
      <c r="B21" s="20" t="s">
        <v>2</v>
      </c>
      <c r="C21" s="20" t="s">
        <v>5</v>
      </c>
      <c r="D21" s="20" t="s">
        <v>13</v>
      </c>
      <c r="E21" s="20" t="s">
        <v>1</v>
      </c>
      <c r="F21" s="13">
        <f>F22</f>
        <v>25000</v>
      </c>
      <c r="G21" s="1"/>
      <c r="I21" s="13">
        <v>25000</v>
      </c>
      <c r="J21" s="1"/>
      <c r="L21" s="138">
        <f t="shared" si="0"/>
        <v>0</v>
      </c>
      <c r="M21" s="138">
        <f t="shared" si="1"/>
        <v>0</v>
      </c>
    </row>
    <row r="22" spans="1:13" ht="78.75" outlineLevel="6">
      <c r="A22" s="19" t="s">
        <v>719</v>
      </c>
      <c r="B22" s="20" t="s">
        <v>2</v>
      </c>
      <c r="C22" s="20" t="s">
        <v>5</v>
      </c>
      <c r="D22" s="20" t="s">
        <v>13</v>
      </c>
      <c r="E22" s="20" t="s">
        <v>10</v>
      </c>
      <c r="F22" s="13">
        <f>'Приложение_7 '!G24</f>
        <v>25000</v>
      </c>
      <c r="G22" s="2"/>
      <c r="I22" s="13">
        <v>25000</v>
      </c>
      <c r="J22" s="2"/>
      <c r="L22" s="138">
        <f t="shared" si="0"/>
        <v>0</v>
      </c>
      <c r="M22" s="138">
        <f t="shared" si="1"/>
        <v>0</v>
      </c>
    </row>
    <row r="23" spans="1:13" s="137" customFormat="1" ht="70.5" customHeight="1" outlineLevel="1">
      <c r="A23" s="102" t="s">
        <v>673</v>
      </c>
      <c r="B23" s="103" t="s">
        <v>2</v>
      </c>
      <c r="C23" s="103" t="s">
        <v>14</v>
      </c>
      <c r="D23" s="103" t="s">
        <v>4</v>
      </c>
      <c r="E23" s="103" t="s">
        <v>1</v>
      </c>
      <c r="F23" s="12">
        <f>F24+F33</f>
        <v>4916157</v>
      </c>
      <c r="G23" s="1"/>
      <c r="I23" s="12">
        <v>4916157</v>
      </c>
      <c r="J23" s="1"/>
      <c r="L23" s="138">
        <f t="shared" si="0"/>
        <v>0</v>
      </c>
      <c r="M23" s="138">
        <f t="shared" si="1"/>
        <v>0</v>
      </c>
    </row>
    <row r="24" spans="1:13" ht="47.25" outlineLevel="2">
      <c r="A24" s="102" t="s">
        <v>665</v>
      </c>
      <c r="B24" s="103" t="s">
        <v>2</v>
      </c>
      <c r="C24" s="103" t="s">
        <v>14</v>
      </c>
      <c r="D24" s="103" t="s">
        <v>6</v>
      </c>
      <c r="E24" s="103" t="s">
        <v>1</v>
      </c>
      <c r="F24" s="12">
        <f>F25</f>
        <v>80932</v>
      </c>
      <c r="G24" s="1"/>
      <c r="I24" s="12">
        <v>80932</v>
      </c>
      <c r="J24" s="1"/>
      <c r="L24" s="138">
        <f t="shared" si="0"/>
        <v>0</v>
      </c>
      <c r="M24" s="138">
        <f t="shared" si="1"/>
        <v>0</v>
      </c>
    </row>
    <row r="25" spans="1:13" ht="31.5" outlineLevel="3">
      <c r="A25" s="102" t="s">
        <v>622</v>
      </c>
      <c r="B25" s="103" t="s">
        <v>2</v>
      </c>
      <c r="C25" s="103" t="s">
        <v>14</v>
      </c>
      <c r="D25" s="103" t="s">
        <v>7</v>
      </c>
      <c r="E25" s="103" t="s">
        <v>1</v>
      </c>
      <c r="F25" s="12">
        <f>F26+F30</f>
        <v>80932</v>
      </c>
      <c r="G25" s="1"/>
      <c r="I25" s="12">
        <v>80932</v>
      </c>
      <c r="J25" s="1"/>
      <c r="L25" s="138">
        <f t="shared" si="0"/>
        <v>0</v>
      </c>
      <c r="M25" s="138">
        <f t="shared" si="1"/>
        <v>0</v>
      </c>
    </row>
    <row r="26" spans="1:13" ht="63" outlineLevel="4">
      <c r="A26" s="19" t="s">
        <v>496</v>
      </c>
      <c r="B26" s="20" t="s">
        <v>2</v>
      </c>
      <c r="C26" s="20" t="s">
        <v>14</v>
      </c>
      <c r="D26" s="20" t="s">
        <v>15</v>
      </c>
      <c r="E26" s="20" t="s">
        <v>1</v>
      </c>
      <c r="F26" s="13">
        <f>F27</f>
        <v>71800</v>
      </c>
      <c r="G26" s="2"/>
      <c r="I26" s="13">
        <v>71800</v>
      </c>
      <c r="J26" s="2"/>
      <c r="L26" s="138">
        <f t="shared" si="0"/>
        <v>0</v>
      </c>
      <c r="M26" s="138">
        <f t="shared" si="1"/>
        <v>0</v>
      </c>
    </row>
    <row r="27" spans="1:13" ht="31.5" outlineLevel="5">
      <c r="A27" s="19" t="s">
        <v>437</v>
      </c>
      <c r="B27" s="20" t="s">
        <v>2</v>
      </c>
      <c r="C27" s="20" t="s">
        <v>14</v>
      </c>
      <c r="D27" s="20" t="s">
        <v>16</v>
      </c>
      <c r="E27" s="20" t="s">
        <v>1</v>
      </c>
      <c r="F27" s="13">
        <f>F28+F29</f>
        <v>71800</v>
      </c>
      <c r="G27" s="2"/>
      <c r="I27" s="13">
        <v>71800</v>
      </c>
      <c r="J27" s="2"/>
      <c r="L27" s="138">
        <f t="shared" si="0"/>
        <v>0</v>
      </c>
      <c r="M27" s="138">
        <f t="shared" si="1"/>
        <v>0</v>
      </c>
    </row>
    <row r="28" spans="1:13" ht="78.75" outlineLevel="6">
      <c r="A28" s="19" t="s">
        <v>719</v>
      </c>
      <c r="B28" s="20" t="s">
        <v>2</v>
      </c>
      <c r="C28" s="20" t="s">
        <v>14</v>
      </c>
      <c r="D28" s="20" t="s">
        <v>16</v>
      </c>
      <c r="E28" s="20" t="s">
        <v>10</v>
      </c>
      <c r="F28" s="13">
        <f>'Приложение_7 '!G30</f>
        <v>32300</v>
      </c>
      <c r="G28" s="2"/>
      <c r="I28" s="13">
        <v>32300</v>
      </c>
      <c r="J28" s="2"/>
      <c r="L28" s="138">
        <f t="shared" si="0"/>
        <v>0</v>
      </c>
      <c r="M28" s="138">
        <f t="shared" si="1"/>
        <v>0</v>
      </c>
    </row>
    <row r="29" spans="1:13" ht="31.5" outlineLevel="6">
      <c r="A29" s="19" t="s">
        <v>703</v>
      </c>
      <c r="B29" s="20" t="s">
        <v>2</v>
      </c>
      <c r="C29" s="20" t="s">
        <v>14</v>
      </c>
      <c r="D29" s="20" t="s">
        <v>16</v>
      </c>
      <c r="E29" s="20" t="s">
        <v>17</v>
      </c>
      <c r="F29" s="13">
        <f>'Приложение_7 '!G31</f>
        <v>39500</v>
      </c>
      <c r="G29" s="2"/>
      <c r="I29" s="13">
        <v>39500</v>
      </c>
      <c r="J29" s="2"/>
      <c r="L29" s="138">
        <f t="shared" si="0"/>
        <v>0</v>
      </c>
      <c r="M29" s="138">
        <f t="shared" si="1"/>
        <v>0</v>
      </c>
    </row>
    <row r="30" spans="1:13" outlineLevel="4">
      <c r="A30" s="19" t="s">
        <v>497</v>
      </c>
      <c r="B30" s="20" t="s">
        <v>2</v>
      </c>
      <c r="C30" s="20" t="s">
        <v>14</v>
      </c>
      <c r="D30" s="20" t="s">
        <v>18</v>
      </c>
      <c r="E30" s="20" t="s">
        <v>1</v>
      </c>
      <c r="F30" s="13">
        <f>F31</f>
        <v>9132</v>
      </c>
      <c r="G30" s="2"/>
      <c r="I30" s="13">
        <v>9132</v>
      </c>
      <c r="J30" s="2"/>
      <c r="L30" s="138">
        <f t="shared" si="0"/>
        <v>0</v>
      </c>
      <c r="M30" s="138">
        <f t="shared" si="1"/>
        <v>0</v>
      </c>
    </row>
    <row r="31" spans="1:13" ht="31.5" outlineLevel="5">
      <c r="A31" s="19" t="s">
        <v>437</v>
      </c>
      <c r="B31" s="20" t="s">
        <v>2</v>
      </c>
      <c r="C31" s="20" t="s">
        <v>14</v>
      </c>
      <c r="D31" s="20" t="s">
        <v>19</v>
      </c>
      <c r="E31" s="20" t="s">
        <v>1</v>
      </c>
      <c r="F31" s="13">
        <f>F32</f>
        <v>9132</v>
      </c>
      <c r="G31" s="2"/>
      <c r="I31" s="13">
        <v>9132</v>
      </c>
      <c r="J31" s="2"/>
      <c r="L31" s="138">
        <f t="shared" si="0"/>
        <v>0</v>
      </c>
      <c r="M31" s="138">
        <f t="shared" si="1"/>
        <v>0</v>
      </c>
    </row>
    <row r="32" spans="1:13" ht="31.5" outlineLevel="6">
      <c r="A32" s="19" t="s">
        <v>703</v>
      </c>
      <c r="B32" s="20" t="s">
        <v>2</v>
      </c>
      <c r="C32" s="20" t="s">
        <v>14</v>
      </c>
      <c r="D32" s="20" t="s">
        <v>19</v>
      </c>
      <c r="E32" s="20" t="s">
        <v>17</v>
      </c>
      <c r="F32" s="13">
        <f>'Приложение_7 '!G34</f>
        <v>9132</v>
      </c>
      <c r="G32" s="2"/>
      <c r="I32" s="13">
        <v>9132</v>
      </c>
      <c r="J32" s="2"/>
      <c r="L32" s="138">
        <f t="shared" si="0"/>
        <v>0</v>
      </c>
      <c r="M32" s="138">
        <f t="shared" si="1"/>
        <v>0</v>
      </c>
    </row>
    <row r="33" spans="1:13" outlineLevel="2">
      <c r="A33" s="102" t="s">
        <v>498</v>
      </c>
      <c r="B33" s="103" t="s">
        <v>2</v>
      </c>
      <c r="C33" s="103" t="s">
        <v>14</v>
      </c>
      <c r="D33" s="103" t="s">
        <v>11</v>
      </c>
      <c r="E33" s="103" t="s">
        <v>1</v>
      </c>
      <c r="F33" s="12">
        <f>F34+F36+F38</f>
        <v>4835225</v>
      </c>
      <c r="G33" s="1"/>
      <c r="I33" s="12">
        <v>4835225</v>
      </c>
      <c r="J33" s="1"/>
      <c r="L33" s="138">
        <f t="shared" si="0"/>
        <v>0</v>
      </c>
      <c r="M33" s="138">
        <f t="shared" si="1"/>
        <v>0</v>
      </c>
    </row>
    <row r="34" spans="1:13" ht="47.25" outlineLevel="5">
      <c r="A34" s="19" t="s">
        <v>440</v>
      </c>
      <c r="B34" s="20" t="s">
        <v>2</v>
      </c>
      <c r="C34" s="20" t="s">
        <v>14</v>
      </c>
      <c r="D34" s="20" t="s">
        <v>20</v>
      </c>
      <c r="E34" s="20" t="s">
        <v>1</v>
      </c>
      <c r="F34" s="13">
        <f>F35</f>
        <v>1714645</v>
      </c>
      <c r="G34" s="2"/>
      <c r="I34" s="13">
        <v>1714645</v>
      </c>
      <c r="J34" s="2"/>
      <c r="L34" s="138">
        <f t="shared" si="0"/>
        <v>0</v>
      </c>
      <c r="M34" s="138">
        <f t="shared" si="1"/>
        <v>0</v>
      </c>
    </row>
    <row r="35" spans="1:13" ht="78.75" outlineLevel="6">
      <c r="A35" s="19" t="s">
        <v>719</v>
      </c>
      <c r="B35" s="20" t="s">
        <v>2</v>
      </c>
      <c r="C35" s="20" t="s">
        <v>14</v>
      </c>
      <c r="D35" s="20" t="s">
        <v>20</v>
      </c>
      <c r="E35" s="20" t="s">
        <v>10</v>
      </c>
      <c r="F35" s="13">
        <f>'Приложение_7 '!G37</f>
        <v>1714645</v>
      </c>
      <c r="G35" s="2"/>
      <c r="I35" s="13">
        <v>1714645</v>
      </c>
      <c r="J35" s="2"/>
      <c r="L35" s="138">
        <f t="shared" si="0"/>
        <v>0</v>
      </c>
      <c r="M35" s="138">
        <f t="shared" si="1"/>
        <v>0</v>
      </c>
    </row>
    <row r="36" spans="1:13" ht="31.5" outlineLevel="5">
      <c r="A36" s="19" t="s">
        <v>441</v>
      </c>
      <c r="B36" s="20" t="s">
        <v>2</v>
      </c>
      <c r="C36" s="20" t="s">
        <v>14</v>
      </c>
      <c r="D36" s="20" t="s">
        <v>21</v>
      </c>
      <c r="E36" s="20" t="s">
        <v>1</v>
      </c>
      <c r="F36" s="13">
        <f>F37</f>
        <v>2987580</v>
      </c>
      <c r="G36" s="1"/>
      <c r="I36" s="13">
        <v>2987580</v>
      </c>
      <c r="J36" s="1"/>
      <c r="L36" s="138">
        <f t="shared" si="0"/>
        <v>0</v>
      </c>
      <c r="M36" s="138">
        <f t="shared" si="1"/>
        <v>0</v>
      </c>
    </row>
    <row r="37" spans="1:13" ht="78.75" outlineLevel="6">
      <c r="A37" s="19" t="s">
        <v>719</v>
      </c>
      <c r="B37" s="20" t="s">
        <v>2</v>
      </c>
      <c r="C37" s="20" t="s">
        <v>14</v>
      </c>
      <c r="D37" s="20" t="s">
        <v>21</v>
      </c>
      <c r="E37" s="20" t="s">
        <v>10</v>
      </c>
      <c r="F37" s="13">
        <f>'Приложение_7 '!G39</f>
        <v>2987580</v>
      </c>
      <c r="G37" s="2"/>
      <c r="I37" s="13">
        <v>2987580</v>
      </c>
      <c r="J37" s="2"/>
      <c r="L37" s="138">
        <f t="shared" si="0"/>
        <v>0</v>
      </c>
      <c r="M37" s="138">
        <f t="shared" si="1"/>
        <v>0</v>
      </c>
    </row>
    <row r="38" spans="1:13" ht="63" outlineLevel="5">
      <c r="A38" s="19" t="s">
        <v>439</v>
      </c>
      <c r="B38" s="20" t="s">
        <v>2</v>
      </c>
      <c r="C38" s="20" t="s">
        <v>14</v>
      </c>
      <c r="D38" s="20" t="s">
        <v>13</v>
      </c>
      <c r="E38" s="20" t="s">
        <v>1</v>
      </c>
      <c r="F38" s="13">
        <f>F39</f>
        <v>133000</v>
      </c>
      <c r="G38" s="2"/>
      <c r="I38" s="13">
        <v>133000</v>
      </c>
      <c r="J38" s="2"/>
      <c r="L38" s="138">
        <f t="shared" si="0"/>
        <v>0</v>
      </c>
      <c r="M38" s="138">
        <f t="shared" si="1"/>
        <v>0</v>
      </c>
    </row>
    <row r="39" spans="1:13" ht="78.75" outlineLevel="6">
      <c r="A39" s="19" t="s">
        <v>719</v>
      </c>
      <c r="B39" s="20" t="s">
        <v>2</v>
      </c>
      <c r="C39" s="20" t="s">
        <v>14</v>
      </c>
      <c r="D39" s="20" t="s">
        <v>13</v>
      </c>
      <c r="E39" s="20" t="s">
        <v>10</v>
      </c>
      <c r="F39" s="13">
        <f>'Приложение_7 '!G41</f>
        <v>133000</v>
      </c>
      <c r="G39" s="2"/>
      <c r="I39" s="13">
        <v>133000</v>
      </c>
      <c r="J39" s="2"/>
      <c r="L39" s="138">
        <f t="shared" si="0"/>
        <v>0</v>
      </c>
      <c r="M39" s="138">
        <f t="shared" si="1"/>
        <v>0</v>
      </c>
    </row>
    <row r="40" spans="1:13" s="137" customFormat="1" ht="63" outlineLevel="1">
      <c r="A40" s="102" t="s">
        <v>674</v>
      </c>
      <c r="B40" s="103" t="s">
        <v>2</v>
      </c>
      <c r="C40" s="103" t="s">
        <v>22</v>
      </c>
      <c r="D40" s="103" t="s">
        <v>4</v>
      </c>
      <c r="E40" s="103" t="s">
        <v>1</v>
      </c>
      <c r="F40" s="12">
        <f>F41+F65+F72</f>
        <v>78676842.020000011</v>
      </c>
      <c r="G40" s="1"/>
      <c r="I40" s="12">
        <v>78676842.019999996</v>
      </c>
      <c r="J40" s="1"/>
      <c r="L40" s="138">
        <f t="shared" si="0"/>
        <v>0</v>
      </c>
      <c r="M40" s="138">
        <f t="shared" si="1"/>
        <v>0</v>
      </c>
    </row>
    <row r="41" spans="1:13" ht="31.5" outlineLevel="2">
      <c r="A41" s="102" t="s">
        <v>666</v>
      </c>
      <c r="B41" s="103" t="s">
        <v>2</v>
      </c>
      <c r="C41" s="103" t="s">
        <v>22</v>
      </c>
      <c r="D41" s="103" t="s">
        <v>23</v>
      </c>
      <c r="E41" s="103" t="s">
        <v>1</v>
      </c>
      <c r="F41" s="12">
        <f>F42</f>
        <v>16476318.66</v>
      </c>
      <c r="G41" s="1"/>
      <c r="I41" s="12">
        <v>16476318.66</v>
      </c>
      <c r="J41" s="1"/>
      <c r="L41" s="138">
        <f t="shared" si="0"/>
        <v>0</v>
      </c>
      <c r="M41" s="138">
        <f t="shared" si="1"/>
        <v>0</v>
      </c>
    </row>
    <row r="42" spans="1:13" ht="47.25" outlineLevel="3">
      <c r="A42" s="102" t="s">
        <v>623</v>
      </c>
      <c r="B42" s="103" t="s">
        <v>2</v>
      </c>
      <c r="C42" s="103" t="s">
        <v>22</v>
      </c>
      <c r="D42" s="103" t="s">
        <v>24</v>
      </c>
      <c r="E42" s="103" t="s">
        <v>1</v>
      </c>
      <c r="F42" s="12">
        <f>F43+F4+F46+F51+F58</f>
        <v>16476318.66</v>
      </c>
      <c r="G42" s="1"/>
      <c r="I42" s="12">
        <v>16476318.66</v>
      </c>
      <c r="J42" s="1"/>
      <c r="L42" s="138">
        <f t="shared" si="0"/>
        <v>0</v>
      </c>
      <c r="M42" s="138">
        <f t="shared" si="1"/>
        <v>0</v>
      </c>
    </row>
    <row r="43" spans="1:13" ht="126" outlineLevel="4">
      <c r="A43" s="19" t="s">
        <v>499</v>
      </c>
      <c r="B43" s="20" t="s">
        <v>2</v>
      </c>
      <c r="C43" s="20" t="s">
        <v>22</v>
      </c>
      <c r="D43" s="20" t="s">
        <v>25</v>
      </c>
      <c r="E43" s="20" t="s">
        <v>1</v>
      </c>
      <c r="F43" s="13">
        <f>F44</f>
        <v>1373779.26</v>
      </c>
      <c r="G43" s="2"/>
      <c r="I43" s="13">
        <v>1373779.26</v>
      </c>
      <c r="J43" s="2"/>
      <c r="L43" s="138">
        <f t="shared" si="0"/>
        <v>0</v>
      </c>
      <c r="M43" s="138">
        <f t="shared" si="1"/>
        <v>0</v>
      </c>
    </row>
    <row r="44" spans="1:13" ht="31.5" outlineLevel="5">
      <c r="A44" s="19" t="s">
        <v>441</v>
      </c>
      <c r="B44" s="20" t="s">
        <v>2</v>
      </c>
      <c r="C44" s="20" t="s">
        <v>22</v>
      </c>
      <c r="D44" s="20" t="s">
        <v>26</v>
      </c>
      <c r="E44" s="20" t="s">
        <v>1</v>
      </c>
      <c r="F44" s="13">
        <f>F45</f>
        <v>1373779.26</v>
      </c>
      <c r="G44" s="2"/>
      <c r="I44" s="13">
        <v>1373779.26</v>
      </c>
      <c r="J44" s="2"/>
      <c r="L44" s="138">
        <f t="shared" si="0"/>
        <v>0</v>
      </c>
      <c r="M44" s="138">
        <f t="shared" si="1"/>
        <v>0</v>
      </c>
    </row>
    <row r="45" spans="1:13" ht="78.75" outlineLevel="6">
      <c r="A45" s="19" t="s">
        <v>719</v>
      </c>
      <c r="B45" s="20" t="s">
        <v>2</v>
      </c>
      <c r="C45" s="20" t="s">
        <v>22</v>
      </c>
      <c r="D45" s="20" t="s">
        <v>26</v>
      </c>
      <c r="E45" s="20" t="s">
        <v>10</v>
      </c>
      <c r="F45" s="13">
        <f>'Приложение_7 '!G562</f>
        <v>1373779.26</v>
      </c>
      <c r="G45" s="2"/>
      <c r="I45" s="13">
        <v>1373779.26</v>
      </c>
      <c r="J45" s="2"/>
      <c r="L45" s="138">
        <f t="shared" si="0"/>
        <v>0</v>
      </c>
      <c r="M45" s="138">
        <f t="shared" si="1"/>
        <v>0</v>
      </c>
    </row>
    <row r="46" spans="1:13" ht="78.75" outlineLevel="4">
      <c r="A46" s="19" t="s">
        <v>500</v>
      </c>
      <c r="B46" s="20" t="s">
        <v>2</v>
      </c>
      <c r="C46" s="20" t="s">
        <v>22</v>
      </c>
      <c r="D46" s="20" t="s">
        <v>27</v>
      </c>
      <c r="E46" s="20" t="s">
        <v>1</v>
      </c>
      <c r="F46" s="13">
        <f>F47+F49</f>
        <v>2124094.8199999998</v>
      </c>
      <c r="G46" s="2"/>
      <c r="I46" s="13">
        <v>2124094.8199999998</v>
      </c>
      <c r="J46" s="2"/>
      <c r="L46" s="138">
        <f t="shared" si="0"/>
        <v>0</v>
      </c>
      <c r="M46" s="138">
        <f t="shared" si="1"/>
        <v>0</v>
      </c>
    </row>
    <row r="47" spans="1:13" ht="31.5" outlineLevel="5">
      <c r="A47" s="19" t="s">
        <v>441</v>
      </c>
      <c r="B47" s="20" t="s">
        <v>2</v>
      </c>
      <c r="C47" s="20" t="s">
        <v>22</v>
      </c>
      <c r="D47" s="20" t="s">
        <v>28</v>
      </c>
      <c r="E47" s="20" t="s">
        <v>1</v>
      </c>
      <c r="F47" s="13">
        <f>F48</f>
        <v>2099094.8199999998</v>
      </c>
      <c r="G47" s="2"/>
      <c r="I47" s="13">
        <v>2099094.8199999998</v>
      </c>
      <c r="J47" s="2"/>
      <c r="L47" s="138">
        <f t="shared" si="0"/>
        <v>0</v>
      </c>
      <c r="M47" s="138">
        <f t="shared" si="1"/>
        <v>0</v>
      </c>
    </row>
    <row r="48" spans="1:13" ht="78.75" outlineLevel="6">
      <c r="A48" s="19" t="s">
        <v>719</v>
      </c>
      <c r="B48" s="20" t="s">
        <v>2</v>
      </c>
      <c r="C48" s="20" t="s">
        <v>22</v>
      </c>
      <c r="D48" s="20" t="s">
        <v>28</v>
      </c>
      <c r="E48" s="20" t="s">
        <v>10</v>
      </c>
      <c r="F48" s="13">
        <f>'Приложение_7 '!G565</f>
        <v>2099094.8199999998</v>
      </c>
      <c r="G48" s="2"/>
      <c r="I48" s="13">
        <v>2099094.8199999998</v>
      </c>
      <c r="J48" s="2"/>
      <c r="L48" s="138">
        <f t="shared" si="0"/>
        <v>0</v>
      </c>
      <c r="M48" s="138">
        <f t="shared" si="1"/>
        <v>0</v>
      </c>
    </row>
    <row r="49" spans="1:13" ht="63" outlineLevel="5">
      <c r="A49" s="19" t="s">
        <v>439</v>
      </c>
      <c r="B49" s="20" t="s">
        <v>2</v>
      </c>
      <c r="C49" s="20" t="s">
        <v>22</v>
      </c>
      <c r="D49" s="20" t="s">
        <v>29</v>
      </c>
      <c r="E49" s="20" t="s">
        <v>1</v>
      </c>
      <c r="F49" s="13">
        <f>F50</f>
        <v>25000</v>
      </c>
      <c r="G49" s="2"/>
      <c r="I49" s="13">
        <v>25000</v>
      </c>
      <c r="J49" s="2"/>
      <c r="L49" s="138">
        <f t="shared" si="0"/>
        <v>0</v>
      </c>
      <c r="M49" s="138">
        <f t="shared" si="1"/>
        <v>0</v>
      </c>
    </row>
    <row r="50" spans="1:13" ht="78.75" outlineLevel="6">
      <c r="A50" s="19" t="s">
        <v>719</v>
      </c>
      <c r="B50" s="20" t="s">
        <v>2</v>
      </c>
      <c r="C50" s="20" t="s">
        <v>22</v>
      </c>
      <c r="D50" s="20" t="s">
        <v>29</v>
      </c>
      <c r="E50" s="20" t="s">
        <v>10</v>
      </c>
      <c r="F50" s="13">
        <f>'Приложение_7 '!G567</f>
        <v>25000</v>
      </c>
      <c r="G50" s="2"/>
      <c r="I50" s="13">
        <v>25000</v>
      </c>
      <c r="J50" s="2"/>
      <c r="L50" s="138">
        <f t="shared" si="0"/>
        <v>0</v>
      </c>
      <c r="M50" s="138">
        <f t="shared" si="1"/>
        <v>0</v>
      </c>
    </row>
    <row r="51" spans="1:13" ht="110.25" outlineLevel="4">
      <c r="A51" s="19" t="s">
        <v>501</v>
      </c>
      <c r="B51" s="20" t="s">
        <v>2</v>
      </c>
      <c r="C51" s="20" t="s">
        <v>22</v>
      </c>
      <c r="D51" s="20" t="s">
        <v>30</v>
      </c>
      <c r="E51" s="20" t="s">
        <v>1</v>
      </c>
      <c r="F51" s="13">
        <f>F52+F54+F56</f>
        <v>5902579.3099999996</v>
      </c>
      <c r="G51" s="2"/>
      <c r="I51" s="13">
        <v>5902579.3099999996</v>
      </c>
      <c r="J51" s="2"/>
      <c r="L51" s="138">
        <f t="shared" si="0"/>
        <v>0</v>
      </c>
      <c r="M51" s="138">
        <f t="shared" si="1"/>
        <v>0</v>
      </c>
    </row>
    <row r="52" spans="1:13" ht="31.5" outlineLevel="5">
      <c r="A52" s="19" t="s">
        <v>441</v>
      </c>
      <c r="B52" s="20" t="s">
        <v>2</v>
      </c>
      <c r="C52" s="20" t="s">
        <v>22</v>
      </c>
      <c r="D52" s="20" t="s">
        <v>31</v>
      </c>
      <c r="E52" s="20" t="s">
        <v>1</v>
      </c>
      <c r="F52" s="13">
        <f>F53</f>
        <v>5841197.3099999996</v>
      </c>
      <c r="G52" s="2"/>
      <c r="I52" s="13">
        <v>5841197.3099999996</v>
      </c>
      <c r="J52" s="2"/>
      <c r="L52" s="138">
        <f t="shared" si="0"/>
        <v>0</v>
      </c>
      <c r="M52" s="138">
        <f t="shared" si="1"/>
        <v>0</v>
      </c>
    </row>
    <row r="53" spans="1:13" ht="78.75" outlineLevel="6">
      <c r="A53" s="19" t="s">
        <v>719</v>
      </c>
      <c r="B53" s="20" t="s">
        <v>2</v>
      </c>
      <c r="C53" s="20" t="s">
        <v>22</v>
      </c>
      <c r="D53" s="20" t="s">
        <v>31</v>
      </c>
      <c r="E53" s="20" t="s">
        <v>10</v>
      </c>
      <c r="F53" s="13">
        <f>'Приложение_7 '!G570</f>
        <v>5841197.3099999996</v>
      </c>
      <c r="G53" s="2"/>
      <c r="I53" s="13">
        <v>5841197.3099999996</v>
      </c>
      <c r="J53" s="2"/>
      <c r="L53" s="138">
        <f t="shared" si="0"/>
        <v>0</v>
      </c>
      <c r="M53" s="138">
        <f t="shared" si="1"/>
        <v>0</v>
      </c>
    </row>
    <row r="54" spans="1:13" ht="31.5" outlineLevel="5">
      <c r="A54" s="19" t="s">
        <v>437</v>
      </c>
      <c r="B54" s="20" t="s">
        <v>2</v>
      </c>
      <c r="C54" s="20" t="s">
        <v>22</v>
      </c>
      <c r="D54" s="20" t="s">
        <v>32</v>
      </c>
      <c r="E54" s="20" t="s">
        <v>1</v>
      </c>
      <c r="F54" s="13">
        <f>F55</f>
        <v>900</v>
      </c>
      <c r="G54" s="2"/>
      <c r="I54" s="13">
        <v>900</v>
      </c>
      <c r="J54" s="2"/>
      <c r="L54" s="138">
        <f t="shared" si="0"/>
        <v>0</v>
      </c>
      <c r="M54" s="138">
        <f t="shared" si="1"/>
        <v>0</v>
      </c>
    </row>
    <row r="55" spans="1:13" ht="78.75" outlineLevel="6">
      <c r="A55" s="19" t="s">
        <v>719</v>
      </c>
      <c r="B55" s="20" t="s">
        <v>2</v>
      </c>
      <c r="C55" s="20" t="s">
        <v>22</v>
      </c>
      <c r="D55" s="20" t="s">
        <v>32</v>
      </c>
      <c r="E55" s="20" t="s">
        <v>10</v>
      </c>
      <c r="F55" s="13">
        <f>'Приложение_7 '!G572</f>
        <v>900</v>
      </c>
      <c r="G55" s="2"/>
      <c r="I55" s="13">
        <v>900</v>
      </c>
      <c r="J55" s="2"/>
      <c r="L55" s="138">
        <f t="shared" si="0"/>
        <v>0</v>
      </c>
      <c r="M55" s="138">
        <f t="shared" si="1"/>
        <v>0</v>
      </c>
    </row>
    <row r="56" spans="1:13" ht="63" outlineLevel="5">
      <c r="A56" s="19" t="s">
        <v>439</v>
      </c>
      <c r="B56" s="20" t="s">
        <v>2</v>
      </c>
      <c r="C56" s="20" t="s">
        <v>22</v>
      </c>
      <c r="D56" s="20" t="s">
        <v>33</v>
      </c>
      <c r="E56" s="20" t="s">
        <v>1</v>
      </c>
      <c r="F56" s="13">
        <f>F57</f>
        <v>60482</v>
      </c>
      <c r="G56" s="2"/>
      <c r="I56" s="13">
        <v>60482</v>
      </c>
      <c r="J56" s="2"/>
      <c r="L56" s="138">
        <f t="shared" si="0"/>
        <v>0</v>
      </c>
      <c r="M56" s="138">
        <f t="shared" si="1"/>
        <v>0</v>
      </c>
    </row>
    <row r="57" spans="1:13" ht="95.25" customHeight="1" outlineLevel="6">
      <c r="A57" s="19" t="s">
        <v>719</v>
      </c>
      <c r="B57" s="20" t="s">
        <v>2</v>
      </c>
      <c r="C57" s="20" t="s">
        <v>22</v>
      </c>
      <c r="D57" s="20" t="s">
        <v>33</v>
      </c>
      <c r="E57" s="20" t="s">
        <v>10</v>
      </c>
      <c r="F57" s="13">
        <f>'Приложение_7 '!G574</f>
        <v>60482</v>
      </c>
      <c r="G57" s="2"/>
      <c r="I57" s="13">
        <v>60482</v>
      </c>
      <c r="J57" s="2"/>
      <c r="L57" s="138">
        <f t="shared" si="0"/>
        <v>0</v>
      </c>
      <c r="M57" s="138">
        <f t="shared" si="1"/>
        <v>0</v>
      </c>
    </row>
    <row r="58" spans="1:13" ht="126" outlineLevel="4">
      <c r="A58" s="19" t="s">
        <v>502</v>
      </c>
      <c r="B58" s="20" t="s">
        <v>2</v>
      </c>
      <c r="C58" s="20" t="s">
        <v>22</v>
      </c>
      <c r="D58" s="20" t="s">
        <v>34</v>
      </c>
      <c r="E58" s="20" t="s">
        <v>1</v>
      </c>
      <c r="F58" s="13">
        <f>F59+F61+F63</f>
        <v>7075865.2699999996</v>
      </c>
      <c r="G58" s="2"/>
      <c r="I58" s="13">
        <v>7075865.2699999996</v>
      </c>
      <c r="J58" s="2"/>
      <c r="L58" s="138">
        <f t="shared" si="0"/>
        <v>0</v>
      </c>
      <c r="M58" s="138">
        <f t="shared" si="1"/>
        <v>0</v>
      </c>
    </row>
    <row r="59" spans="1:13" ht="31.5" outlineLevel="5">
      <c r="A59" s="19" t="s">
        <v>441</v>
      </c>
      <c r="B59" s="20" t="s">
        <v>2</v>
      </c>
      <c r="C59" s="20" t="s">
        <v>22</v>
      </c>
      <c r="D59" s="20" t="s">
        <v>35</v>
      </c>
      <c r="E59" s="20" t="s">
        <v>1</v>
      </c>
      <c r="F59" s="13">
        <f>F60</f>
        <v>7012233.2699999996</v>
      </c>
      <c r="G59" s="2"/>
      <c r="I59" s="13">
        <v>7012233.2699999996</v>
      </c>
      <c r="J59" s="2"/>
      <c r="L59" s="138">
        <f t="shared" si="0"/>
        <v>0</v>
      </c>
      <c r="M59" s="138">
        <f t="shared" si="1"/>
        <v>0</v>
      </c>
    </row>
    <row r="60" spans="1:13" ht="78.75" outlineLevel="6">
      <c r="A60" s="19" t="s">
        <v>719</v>
      </c>
      <c r="B60" s="20" t="s">
        <v>2</v>
      </c>
      <c r="C60" s="20" t="s">
        <v>22</v>
      </c>
      <c r="D60" s="20" t="s">
        <v>35</v>
      </c>
      <c r="E60" s="20" t="s">
        <v>10</v>
      </c>
      <c r="F60" s="13">
        <f>'Приложение_7 '!G577</f>
        <v>7012233.2699999996</v>
      </c>
      <c r="G60" s="2"/>
      <c r="I60" s="13">
        <v>7012233.2699999996</v>
      </c>
      <c r="J60" s="2"/>
      <c r="L60" s="138">
        <f t="shared" si="0"/>
        <v>0</v>
      </c>
      <c r="M60" s="138">
        <f t="shared" si="1"/>
        <v>0</v>
      </c>
    </row>
    <row r="61" spans="1:13" ht="31.5" outlineLevel="5">
      <c r="A61" s="19" t="s">
        <v>437</v>
      </c>
      <c r="B61" s="20" t="s">
        <v>2</v>
      </c>
      <c r="C61" s="20" t="s">
        <v>22</v>
      </c>
      <c r="D61" s="20" t="s">
        <v>36</v>
      </c>
      <c r="E61" s="20" t="s">
        <v>1</v>
      </c>
      <c r="F61" s="13">
        <f>F62</f>
        <v>2250</v>
      </c>
      <c r="G61" s="2"/>
      <c r="I61" s="13">
        <v>2250</v>
      </c>
      <c r="J61" s="2"/>
      <c r="L61" s="138">
        <f t="shared" si="0"/>
        <v>0</v>
      </c>
      <c r="M61" s="138">
        <f t="shared" si="1"/>
        <v>0</v>
      </c>
    </row>
    <row r="62" spans="1:13" ht="78.75" outlineLevel="6">
      <c r="A62" s="19" t="s">
        <v>719</v>
      </c>
      <c r="B62" s="20" t="s">
        <v>2</v>
      </c>
      <c r="C62" s="20" t="s">
        <v>22</v>
      </c>
      <c r="D62" s="20" t="s">
        <v>36</v>
      </c>
      <c r="E62" s="20" t="s">
        <v>10</v>
      </c>
      <c r="F62" s="13">
        <f>'Приложение_7 '!G579</f>
        <v>2250</v>
      </c>
      <c r="G62" s="2"/>
      <c r="I62" s="13">
        <v>2250</v>
      </c>
      <c r="J62" s="2"/>
      <c r="L62" s="138">
        <f t="shared" si="0"/>
        <v>0</v>
      </c>
      <c r="M62" s="138">
        <f t="shared" si="1"/>
        <v>0</v>
      </c>
    </row>
    <row r="63" spans="1:13" ht="63" outlineLevel="5">
      <c r="A63" s="19" t="s">
        <v>439</v>
      </c>
      <c r="B63" s="20" t="s">
        <v>2</v>
      </c>
      <c r="C63" s="20" t="s">
        <v>22</v>
      </c>
      <c r="D63" s="20" t="s">
        <v>37</v>
      </c>
      <c r="E63" s="20" t="s">
        <v>1</v>
      </c>
      <c r="F63" s="13">
        <f>F64</f>
        <v>61382</v>
      </c>
      <c r="G63" s="2"/>
      <c r="I63" s="13">
        <v>61382</v>
      </c>
      <c r="J63" s="2"/>
      <c r="L63" s="138">
        <f t="shared" si="0"/>
        <v>0</v>
      </c>
      <c r="M63" s="138">
        <f t="shared" si="1"/>
        <v>0</v>
      </c>
    </row>
    <row r="64" spans="1:13" ht="78.75" outlineLevel="6">
      <c r="A64" s="19" t="s">
        <v>719</v>
      </c>
      <c r="B64" s="20" t="s">
        <v>2</v>
      </c>
      <c r="C64" s="20" t="s">
        <v>22</v>
      </c>
      <c r="D64" s="20" t="s">
        <v>37</v>
      </c>
      <c r="E64" s="20" t="s">
        <v>10</v>
      </c>
      <c r="F64" s="13">
        <f>'Приложение_7 '!G581</f>
        <v>61382</v>
      </c>
      <c r="G64" s="2"/>
      <c r="I64" s="13">
        <v>61382</v>
      </c>
      <c r="J64" s="2"/>
      <c r="L64" s="138">
        <f t="shared" si="0"/>
        <v>0</v>
      </c>
      <c r="M64" s="138">
        <f t="shared" si="1"/>
        <v>0</v>
      </c>
    </row>
    <row r="65" spans="1:13" ht="63" outlineLevel="2">
      <c r="A65" s="102" t="s">
        <v>494</v>
      </c>
      <c r="B65" s="103" t="s">
        <v>2</v>
      </c>
      <c r="C65" s="103" t="s">
        <v>22</v>
      </c>
      <c r="D65" s="103" t="s">
        <v>38</v>
      </c>
      <c r="E65" s="103" t="s">
        <v>1</v>
      </c>
      <c r="F65" s="12">
        <f>F66</f>
        <v>10743162</v>
      </c>
      <c r="G65" s="1"/>
      <c r="I65" s="12">
        <v>10743162</v>
      </c>
      <c r="J65" s="1"/>
      <c r="L65" s="138">
        <f t="shared" si="0"/>
        <v>0</v>
      </c>
      <c r="M65" s="138">
        <f t="shared" si="1"/>
        <v>0</v>
      </c>
    </row>
    <row r="66" spans="1:13" ht="31.5" outlineLevel="3">
      <c r="A66" s="102" t="s">
        <v>624</v>
      </c>
      <c r="B66" s="103" t="s">
        <v>2</v>
      </c>
      <c r="C66" s="103" t="s">
        <v>22</v>
      </c>
      <c r="D66" s="103" t="s">
        <v>39</v>
      </c>
      <c r="E66" s="103" t="s">
        <v>1</v>
      </c>
      <c r="F66" s="12">
        <f>F67</f>
        <v>10743162</v>
      </c>
      <c r="G66" s="1"/>
      <c r="I66" s="12">
        <v>10743162</v>
      </c>
      <c r="J66" s="1"/>
      <c r="L66" s="138">
        <f t="shared" si="0"/>
        <v>0</v>
      </c>
      <c r="M66" s="138">
        <f t="shared" si="1"/>
        <v>0</v>
      </c>
    </row>
    <row r="67" spans="1:13" ht="63" outlineLevel="4">
      <c r="A67" s="19" t="s">
        <v>503</v>
      </c>
      <c r="B67" s="20" t="s">
        <v>2</v>
      </c>
      <c r="C67" s="20" t="s">
        <v>22</v>
      </c>
      <c r="D67" s="20" t="s">
        <v>40</v>
      </c>
      <c r="E67" s="20" t="s">
        <v>1</v>
      </c>
      <c r="F67" s="13">
        <f>F68+F70</f>
        <v>10743162</v>
      </c>
      <c r="G67" s="2"/>
      <c r="I67" s="13">
        <v>10743162</v>
      </c>
      <c r="J67" s="2"/>
      <c r="L67" s="138">
        <f t="shared" si="0"/>
        <v>0</v>
      </c>
      <c r="M67" s="138">
        <f t="shared" si="1"/>
        <v>0</v>
      </c>
    </row>
    <row r="68" spans="1:13" ht="31.5" outlineLevel="5">
      <c r="A68" s="19" t="s">
        <v>441</v>
      </c>
      <c r="B68" s="20" t="s">
        <v>2</v>
      </c>
      <c r="C68" s="20" t="s">
        <v>22</v>
      </c>
      <c r="D68" s="20" t="s">
        <v>41</v>
      </c>
      <c r="E68" s="20" t="s">
        <v>1</v>
      </c>
      <c r="F68" s="13">
        <f>F69</f>
        <v>10373316</v>
      </c>
      <c r="G68" s="2"/>
      <c r="I68" s="13">
        <v>10373316</v>
      </c>
      <c r="J68" s="2"/>
      <c r="L68" s="138">
        <f t="shared" si="0"/>
        <v>0</v>
      </c>
      <c r="M68" s="138">
        <f t="shared" si="1"/>
        <v>0</v>
      </c>
    </row>
    <row r="69" spans="1:13" ht="78.75" outlineLevel="6">
      <c r="A69" s="19" t="s">
        <v>719</v>
      </c>
      <c r="B69" s="20" t="s">
        <v>2</v>
      </c>
      <c r="C69" s="20" t="s">
        <v>22</v>
      </c>
      <c r="D69" s="20" t="s">
        <v>41</v>
      </c>
      <c r="E69" s="20" t="s">
        <v>10</v>
      </c>
      <c r="F69" s="13">
        <f>'Приложение_7 '!G514</f>
        <v>10373316</v>
      </c>
      <c r="G69" s="2"/>
      <c r="I69" s="13">
        <v>10373316</v>
      </c>
      <c r="J69" s="2"/>
      <c r="L69" s="138">
        <f t="shared" si="0"/>
        <v>0</v>
      </c>
      <c r="M69" s="138">
        <f t="shared" si="1"/>
        <v>0</v>
      </c>
    </row>
    <row r="70" spans="1:13" ht="63" outlineLevel="5">
      <c r="A70" s="19" t="s">
        <v>439</v>
      </c>
      <c r="B70" s="20" t="s">
        <v>2</v>
      </c>
      <c r="C70" s="20" t="s">
        <v>22</v>
      </c>
      <c r="D70" s="20" t="s">
        <v>42</v>
      </c>
      <c r="E70" s="20" t="s">
        <v>1</v>
      </c>
      <c r="F70" s="13">
        <f>F71</f>
        <v>369846</v>
      </c>
      <c r="G70" s="2"/>
      <c r="I70" s="13">
        <v>369846</v>
      </c>
      <c r="J70" s="2"/>
      <c r="L70" s="138">
        <f t="shared" si="0"/>
        <v>0</v>
      </c>
      <c r="M70" s="138">
        <f t="shared" si="1"/>
        <v>0</v>
      </c>
    </row>
    <row r="71" spans="1:13" ht="78.75" outlineLevel="6">
      <c r="A71" s="19" t="s">
        <v>719</v>
      </c>
      <c r="B71" s="20" t="s">
        <v>2</v>
      </c>
      <c r="C71" s="20" t="s">
        <v>22</v>
      </c>
      <c r="D71" s="20" t="s">
        <v>42</v>
      </c>
      <c r="E71" s="20" t="s">
        <v>10</v>
      </c>
      <c r="F71" s="13">
        <f>'Приложение_7 '!G516</f>
        <v>369846</v>
      </c>
      <c r="G71" s="2"/>
      <c r="I71" s="13">
        <v>369846</v>
      </c>
      <c r="J71" s="2"/>
      <c r="L71" s="138">
        <f t="shared" si="0"/>
        <v>0</v>
      </c>
      <c r="M71" s="138">
        <f t="shared" si="1"/>
        <v>0</v>
      </c>
    </row>
    <row r="72" spans="1:13" ht="47.25" outlineLevel="2">
      <c r="A72" s="102" t="s">
        <v>665</v>
      </c>
      <c r="B72" s="103" t="s">
        <v>2</v>
      </c>
      <c r="C72" s="103" t="s">
        <v>22</v>
      </c>
      <c r="D72" s="103" t="s">
        <v>6</v>
      </c>
      <c r="E72" s="103" t="s">
        <v>1</v>
      </c>
      <c r="F72" s="12">
        <f>F73+F86+F94+F100</f>
        <v>51457361.360000007</v>
      </c>
      <c r="G72" s="1"/>
      <c r="I72" s="12">
        <v>51457361.359999999</v>
      </c>
      <c r="J72" s="1"/>
      <c r="L72" s="138">
        <f t="shared" si="0"/>
        <v>0</v>
      </c>
      <c r="M72" s="138">
        <f t="shared" si="1"/>
        <v>0</v>
      </c>
    </row>
    <row r="73" spans="1:13" ht="31.5" outlineLevel="3">
      <c r="A73" s="102" t="s">
        <v>625</v>
      </c>
      <c r="B73" s="103" t="s">
        <v>2</v>
      </c>
      <c r="C73" s="103" t="s">
        <v>22</v>
      </c>
      <c r="D73" s="103" t="s">
        <v>43</v>
      </c>
      <c r="E73" s="103" t="s">
        <v>1</v>
      </c>
      <c r="F73" s="12">
        <f>F74</f>
        <v>30028735.170000002</v>
      </c>
      <c r="G73" s="1"/>
      <c r="I73" s="12">
        <v>30028735.170000002</v>
      </c>
      <c r="J73" s="1"/>
      <c r="L73" s="138">
        <f t="shared" si="0"/>
        <v>0</v>
      </c>
      <c r="M73" s="138">
        <f t="shared" si="1"/>
        <v>0</v>
      </c>
    </row>
    <row r="74" spans="1:13" ht="63" outlineLevel="4">
      <c r="A74" s="19" t="s">
        <v>504</v>
      </c>
      <c r="B74" s="20" t="s">
        <v>2</v>
      </c>
      <c r="C74" s="20" t="s">
        <v>22</v>
      </c>
      <c r="D74" s="20" t="s">
        <v>44</v>
      </c>
      <c r="E74" s="20" t="s">
        <v>1</v>
      </c>
      <c r="F74" s="13">
        <f>F75+F77+F80+F82+F84</f>
        <v>30028735.170000002</v>
      </c>
      <c r="G74" s="2"/>
      <c r="I74" s="13">
        <v>30028735.170000002</v>
      </c>
      <c r="J74" s="2"/>
      <c r="L74" s="138">
        <f t="shared" si="0"/>
        <v>0</v>
      </c>
      <c r="M74" s="138">
        <f t="shared" si="1"/>
        <v>0</v>
      </c>
    </row>
    <row r="75" spans="1:13" ht="31.5" outlineLevel="5">
      <c r="A75" s="19" t="s">
        <v>442</v>
      </c>
      <c r="B75" s="20" t="s">
        <v>2</v>
      </c>
      <c r="C75" s="20" t="s">
        <v>22</v>
      </c>
      <c r="D75" s="20" t="s">
        <v>45</v>
      </c>
      <c r="E75" s="20" t="s">
        <v>1</v>
      </c>
      <c r="F75" s="13">
        <f>F76</f>
        <v>1925844.89</v>
      </c>
      <c r="G75" s="2"/>
      <c r="I75" s="13">
        <v>1925844.89</v>
      </c>
      <c r="J75" s="2"/>
      <c r="L75" s="138">
        <f t="shared" si="0"/>
        <v>0</v>
      </c>
      <c r="M75" s="138">
        <f t="shared" si="1"/>
        <v>0</v>
      </c>
    </row>
    <row r="76" spans="1:13" ht="78.75" outlineLevel="6">
      <c r="A76" s="19" t="s">
        <v>719</v>
      </c>
      <c r="B76" s="20" t="s">
        <v>2</v>
      </c>
      <c r="C76" s="20" t="s">
        <v>22</v>
      </c>
      <c r="D76" s="20" t="s">
        <v>45</v>
      </c>
      <c r="E76" s="20" t="s">
        <v>10</v>
      </c>
      <c r="F76" s="13">
        <f>'Приложение_7 '!G63</f>
        <v>1925844.89</v>
      </c>
      <c r="G76" s="2"/>
      <c r="I76" s="13">
        <v>1925844.89</v>
      </c>
      <c r="J76" s="2"/>
      <c r="L76" s="138">
        <f t="shared" si="0"/>
        <v>0</v>
      </c>
      <c r="M76" s="138">
        <f t="shared" si="1"/>
        <v>0</v>
      </c>
    </row>
    <row r="77" spans="1:13" ht="31.5" outlineLevel="5">
      <c r="A77" s="19" t="s">
        <v>441</v>
      </c>
      <c r="B77" s="20" t="s">
        <v>2</v>
      </c>
      <c r="C77" s="20" t="s">
        <v>22</v>
      </c>
      <c r="D77" s="20" t="s">
        <v>46</v>
      </c>
      <c r="E77" s="20" t="s">
        <v>1</v>
      </c>
      <c r="F77" s="13">
        <f>F78+F79</f>
        <v>27210507.77</v>
      </c>
      <c r="G77" s="2"/>
      <c r="I77" s="13">
        <v>27210507.77</v>
      </c>
      <c r="J77" s="2"/>
      <c r="L77" s="138">
        <f t="shared" ref="L77:L140" si="2">F77-I77</f>
        <v>0</v>
      </c>
      <c r="M77" s="138">
        <f t="shared" ref="M77:M140" si="3">G77-J77</f>
        <v>0</v>
      </c>
    </row>
    <row r="78" spans="1:13" ht="78.75" outlineLevel="6">
      <c r="A78" s="19" t="s">
        <v>719</v>
      </c>
      <c r="B78" s="20" t="s">
        <v>2</v>
      </c>
      <c r="C78" s="20" t="s">
        <v>22</v>
      </c>
      <c r="D78" s="20" t="s">
        <v>46</v>
      </c>
      <c r="E78" s="20" t="s">
        <v>10</v>
      </c>
      <c r="F78" s="13">
        <f>'Приложение_7 '!G65</f>
        <v>27090389.309999999</v>
      </c>
      <c r="G78" s="2"/>
      <c r="I78" s="13">
        <v>27090389.309999999</v>
      </c>
      <c r="J78" s="2"/>
      <c r="L78" s="138">
        <f t="shared" si="2"/>
        <v>0</v>
      </c>
      <c r="M78" s="138">
        <f t="shared" si="3"/>
        <v>0</v>
      </c>
    </row>
    <row r="79" spans="1:13" ht="31.5" outlineLevel="6">
      <c r="A79" s="19" t="s">
        <v>704</v>
      </c>
      <c r="B79" s="20" t="s">
        <v>2</v>
      </c>
      <c r="C79" s="20" t="s">
        <v>22</v>
      </c>
      <c r="D79" s="20" t="s">
        <v>46</v>
      </c>
      <c r="E79" s="20" t="s">
        <v>47</v>
      </c>
      <c r="F79" s="13">
        <f>'Приложение_7 '!G66</f>
        <v>120118.46</v>
      </c>
      <c r="G79" s="2"/>
      <c r="I79" s="13">
        <v>120118.46</v>
      </c>
      <c r="J79" s="2"/>
      <c r="L79" s="138">
        <f t="shared" si="2"/>
        <v>0</v>
      </c>
      <c r="M79" s="138">
        <f t="shared" si="3"/>
        <v>0</v>
      </c>
    </row>
    <row r="80" spans="1:13" ht="31.5" outlineLevel="5">
      <c r="A80" s="19" t="s">
        <v>437</v>
      </c>
      <c r="B80" s="20" t="s">
        <v>2</v>
      </c>
      <c r="C80" s="20" t="s">
        <v>22</v>
      </c>
      <c r="D80" s="20" t="s">
        <v>48</v>
      </c>
      <c r="E80" s="20" t="s">
        <v>1</v>
      </c>
      <c r="F80" s="13">
        <f>F81</f>
        <v>3360</v>
      </c>
      <c r="G80" s="2"/>
      <c r="I80" s="13">
        <v>3360</v>
      </c>
      <c r="J80" s="2"/>
      <c r="L80" s="138">
        <f t="shared" si="2"/>
        <v>0</v>
      </c>
      <c r="M80" s="138">
        <f t="shared" si="3"/>
        <v>0</v>
      </c>
    </row>
    <row r="81" spans="1:13" ht="78.75" outlineLevel="6">
      <c r="A81" s="19" t="s">
        <v>719</v>
      </c>
      <c r="B81" s="20" t="s">
        <v>2</v>
      </c>
      <c r="C81" s="20" t="s">
        <v>22</v>
      </c>
      <c r="D81" s="20" t="s">
        <v>48</v>
      </c>
      <c r="E81" s="20" t="s">
        <v>10</v>
      </c>
      <c r="F81" s="13">
        <f>'Приложение_7 '!G68</f>
        <v>3360</v>
      </c>
      <c r="G81" s="2"/>
      <c r="I81" s="13">
        <v>3360</v>
      </c>
      <c r="J81" s="2"/>
      <c r="L81" s="138">
        <f t="shared" si="2"/>
        <v>0</v>
      </c>
      <c r="M81" s="138">
        <f t="shared" si="3"/>
        <v>0</v>
      </c>
    </row>
    <row r="82" spans="1:13" ht="47.25" outlineLevel="5">
      <c r="A82" s="19" t="s">
        <v>443</v>
      </c>
      <c r="B82" s="20" t="s">
        <v>2</v>
      </c>
      <c r="C82" s="20" t="s">
        <v>22</v>
      </c>
      <c r="D82" s="20" t="s">
        <v>49</v>
      </c>
      <c r="E82" s="20" t="s">
        <v>1</v>
      </c>
      <c r="F82" s="13">
        <f>F83</f>
        <v>466122.51</v>
      </c>
      <c r="G82" s="2"/>
      <c r="I82" s="13">
        <v>466122.51</v>
      </c>
      <c r="J82" s="2"/>
      <c r="L82" s="138">
        <f t="shared" si="2"/>
        <v>0</v>
      </c>
      <c r="M82" s="138">
        <f t="shared" si="3"/>
        <v>0</v>
      </c>
    </row>
    <row r="83" spans="1:13" ht="78.75" outlineLevel="6">
      <c r="A83" s="19" t="s">
        <v>719</v>
      </c>
      <c r="B83" s="20" t="s">
        <v>2</v>
      </c>
      <c r="C83" s="20" t="s">
        <v>22</v>
      </c>
      <c r="D83" s="20" t="s">
        <v>49</v>
      </c>
      <c r="E83" s="20" t="s">
        <v>10</v>
      </c>
      <c r="F83" s="13">
        <f>'Приложение_7 '!G70</f>
        <v>466122.51</v>
      </c>
      <c r="G83" s="2"/>
      <c r="I83" s="13">
        <v>466122.51</v>
      </c>
      <c r="J83" s="2"/>
      <c r="L83" s="138">
        <f t="shared" si="2"/>
        <v>0</v>
      </c>
      <c r="M83" s="138">
        <f t="shared" si="3"/>
        <v>0</v>
      </c>
    </row>
    <row r="84" spans="1:13" ht="63" outlineLevel="5">
      <c r="A84" s="19" t="s">
        <v>439</v>
      </c>
      <c r="B84" s="20" t="s">
        <v>2</v>
      </c>
      <c r="C84" s="20" t="s">
        <v>22</v>
      </c>
      <c r="D84" s="20" t="s">
        <v>50</v>
      </c>
      <c r="E84" s="20" t="s">
        <v>1</v>
      </c>
      <c r="F84" s="13">
        <f>F85</f>
        <v>422900</v>
      </c>
      <c r="G84" s="2"/>
      <c r="I84" s="13">
        <v>422900</v>
      </c>
      <c r="J84" s="2"/>
      <c r="L84" s="138">
        <f t="shared" si="2"/>
        <v>0</v>
      </c>
      <c r="M84" s="138">
        <f t="shared" si="3"/>
        <v>0</v>
      </c>
    </row>
    <row r="85" spans="1:13" ht="78.75" outlineLevel="6">
      <c r="A85" s="19" t="s">
        <v>719</v>
      </c>
      <c r="B85" s="20" t="s">
        <v>2</v>
      </c>
      <c r="C85" s="20" t="s">
        <v>22</v>
      </c>
      <c r="D85" s="20" t="s">
        <v>50</v>
      </c>
      <c r="E85" s="20" t="s">
        <v>10</v>
      </c>
      <c r="F85" s="13">
        <f>'Приложение_7 '!G72</f>
        <v>422900</v>
      </c>
      <c r="G85" s="2"/>
      <c r="I85" s="13">
        <v>422900</v>
      </c>
      <c r="J85" s="2"/>
      <c r="L85" s="138">
        <f t="shared" si="2"/>
        <v>0</v>
      </c>
      <c r="M85" s="138">
        <f t="shared" si="3"/>
        <v>0</v>
      </c>
    </row>
    <row r="86" spans="1:13" s="136" customFormat="1" ht="47.25" outlineLevel="3">
      <c r="A86" s="139" t="s">
        <v>626</v>
      </c>
      <c r="B86" s="140" t="s">
        <v>2</v>
      </c>
      <c r="C86" s="140" t="s">
        <v>22</v>
      </c>
      <c r="D86" s="140" t="s">
        <v>51</v>
      </c>
      <c r="E86" s="140" t="s">
        <v>1</v>
      </c>
      <c r="F86" s="141">
        <f>F87</f>
        <v>12044134.84</v>
      </c>
      <c r="G86" s="142"/>
      <c r="I86" s="141">
        <v>12044134.84</v>
      </c>
      <c r="J86" s="142"/>
      <c r="L86" s="138">
        <f t="shared" si="2"/>
        <v>0</v>
      </c>
      <c r="M86" s="138">
        <f t="shared" si="3"/>
        <v>0</v>
      </c>
    </row>
    <row r="87" spans="1:13" ht="31.5" outlineLevel="4">
      <c r="A87" s="19" t="s">
        <v>505</v>
      </c>
      <c r="B87" s="20" t="s">
        <v>2</v>
      </c>
      <c r="C87" s="20" t="s">
        <v>22</v>
      </c>
      <c r="D87" s="20" t="s">
        <v>52</v>
      </c>
      <c r="E87" s="20" t="s">
        <v>1</v>
      </c>
      <c r="F87" s="13">
        <f>F88+F90+F92</f>
        <v>12044134.84</v>
      </c>
      <c r="G87" s="2"/>
      <c r="I87" s="13">
        <v>12044134.84</v>
      </c>
      <c r="J87" s="2"/>
      <c r="L87" s="138">
        <f t="shared" si="2"/>
        <v>0</v>
      </c>
      <c r="M87" s="138">
        <f t="shared" si="3"/>
        <v>0</v>
      </c>
    </row>
    <row r="88" spans="1:13" ht="31.5" outlineLevel="5">
      <c r="A88" s="19" t="s">
        <v>441</v>
      </c>
      <c r="B88" s="20" t="s">
        <v>2</v>
      </c>
      <c r="C88" s="20" t="s">
        <v>22</v>
      </c>
      <c r="D88" s="20" t="s">
        <v>53</v>
      </c>
      <c r="E88" s="20" t="s">
        <v>1</v>
      </c>
      <c r="F88" s="13">
        <f>F89</f>
        <v>11794269.84</v>
      </c>
      <c r="G88" s="2"/>
      <c r="I88" s="13">
        <v>11794269.84</v>
      </c>
      <c r="J88" s="2"/>
      <c r="L88" s="138">
        <f t="shared" si="2"/>
        <v>0</v>
      </c>
      <c r="M88" s="138">
        <f t="shared" si="3"/>
        <v>0</v>
      </c>
    </row>
    <row r="89" spans="1:13" ht="78.75" outlineLevel="6">
      <c r="A89" s="19" t="s">
        <v>719</v>
      </c>
      <c r="B89" s="20" t="s">
        <v>2</v>
      </c>
      <c r="C89" s="20" t="s">
        <v>22</v>
      </c>
      <c r="D89" s="20" t="s">
        <v>53</v>
      </c>
      <c r="E89" s="20" t="s">
        <v>10</v>
      </c>
      <c r="F89" s="13">
        <f>'Приложение_7 '!G280</f>
        <v>11794269.84</v>
      </c>
      <c r="G89" s="2"/>
      <c r="I89" s="13">
        <v>11794269.84</v>
      </c>
      <c r="J89" s="2"/>
      <c r="L89" s="138">
        <f t="shared" si="2"/>
        <v>0</v>
      </c>
      <c r="M89" s="138">
        <f t="shared" si="3"/>
        <v>0</v>
      </c>
    </row>
    <row r="90" spans="1:13" ht="31.5" outlineLevel="5">
      <c r="A90" s="19" t="s">
        <v>437</v>
      </c>
      <c r="B90" s="20" t="s">
        <v>2</v>
      </c>
      <c r="C90" s="20" t="s">
        <v>22</v>
      </c>
      <c r="D90" s="20" t="s">
        <v>54</v>
      </c>
      <c r="E90" s="20" t="s">
        <v>1</v>
      </c>
      <c r="F90" s="13">
        <f>F91</f>
        <v>900</v>
      </c>
      <c r="G90" s="2"/>
      <c r="I90" s="13">
        <v>900</v>
      </c>
      <c r="J90" s="2"/>
      <c r="L90" s="138">
        <f t="shared" si="2"/>
        <v>0</v>
      </c>
      <c r="M90" s="138">
        <f t="shared" si="3"/>
        <v>0</v>
      </c>
    </row>
    <row r="91" spans="1:13" ht="78.75" outlineLevel="6">
      <c r="A91" s="19" t="s">
        <v>719</v>
      </c>
      <c r="B91" s="20" t="s">
        <v>2</v>
      </c>
      <c r="C91" s="20" t="s">
        <v>22</v>
      </c>
      <c r="D91" s="20" t="s">
        <v>54</v>
      </c>
      <c r="E91" s="20" t="s">
        <v>10</v>
      </c>
      <c r="F91" s="13">
        <f>'Приложение_7 '!G282</f>
        <v>900</v>
      </c>
      <c r="G91" s="2"/>
      <c r="I91" s="13">
        <v>900</v>
      </c>
      <c r="J91" s="2"/>
      <c r="L91" s="138">
        <f t="shared" si="2"/>
        <v>0</v>
      </c>
      <c r="M91" s="138">
        <f t="shared" si="3"/>
        <v>0</v>
      </c>
    </row>
    <row r="92" spans="1:13" ht="63" outlineLevel="5">
      <c r="A92" s="19" t="s">
        <v>439</v>
      </c>
      <c r="B92" s="20" t="s">
        <v>2</v>
      </c>
      <c r="C92" s="20" t="s">
        <v>22</v>
      </c>
      <c r="D92" s="20" t="s">
        <v>55</v>
      </c>
      <c r="E92" s="20" t="s">
        <v>1</v>
      </c>
      <c r="F92" s="13">
        <f>F93</f>
        <v>248965</v>
      </c>
      <c r="G92" s="2"/>
      <c r="I92" s="13">
        <v>248965</v>
      </c>
      <c r="J92" s="2"/>
      <c r="L92" s="138">
        <f t="shared" si="2"/>
        <v>0</v>
      </c>
      <c r="M92" s="138">
        <f t="shared" si="3"/>
        <v>0</v>
      </c>
    </row>
    <row r="93" spans="1:13" ht="78.75" outlineLevel="6">
      <c r="A93" s="19" t="s">
        <v>719</v>
      </c>
      <c r="B93" s="20" t="s">
        <v>2</v>
      </c>
      <c r="C93" s="20" t="s">
        <v>22</v>
      </c>
      <c r="D93" s="20" t="s">
        <v>55</v>
      </c>
      <c r="E93" s="20" t="s">
        <v>10</v>
      </c>
      <c r="F93" s="13">
        <f>'Приложение_7 '!G284</f>
        <v>248965</v>
      </c>
      <c r="G93" s="2"/>
      <c r="I93" s="13">
        <v>248965</v>
      </c>
      <c r="J93" s="2"/>
      <c r="L93" s="138">
        <f t="shared" si="2"/>
        <v>0</v>
      </c>
      <c r="M93" s="138">
        <f t="shared" si="3"/>
        <v>0</v>
      </c>
    </row>
    <row r="94" spans="1:13" ht="47.25" outlineLevel="3">
      <c r="A94" s="102" t="s">
        <v>627</v>
      </c>
      <c r="B94" s="103" t="s">
        <v>2</v>
      </c>
      <c r="C94" s="103" t="s">
        <v>22</v>
      </c>
      <c r="D94" s="103" t="s">
        <v>56</v>
      </c>
      <c r="E94" s="103" t="s">
        <v>1</v>
      </c>
      <c r="F94" s="12">
        <f>F95</f>
        <v>7864886.96</v>
      </c>
      <c r="G94" s="1"/>
      <c r="I94" s="12">
        <v>7864886.96</v>
      </c>
      <c r="J94" s="1"/>
      <c r="L94" s="138">
        <f t="shared" si="2"/>
        <v>0</v>
      </c>
      <c r="M94" s="138">
        <f t="shared" si="3"/>
        <v>0</v>
      </c>
    </row>
    <row r="95" spans="1:13" ht="47.25" outlineLevel="4">
      <c r="A95" s="19" t="s">
        <v>506</v>
      </c>
      <c r="B95" s="20" t="s">
        <v>2</v>
      </c>
      <c r="C95" s="20" t="s">
        <v>22</v>
      </c>
      <c r="D95" s="20" t="s">
        <v>57</v>
      </c>
      <c r="E95" s="20" t="s">
        <v>1</v>
      </c>
      <c r="F95" s="13">
        <f>F96+F98</f>
        <v>7864886.96</v>
      </c>
      <c r="G95" s="2"/>
      <c r="I95" s="13">
        <v>7864886.96</v>
      </c>
      <c r="J95" s="2"/>
      <c r="L95" s="138">
        <f t="shared" si="2"/>
        <v>0</v>
      </c>
      <c r="M95" s="138">
        <f t="shared" si="3"/>
        <v>0</v>
      </c>
    </row>
    <row r="96" spans="1:13" ht="31.5" outlineLevel="5">
      <c r="A96" s="19" t="s">
        <v>441</v>
      </c>
      <c r="B96" s="20" t="s">
        <v>2</v>
      </c>
      <c r="C96" s="20" t="s">
        <v>22</v>
      </c>
      <c r="D96" s="20" t="s">
        <v>58</v>
      </c>
      <c r="E96" s="20" t="s">
        <v>1</v>
      </c>
      <c r="F96" s="13">
        <f>F97</f>
        <v>7759523.4199999999</v>
      </c>
      <c r="G96" s="2"/>
      <c r="I96" s="13">
        <v>7759523.4199999999</v>
      </c>
      <c r="J96" s="2"/>
      <c r="L96" s="138">
        <f t="shared" si="2"/>
        <v>0</v>
      </c>
      <c r="M96" s="138">
        <f t="shared" si="3"/>
        <v>0</v>
      </c>
    </row>
    <row r="97" spans="1:13" ht="78.75" outlineLevel="6">
      <c r="A97" s="19" t="s">
        <v>719</v>
      </c>
      <c r="B97" s="20" t="s">
        <v>2</v>
      </c>
      <c r="C97" s="20" t="s">
        <v>22</v>
      </c>
      <c r="D97" s="20" t="s">
        <v>58</v>
      </c>
      <c r="E97" s="20" t="s">
        <v>10</v>
      </c>
      <c r="F97" s="13">
        <f>'Приложение_7 '!G789</f>
        <v>7759523.4199999999</v>
      </c>
      <c r="G97" s="2"/>
      <c r="I97" s="13">
        <v>7759523.4199999999</v>
      </c>
      <c r="J97" s="2"/>
      <c r="L97" s="138">
        <f t="shared" si="2"/>
        <v>0</v>
      </c>
      <c r="M97" s="138">
        <f t="shared" si="3"/>
        <v>0</v>
      </c>
    </row>
    <row r="98" spans="1:13" ht="63" outlineLevel="5">
      <c r="A98" s="19" t="s">
        <v>439</v>
      </c>
      <c r="B98" s="20" t="s">
        <v>2</v>
      </c>
      <c r="C98" s="20" t="s">
        <v>22</v>
      </c>
      <c r="D98" s="20" t="s">
        <v>59</v>
      </c>
      <c r="E98" s="20" t="s">
        <v>1</v>
      </c>
      <c r="F98" s="13">
        <f>F99</f>
        <v>105363.54</v>
      </c>
      <c r="G98" s="2"/>
      <c r="I98" s="13">
        <v>105363.54</v>
      </c>
      <c r="J98" s="2"/>
      <c r="L98" s="138">
        <f t="shared" si="2"/>
        <v>0</v>
      </c>
      <c r="M98" s="138">
        <f t="shared" si="3"/>
        <v>0</v>
      </c>
    </row>
    <row r="99" spans="1:13" ht="78.75" outlineLevel="6">
      <c r="A99" s="19" t="s">
        <v>719</v>
      </c>
      <c r="B99" s="20" t="s">
        <v>2</v>
      </c>
      <c r="C99" s="20" t="s">
        <v>22</v>
      </c>
      <c r="D99" s="20" t="s">
        <v>59</v>
      </c>
      <c r="E99" s="20" t="s">
        <v>10</v>
      </c>
      <c r="F99" s="13">
        <f>'Приложение_7 '!G791</f>
        <v>105363.54</v>
      </c>
      <c r="G99" s="2"/>
      <c r="I99" s="13">
        <v>105363.54</v>
      </c>
      <c r="J99" s="2"/>
      <c r="L99" s="138">
        <f t="shared" si="2"/>
        <v>0</v>
      </c>
      <c r="M99" s="138">
        <f t="shared" si="3"/>
        <v>0</v>
      </c>
    </row>
    <row r="100" spans="1:13" ht="37.5" customHeight="1" outlineLevel="3">
      <c r="A100" s="102" t="s">
        <v>622</v>
      </c>
      <c r="B100" s="103" t="s">
        <v>2</v>
      </c>
      <c r="C100" s="103" t="s">
        <v>22</v>
      </c>
      <c r="D100" s="103" t="s">
        <v>7</v>
      </c>
      <c r="E100" s="103" t="s">
        <v>1</v>
      </c>
      <c r="F100" s="12">
        <f>F101+F105+F108</f>
        <v>1519604.3900000001</v>
      </c>
      <c r="G100" s="1"/>
      <c r="I100" s="12">
        <v>1519604.39</v>
      </c>
      <c r="J100" s="1"/>
      <c r="L100" s="138">
        <f t="shared" si="2"/>
        <v>0</v>
      </c>
      <c r="M100" s="138">
        <f t="shared" si="3"/>
        <v>0</v>
      </c>
    </row>
    <row r="101" spans="1:13" ht="63" outlineLevel="4">
      <c r="A101" s="19" t="s">
        <v>496</v>
      </c>
      <c r="B101" s="20" t="s">
        <v>2</v>
      </c>
      <c r="C101" s="20" t="s">
        <v>22</v>
      </c>
      <c r="D101" s="20" t="s">
        <v>15</v>
      </c>
      <c r="E101" s="20" t="s">
        <v>1</v>
      </c>
      <c r="F101" s="13">
        <f>F102</f>
        <v>616006.43000000005</v>
      </c>
      <c r="G101" s="2"/>
      <c r="I101" s="13">
        <v>616006.43000000005</v>
      </c>
      <c r="J101" s="2"/>
      <c r="L101" s="138">
        <f t="shared" si="2"/>
        <v>0</v>
      </c>
      <c r="M101" s="138">
        <f t="shared" si="3"/>
        <v>0</v>
      </c>
    </row>
    <row r="102" spans="1:13" ht="41.25" customHeight="1" outlineLevel="5">
      <c r="A102" s="19" t="s">
        <v>437</v>
      </c>
      <c r="B102" s="20" t="s">
        <v>2</v>
      </c>
      <c r="C102" s="20" t="s">
        <v>22</v>
      </c>
      <c r="D102" s="20" t="s">
        <v>16</v>
      </c>
      <c r="E102" s="20" t="s">
        <v>1</v>
      </c>
      <c r="F102" s="13">
        <f>F103+F104</f>
        <v>616006.43000000005</v>
      </c>
      <c r="G102" s="2"/>
      <c r="I102" s="13">
        <v>616006.43000000005</v>
      </c>
      <c r="J102" s="2"/>
      <c r="L102" s="138">
        <f t="shared" si="2"/>
        <v>0</v>
      </c>
      <c r="M102" s="138">
        <f t="shared" si="3"/>
        <v>0</v>
      </c>
    </row>
    <row r="103" spans="1:13" ht="78.75" outlineLevel="6">
      <c r="A103" s="19" t="s">
        <v>719</v>
      </c>
      <c r="B103" s="20" t="s">
        <v>2</v>
      </c>
      <c r="C103" s="20" t="s">
        <v>22</v>
      </c>
      <c r="D103" s="20" t="s">
        <v>16</v>
      </c>
      <c r="E103" s="20" t="s">
        <v>10</v>
      </c>
      <c r="F103" s="13">
        <f>'Приложение_7 '!G76+'Приложение_7 '!G288+'Приложение_7 '!G521+'Приложение_7 '!G586+'Приложение_7 '!G795</f>
        <v>164356.95000000001</v>
      </c>
      <c r="G103" s="2"/>
      <c r="I103" s="13">
        <v>164356.95000000001</v>
      </c>
      <c r="J103" s="2"/>
      <c r="L103" s="138">
        <f t="shared" si="2"/>
        <v>0</v>
      </c>
      <c r="M103" s="138">
        <f t="shared" si="3"/>
        <v>0</v>
      </c>
    </row>
    <row r="104" spans="1:13" ht="31.5" outlineLevel="6">
      <c r="A104" s="19" t="s">
        <v>703</v>
      </c>
      <c r="B104" s="20" t="s">
        <v>2</v>
      </c>
      <c r="C104" s="20" t="s">
        <v>22</v>
      </c>
      <c r="D104" s="20" t="s">
        <v>16</v>
      </c>
      <c r="E104" s="20" t="s">
        <v>17</v>
      </c>
      <c r="F104" s="13">
        <f>'Приложение_7 '!G77+'Приложение_7 '!G289+'Приложение_7 '!G522+'Приложение_7 '!G587+'Приложение_7 '!G796</f>
        <v>451649.48000000004</v>
      </c>
      <c r="G104" s="2"/>
      <c r="I104" s="13">
        <v>451649.48</v>
      </c>
      <c r="J104" s="2"/>
      <c r="L104" s="138">
        <f t="shared" si="2"/>
        <v>0</v>
      </c>
      <c r="M104" s="138">
        <f t="shared" si="3"/>
        <v>0</v>
      </c>
    </row>
    <row r="105" spans="1:13" outlineLevel="4">
      <c r="A105" s="19" t="s">
        <v>497</v>
      </c>
      <c r="B105" s="20" t="s">
        <v>2</v>
      </c>
      <c r="C105" s="20" t="s">
        <v>22</v>
      </c>
      <c r="D105" s="20" t="s">
        <v>18</v>
      </c>
      <c r="E105" s="20" t="s">
        <v>1</v>
      </c>
      <c r="F105" s="13">
        <f>F106</f>
        <v>377187.92</v>
      </c>
      <c r="G105" s="1"/>
      <c r="I105" s="13">
        <v>377187.92</v>
      </c>
      <c r="J105" s="1"/>
      <c r="L105" s="138">
        <f t="shared" si="2"/>
        <v>0</v>
      </c>
      <c r="M105" s="138">
        <f t="shared" si="3"/>
        <v>0</v>
      </c>
    </row>
    <row r="106" spans="1:13" ht="31.5" outlineLevel="5">
      <c r="A106" s="19" t="s">
        <v>437</v>
      </c>
      <c r="B106" s="20" t="s">
        <v>2</v>
      </c>
      <c r="C106" s="20" t="s">
        <v>22</v>
      </c>
      <c r="D106" s="20" t="s">
        <v>19</v>
      </c>
      <c r="E106" s="20" t="s">
        <v>1</v>
      </c>
      <c r="F106" s="13">
        <f>F107</f>
        <v>377187.92</v>
      </c>
      <c r="G106" s="2"/>
      <c r="I106" s="13">
        <v>377187.92</v>
      </c>
      <c r="J106" s="2"/>
      <c r="L106" s="138">
        <f t="shared" si="2"/>
        <v>0</v>
      </c>
      <c r="M106" s="138">
        <f t="shared" si="3"/>
        <v>0</v>
      </c>
    </row>
    <row r="107" spans="1:13" ht="31.5" outlineLevel="6">
      <c r="A107" s="19" t="s">
        <v>703</v>
      </c>
      <c r="B107" s="20" t="s">
        <v>2</v>
      </c>
      <c r="C107" s="20" t="s">
        <v>22</v>
      </c>
      <c r="D107" s="20" t="s">
        <v>19</v>
      </c>
      <c r="E107" s="20" t="s">
        <v>17</v>
      </c>
      <c r="F107" s="13">
        <f>'Приложение_7 '!G80+'Приложение_7 '!G292+'Приложение_7 '!G525+'Приложение_7 '!G590+'Приложение_7 '!G799</f>
        <v>377187.92</v>
      </c>
      <c r="G107" s="2"/>
      <c r="I107" s="13">
        <v>377187.92</v>
      </c>
      <c r="J107" s="2"/>
      <c r="L107" s="138">
        <f t="shared" si="2"/>
        <v>0</v>
      </c>
      <c r="M107" s="138">
        <f t="shared" si="3"/>
        <v>0</v>
      </c>
    </row>
    <row r="108" spans="1:13" ht="47.25" outlineLevel="4">
      <c r="A108" s="19" t="s">
        <v>495</v>
      </c>
      <c r="B108" s="20" t="s">
        <v>2</v>
      </c>
      <c r="C108" s="20" t="s">
        <v>22</v>
      </c>
      <c r="D108" s="20" t="s">
        <v>8</v>
      </c>
      <c r="E108" s="20" t="s">
        <v>1</v>
      </c>
      <c r="F108" s="13">
        <f>F109</f>
        <v>526410.04</v>
      </c>
      <c r="G108" s="2"/>
      <c r="I108" s="13">
        <v>526410.04</v>
      </c>
      <c r="J108" s="2"/>
      <c r="L108" s="138">
        <f t="shared" si="2"/>
        <v>0</v>
      </c>
      <c r="M108" s="138">
        <f t="shared" si="3"/>
        <v>0</v>
      </c>
    </row>
    <row r="109" spans="1:13" ht="31.5" outlineLevel="5">
      <c r="A109" s="19" t="s">
        <v>437</v>
      </c>
      <c r="B109" s="20" t="s">
        <v>2</v>
      </c>
      <c r="C109" s="20" t="s">
        <v>22</v>
      </c>
      <c r="D109" s="20" t="s">
        <v>9</v>
      </c>
      <c r="E109" s="20" t="s">
        <v>1</v>
      </c>
      <c r="F109" s="13">
        <f>F110+F111</f>
        <v>526410.04</v>
      </c>
      <c r="G109" s="2"/>
      <c r="I109" s="13">
        <v>526410.04</v>
      </c>
      <c r="J109" s="2"/>
      <c r="L109" s="138">
        <f t="shared" si="2"/>
        <v>0</v>
      </c>
      <c r="M109" s="138">
        <f t="shared" si="3"/>
        <v>0</v>
      </c>
    </row>
    <row r="110" spans="1:13" ht="78.75" outlineLevel="6">
      <c r="A110" s="19" t="s">
        <v>719</v>
      </c>
      <c r="B110" s="20" t="s">
        <v>2</v>
      </c>
      <c r="C110" s="20" t="s">
        <v>22</v>
      </c>
      <c r="D110" s="20" t="s">
        <v>9</v>
      </c>
      <c r="E110" s="20" t="s">
        <v>10</v>
      </c>
      <c r="F110" s="13">
        <f>'Приложение_7 '!G83+'Приложение_7 '!G295+'Приложение_7 '!G528</f>
        <v>392210.04</v>
      </c>
      <c r="G110" s="2"/>
      <c r="I110" s="13">
        <v>392210.04</v>
      </c>
      <c r="J110" s="2"/>
      <c r="L110" s="138">
        <f t="shared" si="2"/>
        <v>0</v>
      </c>
      <c r="M110" s="138">
        <f t="shared" si="3"/>
        <v>0</v>
      </c>
    </row>
    <row r="111" spans="1:13" ht="31.5" outlineLevel="6">
      <c r="A111" s="19" t="s">
        <v>703</v>
      </c>
      <c r="B111" s="20" t="s">
        <v>2</v>
      </c>
      <c r="C111" s="20" t="s">
        <v>22</v>
      </c>
      <c r="D111" s="20" t="s">
        <v>9</v>
      </c>
      <c r="E111" s="20" t="s">
        <v>17</v>
      </c>
      <c r="F111" s="13">
        <f>'Приложение_7 '!G84+'Приложение_7 '!G296</f>
        <v>134200</v>
      </c>
      <c r="G111" s="2"/>
      <c r="I111" s="13">
        <v>134200</v>
      </c>
      <c r="J111" s="2"/>
      <c r="L111" s="138">
        <f t="shared" si="2"/>
        <v>0</v>
      </c>
      <c r="M111" s="138">
        <f t="shared" si="3"/>
        <v>0</v>
      </c>
    </row>
    <row r="112" spans="1:13" s="137" customFormat="1" ht="47.25" outlineLevel="1">
      <c r="A112" s="102" t="s">
        <v>675</v>
      </c>
      <c r="B112" s="103" t="s">
        <v>2</v>
      </c>
      <c r="C112" s="103" t="s">
        <v>60</v>
      </c>
      <c r="D112" s="103" t="s">
        <v>4</v>
      </c>
      <c r="E112" s="103" t="s">
        <v>1</v>
      </c>
      <c r="F112" s="12">
        <f>F113+F122</f>
        <v>4055189</v>
      </c>
      <c r="G112" s="1"/>
      <c r="I112" s="12">
        <v>4055189</v>
      </c>
      <c r="J112" s="1"/>
      <c r="L112" s="138">
        <f t="shared" si="2"/>
        <v>0</v>
      </c>
      <c r="M112" s="138">
        <f t="shared" si="3"/>
        <v>0</v>
      </c>
    </row>
    <row r="113" spans="1:13" ht="47.25" outlineLevel="2">
      <c r="A113" s="102" t="s">
        <v>665</v>
      </c>
      <c r="B113" s="103" t="s">
        <v>2</v>
      </c>
      <c r="C113" s="103" t="s">
        <v>60</v>
      </c>
      <c r="D113" s="103" t="s">
        <v>6</v>
      </c>
      <c r="E113" s="103" t="s">
        <v>1</v>
      </c>
      <c r="F113" s="12">
        <f>F114</f>
        <v>73514</v>
      </c>
      <c r="G113" s="1"/>
      <c r="I113" s="12">
        <v>73514</v>
      </c>
      <c r="J113" s="1"/>
      <c r="L113" s="138">
        <f t="shared" si="2"/>
        <v>0</v>
      </c>
      <c r="M113" s="138">
        <f t="shared" si="3"/>
        <v>0</v>
      </c>
    </row>
    <row r="114" spans="1:13" ht="31.5" outlineLevel="3">
      <c r="A114" s="102" t="s">
        <v>622</v>
      </c>
      <c r="B114" s="103" t="s">
        <v>2</v>
      </c>
      <c r="C114" s="103" t="s">
        <v>60</v>
      </c>
      <c r="D114" s="103" t="s">
        <v>7</v>
      </c>
      <c r="E114" s="103" t="s">
        <v>1</v>
      </c>
      <c r="F114" s="12">
        <v>73514</v>
      </c>
      <c r="G114" s="1"/>
      <c r="I114" s="12">
        <v>73514</v>
      </c>
      <c r="J114" s="1"/>
      <c r="L114" s="138">
        <f t="shared" si="2"/>
        <v>0</v>
      </c>
      <c r="M114" s="138">
        <f t="shared" si="3"/>
        <v>0</v>
      </c>
    </row>
    <row r="115" spans="1:13" ht="63" outlineLevel="4">
      <c r="A115" s="19" t="s">
        <v>496</v>
      </c>
      <c r="B115" s="20" t="s">
        <v>2</v>
      </c>
      <c r="C115" s="20" t="s">
        <v>60</v>
      </c>
      <c r="D115" s="20" t="s">
        <v>15</v>
      </c>
      <c r="E115" s="20" t="s">
        <v>1</v>
      </c>
      <c r="F115" s="13">
        <f>F116</f>
        <v>57400</v>
      </c>
      <c r="G115" s="2"/>
      <c r="I115" s="13">
        <v>57400</v>
      </c>
      <c r="J115" s="2"/>
      <c r="L115" s="138">
        <f t="shared" si="2"/>
        <v>0</v>
      </c>
      <c r="M115" s="138">
        <f t="shared" si="3"/>
        <v>0</v>
      </c>
    </row>
    <row r="116" spans="1:13" ht="31.5" outlineLevel="5">
      <c r="A116" s="19" t="s">
        <v>437</v>
      </c>
      <c r="B116" s="20" t="s">
        <v>2</v>
      </c>
      <c r="C116" s="20" t="s">
        <v>60</v>
      </c>
      <c r="D116" s="20" t="s">
        <v>16</v>
      </c>
      <c r="E116" s="20" t="s">
        <v>1</v>
      </c>
      <c r="F116" s="13">
        <f>F117+F118</f>
        <v>57400</v>
      </c>
      <c r="G116" s="2"/>
      <c r="I116" s="13">
        <v>57400</v>
      </c>
      <c r="J116" s="2"/>
      <c r="L116" s="138">
        <f t="shared" si="2"/>
        <v>0</v>
      </c>
      <c r="M116" s="138">
        <f t="shared" si="3"/>
        <v>0</v>
      </c>
    </row>
    <row r="117" spans="1:13" ht="78.75" outlineLevel="6">
      <c r="A117" s="19" t="s">
        <v>719</v>
      </c>
      <c r="B117" s="20" t="s">
        <v>2</v>
      </c>
      <c r="C117" s="20" t="s">
        <v>60</v>
      </c>
      <c r="D117" s="20" t="s">
        <v>16</v>
      </c>
      <c r="E117" s="20" t="s">
        <v>10</v>
      </c>
      <c r="F117" s="13">
        <f>'Приложение_7 '!G973</f>
        <v>30700</v>
      </c>
      <c r="G117" s="2"/>
      <c r="I117" s="13">
        <v>30700</v>
      </c>
      <c r="J117" s="2"/>
      <c r="L117" s="138">
        <f t="shared" si="2"/>
        <v>0</v>
      </c>
      <c r="M117" s="138">
        <f t="shared" si="3"/>
        <v>0</v>
      </c>
    </row>
    <row r="118" spans="1:13" ht="31.5" outlineLevel="6">
      <c r="A118" s="19" t="s">
        <v>703</v>
      </c>
      <c r="B118" s="20" t="s">
        <v>2</v>
      </c>
      <c r="C118" s="20" t="s">
        <v>60</v>
      </c>
      <c r="D118" s="20" t="s">
        <v>16</v>
      </c>
      <c r="E118" s="20" t="s">
        <v>17</v>
      </c>
      <c r="F118" s="13">
        <f>'Приложение_7 '!G974</f>
        <v>26700</v>
      </c>
      <c r="G118" s="2"/>
      <c r="I118" s="13">
        <v>26700</v>
      </c>
      <c r="J118" s="2"/>
      <c r="L118" s="138">
        <f t="shared" si="2"/>
        <v>0</v>
      </c>
      <c r="M118" s="138">
        <f t="shared" si="3"/>
        <v>0</v>
      </c>
    </row>
    <row r="119" spans="1:13" outlineLevel="4">
      <c r="A119" s="19" t="s">
        <v>497</v>
      </c>
      <c r="B119" s="20" t="s">
        <v>2</v>
      </c>
      <c r="C119" s="20" t="s">
        <v>60</v>
      </c>
      <c r="D119" s="20" t="s">
        <v>18</v>
      </c>
      <c r="E119" s="20" t="s">
        <v>1</v>
      </c>
      <c r="F119" s="13">
        <f>F120</f>
        <v>16114</v>
      </c>
      <c r="G119" s="2"/>
      <c r="I119" s="13">
        <v>16114</v>
      </c>
      <c r="J119" s="2"/>
      <c r="L119" s="138">
        <f t="shared" si="2"/>
        <v>0</v>
      </c>
      <c r="M119" s="138">
        <f t="shared" si="3"/>
        <v>0</v>
      </c>
    </row>
    <row r="120" spans="1:13" ht="31.5" outlineLevel="5">
      <c r="A120" s="19" t="s">
        <v>437</v>
      </c>
      <c r="B120" s="20" t="s">
        <v>2</v>
      </c>
      <c r="C120" s="20" t="s">
        <v>60</v>
      </c>
      <c r="D120" s="20" t="s">
        <v>19</v>
      </c>
      <c r="E120" s="20" t="s">
        <v>1</v>
      </c>
      <c r="F120" s="13">
        <f>F121</f>
        <v>16114</v>
      </c>
      <c r="G120" s="2"/>
      <c r="I120" s="13">
        <v>16114</v>
      </c>
      <c r="J120" s="2"/>
      <c r="L120" s="138">
        <f t="shared" si="2"/>
        <v>0</v>
      </c>
      <c r="M120" s="138">
        <f t="shared" si="3"/>
        <v>0</v>
      </c>
    </row>
    <row r="121" spans="1:13" ht="31.5" outlineLevel="6">
      <c r="A121" s="19" t="s">
        <v>703</v>
      </c>
      <c r="B121" s="20" t="s">
        <v>2</v>
      </c>
      <c r="C121" s="20" t="s">
        <v>60</v>
      </c>
      <c r="D121" s="20" t="s">
        <v>19</v>
      </c>
      <c r="E121" s="20" t="s">
        <v>17</v>
      </c>
      <c r="F121" s="13">
        <f>'Приложение_7 '!G977</f>
        <v>16114</v>
      </c>
      <c r="G121" s="2"/>
      <c r="I121" s="13">
        <v>16114</v>
      </c>
      <c r="J121" s="2"/>
      <c r="L121" s="138">
        <f t="shared" si="2"/>
        <v>0</v>
      </c>
      <c r="M121" s="138">
        <f t="shared" si="3"/>
        <v>0</v>
      </c>
    </row>
    <row r="122" spans="1:13" outlineLevel="2">
      <c r="A122" s="102" t="s">
        <v>498</v>
      </c>
      <c r="B122" s="103" t="s">
        <v>2</v>
      </c>
      <c r="C122" s="103" t="s">
        <v>60</v>
      </c>
      <c r="D122" s="103" t="s">
        <v>11</v>
      </c>
      <c r="E122" s="103" t="s">
        <v>1</v>
      </c>
      <c r="F122" s="12">
        <f>F123+F125+F127+F129</f>
        <v>3981675</v>
      </c>
      <c r="G122" s="1"/>
      <c r="I122" s="12">
        <v>3981675</v>
      </c>
      <c r="J122" s="1"/>
      <c r="L122" s="138">
        <f t="shared" si="2"/>
        <v>0</v>
      </c>
      <c r="M122" s="138">
        <f t="shared" si="3"/>
        <v>0</v>
      </c>
    </row>
    <row r="123" spans="1:13" ht="47.25" outlineLevel="5">
      <c r="A123" s="19" t="s">
        <v>444</v>
      </c>
      <c r="B123" s="20" t="s">
        <v>2</v>
      </c>
      <c r="C123" s="20" t="s">
        <v>60</v>
      </c>
      <c r="D123" s="20" t="s">
        <v>61</v>
      </c>
      <c r="E123" s="20" t="s">
        <v>1</v>
      </c>
      <c r="F123" s="13">
        <f>F124</f>
        <v>1299819</v>
      </c>
      <c r="G123" s="2"/>
      <c r="I123" s="13">
        <v>1299819</v>
      </c>
      <c r="J123" s="2"/>
      <c r="L123" s="138">
        <f t="shared" si="2"/>
        <v>0</v>
      </c>
      <c r="M123" s="138">
        <f t="shared" si="3"/>
        <v>0</v>
      </c>
    </row>
    <row r="124" spans="1:13" ht="78.75" outlineLevel="6">
      <c r="A124" s="19" t="s">
        <v>719</v>
      </c>
      <c r="B124" s="20" t="s">
        <v>2</v>
      </c>
      <c r="C124" s="20" t="s">
        <v>60</v>
      </c>
      <c r="D124" s="20" t="s">
        <v>61</v>
      </c>
      <c r="E124" s="20" t="s">
        <v>10</v>
      </c>
      <c r="F124" s="13">
        <f>'Приложение_7 '!G980</f>
        <v>1299819</v>
      </c>
      <c r="G124" s="2"/>
      <c r="I124" s="13">
        <v>1299819</v>
      </c>
      <c r="J124" s="2"/>
      <c r="L124" s="138">
        <f t="shared" si="2"/>
        <v>0</v>
      </c>
      <c r="M124" s="138">
        <f t="shared" si="3"/>
        <v>0</v>
      </c>
    </row>
    <row r="125" spans="1:13" ht="31.5" outlineLevel="5">
      <c r="A125" s="19" t="s">
        <v>441</v>
      </c>
      <c r="B125" s="20" t="s">
        <v>2</v>
      </c>
      <c r="C125" s="20" t="s">
        <v>60</v>
      </c>
      <c r="D125" s="20" t="s">
        <v>21</v>
      </c>
      <c r="E125" s="20" t="s">
        <v>1</v>
      </c>
      <c r="F125" s="13">
        <f>F126</f>
        <v>2047661</v>
      </c>
      <c r="G125" s="2"/>
      <c r="I125" s="13">
        <v>2047661</v>
      </c>
      <c r="J125" s="2"/>
      <c r="L125" s="138">
        <f t="shared" si="2"/>
        <v>0</v>
      </c>
      <c r="M125" s="138">
        <f t="shared" si="3"/>
        <v>0</v>
      </c>
    </row>
    <row r="126" spans="1:13" ht="78.75" outlineLevel="6">
      <c r="A126" s="19" t="s">
        <v>719</v>
      </c>
      <c r="B126" s="20" t="s">
        <v>2</v>
      </c>
      <c r="C126" s="20" t="s">
        <v>60</v>
      </c>
      <c r="D126" s="20" t="s">
        <v>21</v>
      </c>
      <c r="E126" s="20" t="s">
        <v>10</v>
      </c>
      <c r="F126" s="13">
        <f>'Приложение_7 '!G982</f>
        <v>2047661</v>
      </c>
      <c r="G126" s="1"/>
      <c r="I126" s="13">
        <v>2047661</v>
      </c>
      <c r="J126" s="1"/>
      <c r="L126" s="138">
        <f t="shared" si="2"/>
        <v>0</v>
      </c>
      <c r="M126" s="138">
        <f t="shared" si="3"/>
        <v>0</v>
      </c>
    </row>
    <row r="127" spans="1:13" ht="47.25" outlineLevel="5">
      <c r="A127" s="19" t="s">
        <v>443</v>
      </c>
      <c r="B127" s="20" t="s">
        <v>2</v>
      </c>
      <c r="C127" s="20" t="s">
        <v>60</v>
      </c>
      <c r="D127" s="20" t="s">
        <v>62</v>
      </c>
      <c r="E127" s="20" t="s">
        <v>1</v>
      </c>
      <c r="F127" s="13">
        <f>F128</f>
        <v>548195</v>
      </c>
      <c r="G127" s="2"/>
      <c r="I127" s="13">
        <v>548195</v>
      </c>
      <c r="J127" s="2"/>
      <c r="L127" s="138">
        <f t="shared" si="2"/>
        <v>0</v>
      </c>
      <c r="M127" s="138">
        <f t="shared" si="3"/>
        <v>0</v>
      </c>
    </row>
    <row r="128" spans="1:13" ht="78.75" outlineLevel="6">
      <c r="A128" s="19" t="s">
        <v>719</v>
      </c>
      <c r="B128" s="20" t="s">
        <v>2</v>
      </c>
      <c r="C128" s="20" t="s">
        <v>60</v>
      </c>
      <c r="D128" s="20" t="s">
        <v>62</v>
      </c>
      <c r="E128" s="20" t="s">
        <v>10</v>
      </c>
      <c r="F128" s="13">
        <f>'Приложение_7 '!G984</f>
        <v>548195</v>
      </c>
      <c r="G128" s="2"/>
      <c r="I128" s="13">
        <v>548195</v>
      </c>
      <c r="J128" s="2"/>
      <c r="L128" s="138">
        <f t="shared" si="2"/>
        <v>0</v>
      </c>
      <c r="M128" s="138">
        <f t="shared" si="3"/>
        <v>0</v>
      </c>
    </row>
    <row r="129" spans="1:13" ht="63" outlineLevel="5">
      <c r="A129" s="19" t="s">
        <v>439</v>
      </c>
      <c r="B129" s="20" t="s">
        <v>2</v>
      </c>
      <c r="C129" s="20" t="s">
        <v>60</v>
      </c>
      <c r="D129" s="20" t="s">
        <v>13</v>
      </c>
      <c r="E129" s="20" t="s">
        <v>1</v>
      </c>
      <c r="F129" s="13">
        <f>F130</f>
        <v>86000</v>
      </c>
      <c r="G129" s="2"/>
      <c r="I129" s="13">
        <v>86000</v>
      </c>
      <c r="J129" s="2"/>
      <c r="L129" s="138">
        <f t="shared" si="2"/>
        <v>0</v>
      </c>
      <c r="M129" s="138">
        <f t="shared" si="3"/>
        <v>0</v>
      </c>
    </row>
    <row r="130" spans="1:13" ht="78.75" outlineLevel="6">
      <c r="A130" s="19" t="s">
        <v>719</v>
      </c>
      <c r="B130" s="20" t="s">
        <v>2</v>
      </c>
      <c r="C130" s="20" t="s">
        <v>60</v>
      </c>
      <c r="D130" s="20" t="s">
        <v>13</v>
      </c>
      <c r="E130" s="20" t="s">
        <v>10</v>
      </c>
      <c r="F130" s="13">
        <f>'Приложение_7 '!G986</f>
        <v>86000</v>
      </c>
      <c r="G130" s="2"/>
      <c r="I130" s="13">
        <v>86000</v>
      </c>
      <c r="J130" s="2"/>
      <c r="L130" s="138">
        <f t="shared" si="2"/>
        <v>0</v>
      </c>
      <c r="M130" s="138">
        <f t="shared" si="3"/>
        <v>0</v>
      </c>
    </row>
    <row r="131" spans="1:13" s="137" customFormat="1" outlineLevel="1">
      <c r="A131" s="102" t="s">
        <v>676</v>
      </c>
      <c r="B131" s="103" t="s">
        <v>2</v>
      </c>
      <c r="C131" s="103" t="s">
        <v>63</v>
      </c>
      <c r="D131" s="103" t="s">
        <v>4</v>
      </c>
      <c r="E131" s="103" t="s">
        <v>1</v>
      </c>
      <c r="F131" s="12">
        <f>F132</f>
        <v>1606000</v>
      </c>
      <c r="G131" s="1"/>
      <c r="I131" s="12">
        <v>1606000</v>
      </c>
      <c r="J131" s="1"/>
      <c r="L131" s="138">
        <f t="shared" si="2"/>
        <v>0</v>
      </c>
      <c r="M131" s="138">
        <f t="shared" si="3"/>
        <v>0</v>
      </c>
    </row>
    <row r="132" spans="1:13" outlineLevel="2">
      <c r="A132" s="102" t="s">
        <v>498</v>
      </c>
      <c r="B132" s="103" t="s">
        <v>2</v>
      </c>
      <c r="C132" s="103" t="s">
        <v>63</v>
      </c>
      <c r="D132" s="103" t="s">
        <v>11</v>
      </c>
      <c r="E132" s="103" t="s">
        <v>1</v>
      </c>
      <c r="F132" s="12">
        <f>F133</f>
        <v>1606000</v>
      </c>
      <c r="G132" s="1"/>
      <c r="I132" s="12">
        <v>1606000</v>
      </c>
      <c r="J132" s="1"/>
      <c r="L132" s="138">
        <f t="shared" si="2"/>
        <v>0</v>
      </c>
      <c r="M132" s="138">
        <f t="shared" si="3"/>
        <v>0</v>
      </c>
    </row>
    <row r="133" spans="1:13" ht="31.5" outlineLevel="5">
      <c r="A133" s="19" t="s">
        <v>445</v>
      </c>
      <c r="B133" s="20" t="s">
        <v>2</v>
      </c>
      <c r="C133" s="20" t="s">
        <v>63</v>
      </c>
      <c r="D133" s="20" t="s">
        <v>64</v>
      </c>
      <c r="E133" s="20" t="s">
        <v>1</v>
      </c>
      <c r="F133" s="13">
        <f>F134</f>
        <v>1606000</v>
      </c>
      <c r="G133" s="2"/>
      <c r="I133" s="13">
        <v>1606000</v>
      </c>
      <c r="J133" s="2"/>
      <c r="L133" s="138">
        <f t="shared" si="2"/>
        <v>0</v>
      </c>
      <c r="M133" s="138">
        <f t="shared" si="3"/>
        <v>0</v>
      </c>
    </row>
    <row r="134" spans="1:13" outlineLevel="6">
      <c r="A134" s="19" t="s">
        <v>705</v>
      </c>
      <c r="B134" s="20" t="s">
        <v>2</v>
      </c>
      <c r="C134" s="20" t="s">
        <v>63</v>
      </c>
      <c r="D134" s="20" t="s">
        <v>64</v>
      </c>
      <c r="E134" s="20" t="s">
        <v>65</v>
      </c>
      <c r="F134" s="13">
        <f>'Приложение_7 '!G532</f>
        <v>1606000</v>
      </c>
      <c r="G134" s="2"/>
      <c r="I134" s="13">
        <v>1606000</v>
      </c>
      <c r="J134" s="2"/>
      <c r="L134" s="138">
        <f t="shared" si="2"/>
        <v>0</v>
      </c>
      <c r="M134" s="138">
        <f t="shared" si="3"/>
        <v>0</v>
      </c>
    </row>
    <row r="135" spans="1:13" s="137" customFormat="1" ht="24.75" customHeight="1" outlineLevel="1">
      <c r="A135" s="102" t="s">
        <v>677</v>
      </c>
      <c r="B135" s="103" t="s">
        <v>2</v>
      </c>
      <c r="C135" s="103" t="s">
        <v>66</v>
      </c>
      <c r="D135" s="103" t="s">
        <v>4</v>
      </c>
      <c r="E135" s="103" t="s">
        <v>1</v>
      </c>
      <c r="F135" s="12">
        <f>F136+F140+F152+F156+F166+F197+F258</f>
        <v>115032473.25000001</v>
      </c>
      <c r="G135" s="12">
        <f>G136+G140+G152+G156+G166+G197+G258</f>
        <v>784042</v>
      </c>
      <c r="I135" s="12">
        <v>110418207.42</v>
      </c>
      <c r="J135" s="1">
        <f>J166+J197</f>
        <v>784042</v>
      </c>
      <c r="L135" s="138">
        <f t="shared" si="2"/>
        <v>4614265.8300000131</v>
      </c>
      <c r="M135" s="138">
        <f t="shared" si="3"/>
        <v>0</v>
      </c>
    </row>
    <row r="136" spans="1:13" ht="47.25" outlineLevel="2">
      <c r="A136" s="102" t="s">
        <v>628</v>
      </c>
      <c r="B136" s="103" t="s">
        <v>2</v>
      </c>
      <c r="C136" s="103" t="s">
        <v>66</v>
      </c>
      <c r="D136" s="103" t="s">
        <v>67</v>
      </c>
      <c r="E136" s="103" t="s">
        <v>1</v>
      </c>
      <c r="F136" s="12">
        <f>F137</f>
        <v>318944</v>
      </c>
      <c r="G136" s="1"/>
      <c r="I136" s="12">
        <v>318944</v>
      </c>
      <c r="J136" s="1"/>
      <c r="L136" s="138">
        <f t="shared" si="2"/>
        <v>0</v>
      </c>
      <c r="M136" s="138">
        <f t="shared" si="3"/>
        <v>0</v>
      </c>
    </row>
    <row r="137" spans="1:13" ht="47.25" outlineLevel="4">
      <c r="A137" s="19" t="s">
        <v>507</v>
      </c>
      <c r="B137" s="20" t="s">
        <v>2</v>
      </c>
      <c r="C137" s="20" t="s">
        <v>66</v>
      </c>
      <c r="D137" s="20" t="s">
        <v>68</v>
      </c>
      <c r="E137" s="20" t="s">
        <v>1</v>
      </c>
      <c r="F137" s="13">
        <f>F138</f>
        <v>318944</v>
      </c>
      <c r="G137" s="2"/>
      <c r="I137" s="13">
        <v>318944</v>
      </c>
      <c r="J137" s="2"/>
      <c r="L137" s="138">
        <f t="shared" si="2"/>
        <v>0</v>
      </c>
      <c r="M137" s="138">
        <f t="shared" si="3"/>
        <v>0</v>
      </c>
    </row>
    <row r="138" spans="1:13" ht="31.5" outlineLevel="5">
      <c r="A138" s="19" t="s">
        <v>446</v>
      </c>
      <c r="B138" s="20" t="s">
        <v>2</v>
      </c>
      <c r="C138" s="20" t="s">
        <v>66</v>
      </c>
      <c r="D138" s="20" t="s">
        <v>69</v>
      </c>
      <c r="E138" s="20" t="s">
        <v>1</v>
      </c>
      <c r="F138" s="13">
        <f>F139</f>
        <v>318944</v>
      </c>
      <c r="G138" s="2"/>
      <c r="I138" s="13">
        <v>318944</v>
      </c>
      <c r="J138" s="2"/>
      <c r="L138" s="138">
        <f t="shared" si="2"/>
        <v>0</v>
      </c>
      <c r="M138" s="138">
        <f t="shared" si="3"/>
        <v>0</v>
      </c>
    </row>
    <row r="139" spans="1:13" ht="31.5" outlineLevel="6">
      <c r="A139" s="19" t="s">
        <v>706</v>
      </c>
      <c r="B139" s="20" t="s">
        <v>2</v>
      </c>
      <c r="C139" s="20" t="s">
        <v>66</v>
      </c>
      <c r="D139" s="20" t="s">
        <v>69</v>
      </c>
      <c r="E139" s="20" t="s">
        <v>70</v>
      </c>
      <c r="F139" s="13">
        <f>'Приложение_7 '!G89</f>
        <v>318944</v>
      </c>
      <c r="G139" s="2"/>
      <c r="I139" s="13">
        <v>318944</v>
      </c>
      <c r="J139" s="2"/>
      <c r="L139" s="138">
        <f t="shared" si="2"/>
        <v>0</v>
      </c>
      <c r="M139" s="138">
        <f t="shared" si="3"/>
        <v>0</v>
      </c>
    </row>
    <row r="140" spans="1:13" ht="47.25" outlineLevel="2">
      <c r="A140" s="102" t="s">
        <v>667</v>
      </c>
      <c r="B140" s="103" t="s">
        <v>2</v>
      </c>
      <c r="C140" s="103" t="s">
        <v>66</v>
      </c>
      <c r="D140" s="103" t="s">
        <v>71</v>
      </c>
      <c r="E140" s="103" t="s">
        <v>1</v>
      </c>
      <c r="F140" s="12">
        <f>F141+F148</f>
        <v>3518500</v>
      </c>
      <c r="G140" s="1"/>
      <c r="I140" s="12">
        <v>3518500</v>
      </c>
      <c r="J140" s="1"/>
      <c r="L140" s="138">
        <f t="shared" si="2"/>
        <v>0</v>
      </c>
      <c r="M140" s="138">
        <f t="shared" si="3"/>
        <v>0</v>
      </c>
    </row>
    <row r="141" spans="1:13" ht="47.25" outlineLevel="3">
      <c r="A141" s="102" t="s">
        <v>629</v>
      </c>
      <c r="B141" s="103" t="s">
        <v>2</v>
      </c>
      <c r="C141" s="103" t="s">
        <v>66</v>
      </c>
      <c r="D141" s="103" t="s">
        <v>72</v>
      </c>
      <c r="E141" s="103" t="s">
        <v>1</v>
      </c>
      <c r="F141" s="12">
        <f>F142+F145</f>
        <v>3231500</v>
      </c>
      <c r="G141" s="1"/>
      <c r="I141" s="12">
        <v>3231500</v>
      </c>
      <c r="J141" s="1"/>
      <c r="L141" s="138">
        <f t="shared" ref="L141:L204" si="4">F141-I141</f>
        <v>0</v>
      </c>
      <c r="M141" s="138">
        <f t="shared" ref="M141:M204" si="5">G141-J141</f>
        <v>0</v>
      </c>
    </row>
    <row r="142" spans="1:13" ht="31.5" outlineLevel="4">
      <c r="A142" s="19" t="s">
        <v>508</v>
      </c>
      <c r="B142" s="20" t="s">
        <v>2</v>
      </c>
      <c r="C142" s="20" t="s">
        <v>66</v>
      </c>
      <c r="D142" s="20" t="s">
        <v>73</v>
      </c>
      <c r="E142" s="20" t="s">
        <v>1</v>
      </c>
      <c r="F142" s="13">
        <f>F143</f>
        <v>231500</v>
      </c>
      <c r="G142" s="2"/>
      <c r="I142" s="13">
        <v>231500</v>
      </c>
      <c r="J142" s="2"/>
      <c r="L142" s="138">
        <f t="shared" si="4"/>
        <v>0</v>
      </c>
      <c r="M142" s="138">
        <f t="shared" si="5"/>
        <v>0</v>
      </c>
    </row>
    <row r="143" spans="1:13" ht="31.5" outlineLevel="5">
      <c r="A143" s="19" t="s">
        <v>447</v>
      </c>
      <c r="B143" s="20" t="s">
        <v>2</v>
      </c>
      <c r="C143" s="20" t="s">
        <v>66</v>
      </c>
      <c r="D143" s="20" t="s">
        <v>74</v>
      </c>
      <c r="E143" s="20" t="s">
        <v>1</v>
      </c>
      <c r="F143" s="13">
        <f>F144</f>
        <v>231500</v>
      </c>
      <c r="G143" s="2"/>
      <c r="I143" s="13">
        <v>231500</v>
      </c>
      <c r="J143" s="2"/>
      <c r="L143" s="138">
        <f t="shared" si="4"/>
        <v>0</v>
      </c>
      <c r="M143" s="138">
        <f t="shared" si="5"/>
        <v>0</v>
      </c>
    </row>
    <row r="144" spans="1:13" ht="31.5" outlineLevel="6">
      <c r="A144" s="19" t="s">
        <v>703</v>
      </c>
      <c r="B144" s="20" t="s">
        <v>2</v>
      </c>
      <c r="C144" s="20" t="s">
        <v>66</v>
      </c>
      <c r="D144" s="20" t="s">
        <v>74</v>
      </c>
      <c r="E144" s="20" t="s">
        <v>17</v>
      </c>
      <c r="F144" s="13">
        <f>'Приложение_7 '!G94</f>
        <v>231500</v>
      </c>
      <c r="G144" s="2"/>
      <c r="I144" s="13">
        <v>231500</v>
      </c>
      <c r="J144" s="2"/>
      <c r="L144" s="138">
        <f t="shared" si="4"/>
        <v>0</v>
      </c>
      <c r="M144" s="138">
        <f t="shared" si="5"/>
        <v>0</v>
      </c>
    </row>
    <row r="145" spans="1:13" ht="31.5" outlineLevel="4">
      <c r="A145" s="19" t="s">
        <v>509</v>
      </c>
      <c r="B145" s="20" t="s">
        <v>2</v>
      </c>
      <c r="C145" s="20" t="s">
        <v>66</v>
      </c>
      <c r="D145" s="20" t="s">
        <v>75</v>
      </c>
      <c r="E145" s="20" t="s">
        <v>1</v>
      </c>
      <c r="F145" s="13">
        <f>F146</f>
        <v>3000000</v>
      </c>
      <c r="G145" s="2"/>
      <c r="I145" s="13">
        <v>3000000</v>
      </c>
      <c r="J145" s="2"/>
      <c r="L145" s="138">
        <f t="shared" si="4"/>
        <v>0</v>
      </c>
      <c r="M145" s="138">
        <f t="shared" si="5"/>
        <v>0</v>
      </c>
    </row>
    <row r="146" spans="1:13" ht="31.5" outlineLevel="5">
      <c r="A146" s="19" t="s">
        <v>448</v>
      </c>
      <c r="B146" s="20" t="s">
        <v>2</v>
      </c>
      <c r="C146" s="20" t="s">
        <v>66</v>
      </c>
      <c r="D146" s="20" t="s">
        <v>76</v>
      </c>
      <c r="E146" s="20" t="s">
        <v>1</v>
      </c>
      <c r="F146" s="13">
        <f>F147</f>
        <v>3000000</v>
      </c>
      <c r="G146" s="2"/>
      <c r="I146" s="13">
        <v>3000000</v>
      </c>
      <c r="J146" s="2"/>
      <c r="L146" s="138">
        <f t="shared" si="4"/>
        <v>0</v>
      </c>
      <c r="M146" s="138">
        <f t="shared" si="5"/>
        <v>0</v>
      </c>
    </row>
    <row r="147" spans="1:13" ht="31.5" outlineLevel="6">
      <c r="A147" s="19" t="s">
        <v>703</v>
      </c>
      <c r="B147" s="20" t="s">
        <v>2</v>
      </c>
      <c r="C147" s="20" t="s">
        <v>66</v>
      </c>
      <c r="D147" s="20" t="s">
        <v>76</v>
      </c>
      <c r="E147" s="20" t="s">
        <v>17</v>
      </c>
      <c r="F147" s="13">
        <f>'Приложение_7 '!G97</f>
        <v>3000000</v>
      </c>
      <c r="G147" s="2"/>
      <c r="I147" s="13">
        <v>3000000</v>
      </c>
      <c r="J147" s="2"/>
      <c r="L147" s="138">
        <f t="shared" si="4"/>
        <v>0</v>
      </c>
      <c r="M147" s="138">
        <f t="shared" si="5"/>
        <v>0</v>
      </c>
    </row>
    <row r="148" spans="1:13" ht="31.5" outlineLevel="3">
      <c r="A148" s="102" t="s">
        <v>630</v>
      </c>
      <c r="B148" s="103" t="s">
        <v>2</v>
      </c>
      <c r="C148" s="103" t="s">
        <v>66</v>
      </c>
      <c r="D148" s="103" t="s">
        <v>77</v>
      </c>
      <c r="E148" s="103" t="s">
        <v>1</v>
      </c>
      <c r="F148" s="12">
        <f>F149</f>
        <v>287000</v>
      </c>
      <c r="G148" s="1"/>
      <c r="I148" s="12">
        <v>287000</v>
      </c>
      <c r="J148" s="1"/>
      <c r="L148" s="138">
        <f t="shared" si="4"/>
        <v>0</v>
      </c>
      <c r="M148" s="138">
        <f t="shared" si="5"/>
        <v>0</v>
      </c>
    </row>
    <row r="149" spans="1:13" ht="63" outlineLevel="4">
      <c r="A149" s="19" t="s">
        <v>510</v>
      </c>
      <c r="B149" s="20" t="s">
        <v>2</v>
      </c>
      <c r="C149" s="20" t="s">
        <v>66</v>
      </c>
      <c r="D149" s="20" t="s">
        <v>78</v>
      </c>
      <c r="E149" s="20" t="s">
        <v>1</v>
      </c>
      <c r="F149" s="13">
        <f>F150</f>
        <v>287000</v>
      </c>
      <c r="G149" s="2"/>
      <c r="I149" s="13">
        <v>287000</v>
      </c>
      <c r="J149" s="2"/>
      <c r="L149" s="138">
        <f t="shared" si="4"/>
        <v>0</v>
      </c>
      <c r="M149" s="138">
        <f t="shared" si="5"/>
        <v>0</v>
      </c>
    </row>
    <row r="150" spans="1:13" ht="31.5" outlineLevel="5">
      <c r="A150" s="19" t="s">
        <v>448</v>
      </c>
      <c r="B150" s="20" t="s">
        <v>2</v>
      </c>
      <c r="C150" s="20" t="s">
        <v>66</v>
      </c>
      <c r="D150" s="20" t="s">
        <v>79</v>
      </c>
      <c r="E150" s="20" t="s">
        <v>1</v>
      </c>
      <c r="F150" s="13">
        <f>F151</f>
        <v>287000</v>
      </c>
      <c r="G150" s="2"/>
      <c r="I150" s="13">
        <v>287000</v>
      </c>
      <c r="J150" s="2"/>
      <c r="L150" s="138">
        <f t="shared" si="4"/>
        <v>0</v>
      </c>
      <c r="M150" s="138">
        <f t="shared" si="5"/>
        <v>0</v>
      </c>
    </row>
    <row r="151" spans="1:13" ht="31.5" outlineLevel="6">
      <c r="A151" s="19" t="s">
        <v>703</v>
      </c>
      <c r="B151" s="20" t="s">
        <v>2</v>
      </c>
      <c r="C151" s="20" t="s">
        <v>66</v>
      </c>
      <c r="D151" s="20" t="s">
        <v>79</v>
      </c>
      <c r="E151" s="20" t="s">
        <v>17</v>
      </c>
      <c r="F151" s="13">
        <f>'Приложение_7 '!G302</f>
        <v>287000</v>
      </c>
      <c r="G151" s="2"/>
      <c r="I151" s="13">
        <v>287000</v>
      </c>
      <c r="J151" s="2"/>
      <c r="L151" s="138">
        <f t="shared" si="4"/>
        <v>0</v>
      </c>
      <c r="M151" s="138">
        <f t="shared" si="5"/>
        <v>0</v>
      </c>
    </row>
    <row r="152" spans="1:13" ht="47.25" outlineLevel="2">
      <c r="A152" s="102" t="s">
        <v>631</v>
      </c>
      <c r="B152" s="103" t="s">
        <v>2</v>
      </c>
      <c r="C152" s="103" t="s">
        <v>66</v>
      </c>
      <c r="D152" s="103" t="s">
        <v>80</v>
      </c>
      <c r="E152" s="103" t="s">
        <v>1</v>
      </c>
      <c r="F152" s="12">
        <f>F153</f>
        <v>200000</v>
      </c>
      <c r="G152" s="1"/>
      <c r="I152" s="12">
        <v>200000</v>
      </c>
      <c r="J152" s="1"/>
      <c r="L152" s="138">
        <f t="shared" si="4"/>
        <v>0</v>
      </c>
      <c r="M152" s="138">
        <f t="shared" si="5"/>
        <v>0</v>
      </c>
    </row>
    <row r="153" spans="1:13" ht="110.25" outlineLevel="4">
      <c r="A153" s="19" t="s">
        <v>511</v>
      </c>
      <c r="B153" s="20" t="s">
        <v>2</v>
      </c>
      <c r="C153" s="20" t="s">
        <v>66</v>
      </c>
      <c r="D153" s="20" t="s">
        <v>81</v>
      </c>
      <c r="E153" s="20" t="s">
        <v>1</v>
      </c>
      <c r="F153" s="13">
        <f>F154</f>
        <v>200000</v>
      </c>
      <c r="G153" s="2"/>
      <c r="I153" s="13">
        <v>200000</v>
      </c>
      <c r="J153" s="2"/>
      <c r="L153" s="138">
        <f t="shared" si="4"/>
        <v>0</v>
      </c>
      <c r="M153" s="138">
        <f t="shared" si="5"/>
        <v>0</v>
      </c>
    </row>
    <row r="154" spans="1:13" ht="31.5" outlineLevel="5">
      <c r="A154" s="19" t="s">
        <v>448</v>
      </c>
      <c r="B154" s="20" t="s">
        <v>2</v>
      </c>
      <c r="C154" s="20" t="s">
        <v>66</v>
      </c>
      <c r="D154" s="20" t="s">
        <v>82</v>
      </c>
      <c r="E154" s="20" t="s">
        <v>1</v>
      </c>
      <c r="F154" s="13">
        <f>F155</f>
        <v>200000</v>
      </c>
      <c r="G154" s="2"/>
      <c r="I154" s="13">
        <v>200000</v>
      </c>
      <c r="J154" s="2"/>
      <c r="L154" s="138">
        <f t="shared" si="4"/>
        <v>0</v>
      </c>
      <c r="M154" s="138">
        <f t="shared" si="5"/>
        <v>0</v>
      </c>
    </row>
    <row r="155" spans="1:13" ht="31.5" outlineLevel="6">
      <c r="A155" s="19" t="s">
        <v>703</v>
      </c>
      <c r="B155" s="20" t="s">
        <v>2</v>
      </c>
      <c r="C155" s="20" t="s">
        <v>66</v>
      </c>
      <c r="D155" s="20" t="s">
        <v>82</v>
      </c>
      <c r="E155" s="20" t="s">
        <v>17</v>
      </c>
      <c r="F155" s="13">
        <f>'Приложение_7 '!G101</f>
        <v>200000</v>
      </c>
      <c r="G155" s="2"/>
      <c r="I155" s="13">
        <v>200000</v>
      </c>
      <c r="J155" s="2"/>
      <c r="L155" s="138">
        <f t="shared" si="4"/>
        <v>0</v>
      </c>
      <c r="M155" s="138">
        <f t="shared" si="5"/>
        <v>0</v>
      </c>
    </row>
    <row r="156" spans="1:13" ht="63" outlineLevel="2">
      <c r="A156" s="102" t="s">
        <v>632</v>
      </c>
      <c r="B156" s="103" t="s">
        <v>2</v>
      </c>
      <c r="C156" s="103" t="s">
        <v>66</v>
      </c>
      <c r="D156" s="103" t="s">
        <v>83</v>
      </c>
      <c r="E156" s="103" t="s">
        <v>1</v>
      </c>
      <c r="F156" s="12">
        <f>F157+F160+F163</f>
        <v>198000</v>
      </c>
      <c r="G156" s="1"/>
      <c r="I156" s="12">
        <v>198000</v>
      </c>
      <c r="J156" s="1"/>
      <c r="L156" s="138">
        <f t="shared" si="4"/>
        <v>0</v>
      </c>
      <c r="M156" s="138">
        <f t="shared" si="5"/>
        <v>0</v>
      </c>
    </row>
    <row r="157" spans="1:13" ht="31.5" outlineLevel="4">
      <c r="A157" s="19" t="s">
        <v>512</v>
      </c>
      <c r="B157" s="20" t="s">
        <v>2</v>
      </c>
      <c r="C157" s="20" t="s">
        <v>66</v>
      </c>
      <c r="D157" s="20" t="s">
        <v>84</v>
      </c>
      <c r="E157" s="20" t="s">
        <v>1</v>
      </c>
      <c r="F157" s="13">
        <f>F158</f>
        <v>50500</v>
      </c>
      <c r="G157" s="2"/>
      <c r="I157" s="13">
        <v>50500</v>
      </c>
      <c r="J157" s="2"/>
      <c r="L157" s="138">
        <f t="shared" si="4"/>
        <v>0</v>
      </c>
      <c r="M157" s="138">
        <f t="shared" si="5"/>
        <v>0</v>
      </c>
    </row>
    <row r="158" spans="1:13" ht="31.5" outlineLevel="5">
      <c r="A158" s="19" t="s">
        <v>448</v>
      </c>
      <c r="B158" s="20" t="s">
        <v>2</v>
      </c>
      <c r="C158" s="20" t="s">
        <v>66</v>
      </c>
      <c r="D158" s="20" t="s">
        <v>85</v>
      </c>
      <c r="E158" s="20" t="s">
        <v>1</v>
      </c>
      <c r="F158" s="13">
        <f>F159</f>
        <v>50500</v>
      </c>
      <c r="G158" s="2"/>
      <c r="I158" s="13">
        <v>50500</v>
      </c>
      <c r="J158" s="2"/>
      <c r="L158" s="138">
        <f t="shared" si="4"/>
        <v>0</v>
      </c>
      <c r="M158" s="138">
        <f t="shared" si="5"/>
        <v>0</v>
      </c>
    </row>
    <row r="159" spans="1:13" ht="31.5" outlineLevel="6">
      <c r="A159" s="19" t="s">
        <v>703</v>
      </c>
      <c r="B159" s="20" t="s">
        <v>2</v>
      </c>
      <c r="C159" s="20" t="s">
        <v>66</v>
      </c>
      <c r="D159" s="20" t="s">
        <v>85</v>
      </c>
      <c r="E159" s="20" t="s">
        <v>17</v>
      </c>
      <c r="F159" s="13">
        <f>'Приложение_7 '!G306</f>
        <v>50500</v>
      </c>
      <c r="G159" s="2"/>
      <c r="I159" s="13">
        <v>50500</v>
      </c>
      <c r="J159" s="2"/>
      <c r="L159" s="138">
        <f t="shared" si="4"/>
        <v>0</v>
      </c>
      <c r="M159" s="138">
        <f t="shared" si="5"/>
        <v>0</v>
      </c>
    </row>
    <row r="160" spans="1:13" ht="31.5" outlineLevel="4">
      <c r="A160" s="19" t="s">
        <v>513</v>
      </c>
      <c r="B160" s="20" t="s">
        <v>2</v>
      </c>
      <c r="C160" s="20" t="s">
        <v>66</v>
      </c>
      <c r="D160" s="20" t="s">
        <v>86</v>
      </c>
      <c r="E160" s="20" t="s">
        <v>1</v>
      </c>
      <c r="F160" s="13">
        <f>F161</f>
        <v>100000</v>
      </c>
      <c r="G160" s="2"/>
      <c r="I160" s="13">
        <v>100000</v>
      </c>
      <c r="J160" s="2"/>
      <c r="L160" s="138">
        <f t="shared" si="4"/>
        <v>0</v>
      </c>
      <c r="M160" s="138">
        <f t="shared" si="5"/>
        <v>0</v>
      </c>
    </row>
    <row r="161" spans="1:13" ht="31.5" outlineLevel="5">
      <c r="A161" s="19" t="s">
        <v>448</v>
      </c>
      <c r="B161" s="20" t="s">
        <v>2</v>
      </c>
      <c r="C161" s="20" t="s">
        <v>66</v>
      </c>
      <c r="D161" s="20" t="s">
        <v>87</v>
      </c>
      <c r="E161" s="20" t="s">
        <v>1</v>
      </c>
      <c r="F161" s="13">
        <f>F162</f>
        <v>100000</v>
      </c>
      <c r="G161" s="2"/>
      <c r="I161" s="13">
        <v>100000</v>
      </c>
      <c r="J161" s="2"/>
      <c r="L161" s="138">
        <f t="shared" si="4"/>
        <v>0</v>
      </c>
      <c r="M161" s="138">
        <f t="shared" si="5"/>
        <v>0</v>
      </c>
    </row>
    <row r="162" spans="1:13" ht="31.5" outlineLevel="6">
      <c r="A162" s="19" t="s">
        <v>703</v>
      </c>
      <c r="B162" s="20" t="s">
        <v>2</v>
      </c>
      <c r="C162" s="20" t="s">
        <v>66</v>
      </c>
      <c r="D162" s="20" t="s">
        <v>87</v>
      </c>
      <c r="E162" s="20" t="s">
        <v>17</v>
      </c>
      <c r="F162" s="13">
        <f>'Приложение_7 '!G309</f>
        <v>100000</v>
      </c>
      <c r="G162" s="2"/>
      <c r="I162" s="13">
        <v>100000</v>
      </c>
      <c r="J162" s="2"/>
      <c r="L162" s="138">
        <f t="shared" si="4"/>
        <v>0</v>
      </c>
      <c r="M162" s="138">
        <f t="shared" si="5"/>
        <v>0</v>
      </c>
    </row>
    <row r="163" spans="1:13" ht="63" outlineLevel="4">
      <c r="A163" s="19" t="s">
        <v>514</v>
      </c>
      <c r="B163" s="20" t="s">
        <v>2</v>
      </c>
      <c r="C163" s="20" t="s">
        <v>66</v>
      </c>
      <c r="D163" s="20" t="s">
        <v>88</v>
      </c>
      <c r="E163" s="20" t="s">
        <v>1</v>
      </c>
      <c r="F163" s="13">
        <f>F164</f>
        <v>47500</v>
      </c>
      <c r="G163" s="2"/>
      <c r="I163" s="13">
        <v>47500</v>
      </c>
      <c r="J163" s="2"/>
      <c r="L163" s="138">
        <f t="shared" si="4"/>
        <v>0</v>
      </c>
      <c r="M163" s="138">
        <f t="shared" si="5"/>
        <v>0</v>
      </c>
    </row>
    <row r="164" spans="1:13" ht="31.5" outlineLevel="5">
      <c r="A164" s="19" t="s">
        <v>448</v>
      </c>
      <c r="B164" s="20" t="s">
        <v>2</v>
      </c>
      <c r="C164" s="20" t="s">
        <v>66</v>
      </c>
      <c r="D164" s="20" t="s">
        <v>89</v>
      </c>
      <c r="E164" s="20" t="s">
        <v>1</v>
      </c>
      <c r="F164" s="13">
        <f>F165</f>
        <v>47500</v>
      </c>
      <c r="G164" s="2"/>
      <c r="I164" s="13">
        <v>47500</v>
      </c>
      <c r="J164" s="2"/>
      <c r="L164" s="138">
        <f t="shared" si="4"/>
        <v>0</v>
      </c>
      <c r="M164" s="138">
        <f t="shared" si="5"/>
        <v>0</v>
      </c>
    </row>
    <row r="165" spans="1:13" ht="29.25" customHeight="1" outlineLevel="6">
      <c r="A165" s="19" t="s">
        <v>705</v>
      </c>
      <c r="B165" s="20" t="s">
        <v>2</v>
      </c>
      <c r="C165" s="20" t="s">
        <v>66</v>
      </c>
      <c r="D165" s="20" t="s">
        <v>89</v>
      </c>
      <c r="E165" s="20" t="s">
        <v>65</v>
      </c>
      <c r="F165" s="13">
        <f>'Приложение_7 '!G105</f>
        <v>47500</v>
      </c>
      <c r="G165" s="2"/>
      <c r="I165" s="13">
        <v>47500</v>
      </c>
      <c r="J165" s="2"/>
      <c r="L165" s="138">
        <f t="shared" si="4"/>
        <v>0</v>
      </c>
      <c r="M165" s="138">
        <f t="shared" si="5"/>
        <v>0</v>
      </c>
    </row>
    <row r="166" spans="1:13" ht="31.5" outlineLevel="2">
      <c r="A166" s="102" t="s">
        <v>668</v>
      </c>
      <c r="B166" s="103" t="s">
        <v>2</v>
      </c>
      <c r="C166" s="103" t="s">
        <v>66</v>
      </c>
      <c r="D166" s="103" t="s">
        <v>90</v>
      </c>
      <c r="E166" s="103" t="s">
        <v>1</v>
      </c>
      <c r="F166" s="12">
        <f>F167+F191</f>
        <v>26883986.990000002</v>
      </c>
      <c r="G166" s="12">
        <f>G167+G191</f>
        <v>13042</v>
      </c>
      <c r="I166" s="12">
        <v>26883986.989999998</v>
      </c>
      <c r="J166" s="1">
        <f>J167</f>
        <v>13042</v>
      </c>
      <c r="L166" s="138">
        <f t="shared" si="4"/>
        <v>0</v>
      </c>
      <c r="M166" s="138">
        <f t="shared" si="5"/>
        <v>0</v>
      </c>
    </row>
    <row r="167" spans="1:13" ht="47.25" outlineLevel="3">
      <c r="A167" s="102" t="s">
        <v>633</v>
      </c>
      <c r="B167" s="103" t="s">
        <v>2</v>
      </c>
      <c r="C167" s="103" t="s">
        <v>66</v>
      </c>
      <c r="D167" s="103" t="s">
        <v>91</v>
      </c>
      <c r="E167" s="103" t="s">
        <v>1</v>
      </c>
      <c r="F167" s="12">
        <f>F168+F171+F178+F181+F185+F188</f>
        <v>5817857.9900000002</v>
      </c>
      <c r="G167" s="12">
        <f>G168+G171+G178+G181+G185+G188</f>
        <v>13042</v>
      </c>
      <c r="I167" s="12">
        <v>5817857.9900000002</v>
      </c>
      <c r="J167" s="1">
        <f>J171</f>
        <v>13042</v>
      </c>
      <c r="L167" s="138">
        <f t="shared" si="4"/>
        <v>0</v>
      </c>
      <c r="M167" s="138">
        <f t="shared" si="5"/>
        <v>0</v>
      </c>
    </row>
    <row r="168" spans="1:13" ht="47.25" outlineLevel="4">
      <c r="A168" s="19" t="s">
        <v>515</v>
      </c>
      <c r="B168" s="20" t="s">
        <v>2</v>
      </c>
      <c r="C168" s="20" t="s">
        <v>66</v>
      </c>
      <c r="D168" s="20" t="s">
        <v>92</v>
      </c>
      <c r="E168" s="20" t="s">
        <v>1</v>
      </c>
      <c r="F168" s="13">
        <f>F169</f>
        <v>95963</v>
      </c>
      <c r="G168" s="2"/>
      <c r="I168" s="13">
        <v>95963</v>
      </c>
      <c r="J168" s="2"/>
      <c r="L168" s="138">
        <f t="shared" si="4"/>
        <v>0</v>
      </c>
      <c r="M168" s="138">
        <f t="shared" si="5"/>
        <v>0</v>
      </c>
    </row>
    <row r="169" spans="1:13" ht="31.5" outlineLevel="5">
      <c r="A169" s="19" t="s">
        <v>448</v>
      </c>
      <c r="B169" s="20" t="s">
        <v>2</v>
      </c>
      <c r="C169" s="20" t="s">
        <v>66</v>
      </c>
      <c r="D169" s="20" t="s">
        <v>93</v>
      </c>
      <c r="E169" s="20" t="s">
        <v>1</v>
      </c>
      <c r="F169" s="13">
        <f>F170</f>
        <v>95963</v>
      </c>
      <c r="G169" s="2"/>
      <c r="I169" s="13">
        <v>95963</v>
      </c>
      <c r="J169" s="2"/>
      <c r="L169" s="138">
        <f t="shared" si="4"/>
        <v>0</v>
      </c>
      <c r="M169" s="138">
        <f t="shared" si="5"/>
        <v>0</v>
      </c>
    </row>
    <row r="170" spans="1:13" ht="31.5" outlineLevel="6">
      <c r="A170" s="19" t="s">
        <v>703</v>
      </c>
      <c r="B170" s="20" t="s">
        <v>2</v>
      </c>
      <c r="C170" s="20" t="s">
        <v>66</v>
      </c>
      <c r="D170" s="20" t="s">
        <v>93</v>
      </c>
      <c r="E170" s="20" t="s">
        <v>17</v>
      </c>
      <c r="F170" s="13">
        <f>'Приложение_7 '!G47+'Приложение_7 '!G992</f>
        <v>95963</v>
      </c>
      <c r="G170" s="2"/>
      <c r="I170" s="13">
        <v>95963</v>
      </c>
      <c r="J170" s="2"/>
      <c r="L170" s="138">
        <f t="shared" si="4"/>
        <v>0</v>
      </c>
      <c r="M170" s="138">
        <f t="shared" si="5"/>
        <v>0</v>
      </c>
    </row>
    <row r="171" spans="1:13" ht="31.5" outlineLevel="4">
      <c r="A171" s="19" t="s">
        <v>516</v>
      </c>
      <c r="B171" s="20" t="s">
        <v>2</v>
      </c>
      <c r="C171" s="20" t="s">
        <v>66</v>
      </c>
      <c r="D171" s="20" t="s">
        <v>94</v>
      </c>
      <c r="E171" s="20" t="s">
        <v>1</v>
      </c>
      <c r="F171" s="13">
        <f>F172+F174+F176</f>
        <v>3567771.47</v>
      </c>
      <c r="G171" s="13">
        <f>G172+G174+G176</f>
        <v>13042</v>
      </c>
      <c r="I171" s="13">
        <v>3567771.47</v>
      </c>
      <c r="J171" s="2">
        <f>J174</f>
        <v>13042</v>
      </c>
      <c r="L171" s="138">
        <f t="shared" si="4"/>
        <v>0</v>
      </c>
      <c r="M171" s="138">
        <f t="shared" si="5"/>
        <v>0</v>
      </c>
    </row>
    <row r="172" spans="1:13" ht="31.5" outlineLevel="5">
      <c r="A172" s="19" t="s">
        <v>448</v>
      </c>
      <c r="B172" s="20" t="s">
        <v>2</v>
      </c>
      <c r="C172" s="20" t="s">
        <v>66</v>
      </c>
      <c r="D172" s="20" t="s">
        <v>95</v>
      </c>
      <c r="E172" s="20" t="s">
        <v>1</v>
      </c>
      <c r="F172" s="13">
        <f>F173</f>
        <v>3553079.47</v>
      </c>
      <c r="G172" s="2"/>
      <c r="I172" s="13">
        <v>3553079.47</v>
      </c>
      <c r="J172" s="2"/>
      <c r="L172" s="138">
        <f t="shared" si="4"/>
        <v>0</v>
      </c>
      <c r="M172" s="138">
        <f t="shared" si="5"/>
        <v>0</v>
      </c>
    </row>
    <row r="173" spans="1:13" ht="31.5" outlineLevel="6">
      <c r="A173" s="19" t="s">
        <v>703</v>
      </c>
      <c r="B173" s="20" t="s">
        <v>2</v>
      </c>
      <c r="C173" s="20" t="s">
        <v>66</v>
      </c>
      <c r="D173" s="20" t="s">
        <v>95</v>
      </c>
      <c r="E173" s="20" t="s">
        <v>17</v>
      </c>
      <c r="F173" s="13">
        <f>'Приложение_7 '!G50+'Приложение_7 '!G110+'Приложение_7 '!G314+'Приложение_7 '!G538+'Приложение_7 '!G596+'Приложение_7 '!G805+'Приложение_7 '!G995</f>
        <v>3553079.47</v>
      </c>
      <c r="G173" s="2"/>
      <c r="I173" s="13">
        <v>3553079.47</v>
      </c>
      <c r="J173" s="2"/>
      <c r="L173" s="138">
        <f t="shared" si="4"/>
        <v>0</v>
      </c>
      <c r="M173" s="138">
        <f t="shared" si="5"/>
        <v>0</v>
      </c>
    </row>
    <row r="174" spans="1:13" ht="63" outlineLevel="5">
      <c r="A174" s="19" t="s">
        <v>449</v>
      </c>
      <c r="B174" s="20" t="s">
        <v>2</v>
      </c>
      <c r="C174" s="20" t="s">
        <v>66</v>
      </c>
      <c r="D174" s="20" t="s">
        <v>96</v>
      </c>
      <c r="E174" s="20" t="s">
        <v>1</v>
      </c>
      <c r="F174" s="13">
        <f>F175</f>
        <v>13042</v>
      </c>
      <c r="G174" s="13">
        <f>G175</f>
        <v>13042</v>
      </c>
      <c r="I174" s="13">
        <v>13042</v>
      </c>
      <c r="J174" s="2">
        <f>I174</f>
        <v>13042</v>
      </c>
      <c r="L174" s="138">
        <f t="shared" si="4"/>
        <v>0</v>
      </c>
      <c r="M174" s="138">
        <f t="shared" si="5"/>
        <v>0</v>
      </c>
    </row>
    <row r="175" spans="1:13" ht="31.5" outlineLevel="6">
      <c r="A175" s="19" t="s">
        <v>703</v>
      </c>
      <c r="B175" s="20" t="s">
        <v>2</v>
      </c>
      <c r="C175" s="20" t="s">
        <v>66</v>
      </c>
      <c r="D175" s="20" t="s">
        <v>96</v>
      </c>
      <c r="E175" s="20" t="s">
        <v>17</v>
      </c>
      <c r="F175" s="13">
        <f>'Приложение_7 '!G112</f>
        <v>13042</v>
      </c>
      <c r="G175" s="2">
        <f>F175</f>
        <v>13042</v>
      </c>
      <c r="I175" s="13">
        <v>13042</v>
      </c>
      <c r="J175" s="2">
        <f>I175</f>
        <v>13042</v>
      </c>
      <c r="L175" s="138">
        <f t="shared" si="4"/>
        <v>0</v>
      </c>
      <c r="M175" s="138">
        <f t="shared" si="5"/>
        <v>0</v>
      </c>
    </row>
    <row r="176" spans="1:13" ht="63" outlineLevel="5">
      <c r="A176" s="19" t="s">
        <v>449</v>
      </c>
      <c r="B176" s="20" t="s">
        <v>2</v>
      </c>
      <c r="C176" s="20" t="s">
        <v>66</v>
      </c>
      <c r="D176" s="20" t="s">
        <v>97</v>
      </c>
      <c r="E176" s="20" t="s">
        <v>1</v>
      </c>
      <c r="F176" s="13">
        <f>F177</f>
        <v>1650</v>
      </c>
      <c r="G176" s="2"/>
      <c r="I176" s="13">
        <v>1650</v>
      </c>
      <c r="J176" s="2"/>
      <c r="L176" s="138">
        <f t="shared" si="4"/>
        <v>0</v>
      </c>
      <c r="M176" s="138">
        <f t="shared" si="5"/>
        <v>0</v>
      </c>
    </row>
    <row r="177" spans="1:13" ht="31.5" outlineLevel="6">
      <c r="A177" s="19" t="s">
        <v>703</v>
      </c>
      <c r="B177" s="20" t="s">
        <v>2</v>
      </c>
      <c r="C177" s="20" t="s">
        <v>66</v>
      </c>
      <c r="D177" s="20" t="s">
        <v>97</v>
      </c>
      <c r="E177" s="20" t="s">
        <v>17</v>
      </c>
      <c r="F177" s="13">
        <f>'Приложение_7 '!G114</f>
        <v>1650</v>
      </c>
      <c r="G177" s="2"/>
      <c r="I177" s="13">
        <v>1650</v>
      </c>
      <c r="J177" s="2"/>
      <c r="L177" s="138">
        <f t="shared" si="4"/>
        <v>0</v>
      </c>
      <c r="M177" s="138">
        <f t="shared" si="5"/>
        <v>0</v>
      </c>
    </row>
    <row r="178" spans="1:13" ht="47.25" outlineLevel="4">
      <c r="A178" s="19" t="s">
        <v>517</v>
      </c>
      <c r="B178" s="20" t="s">
        <v>2</v>
      </c>
      <c r="C178" s="20" t="s">
        <v>66</v>
      </c>
      <c r="D178" s="20" t="s">
        <v>98</v>
      </c>
      <c r="E178" s="20" t="s">
        <v>1</v>
      </c>
      <c r="F178" s="13">
        <f>F179</f>
        <v>14000</v>
      </c>
      <c r="G178" s="2"/>
      <c r="I178" s="13">
        <v>14000</v>
      </c>
      <c r="J178" s="2"/>
      <c r="L178" s="138">
        <f t="shared" si="4"/>
        <v>0</v>
      </c>
      <c r="M178" s="138">
        <f t="shared" si="5"/>
        <v>0</v>
      </c>
    </row>
    <row r="179" spans="1:13" ht="31.5" outlineLevel="5">
      <c r="A179" s="19" t="s">
        <v>448</v>
      </c>
      <c r="B179" s="20" t="s">
        <v>2</v>
      </c>
      <c r="C179" s="20" t="s">
        <v>66</v>
      </c>
      <c r="D179" s="20" t="s">
        <v>99</v>
      </c>
      <c r="E179" s="20" t="s">
        <v>1</v>
      </c>
      <c r="F179" s="13">
        <f>F180</f>
        <v>14000</v>
      </c>
      <c r="G179" s="2"/>
      <c r="I179" s="13">
        <v>14000</v>
      </c>
      <c r="J179" s="2"/>
      <c r="L179" s="138">
        <f t="shared" si="4"/>
        <v>0</v>
      </c>
      <c r="M179" s="138">
        <f t="shared" si="5"/>
        <v>0</v>
      </c>
    </row>
    <row r="180" spans="1:13" ht="31.5" outlineLevel="6">
      <c r="A180" s="19" t="s">
        <v>703</v>
      </c>
      <c r="B180" s="20" t="s">
        <v>2</v>
      </c>
      <c r="C180" s="20" t="s">
        <v>66</v>
      </c>
      <c r="D180" s="20" t="s">
        <v>99</v>
      </c>
      <c r="E180" s="20" t="s">
        <v>17</v>
      </c>
      <c r="F180" s="13">
        <f>'Приложение_7 '!G117</f>
        <v>14000</v>
      </c>
      <c r="G180" s="2"/>
      <c r="I180" s="13">
        <v>14000</v>
      </c>
      <c r="J180" s="2"/>
      <c r="L180" s="138">
        <f t="shared" si="4"/>
        <v>0</v>
      </c>
      <c r="M180" s="138">
        <f t="shared" si="5"/>
        <v>0</v>
      </c>
    </row>
    <row r="181" spans="1:13" ht="31.5" outlineLevel="4">
      <c r="A181" s="19" t="s">
        <v>518</v>
      </c>
      <c r="B181" s="20" t="s">
        <v>2</v>
      </c>
      <c r="C181" s="20" t="s">
        <v>66</v>
      </c>
      <c r="D181" s="20" t="s">
        <v>100</v>
      </c>
      <c r="E181" s="20" t="s">
        <v>1</v>
      </c>
      <c r="F181" s="13">
        <f>F182</f>
        <v>1777733.52</v>
      </c>
      <c r="G181" s="2"/>
      <c r="I181" s="13">
        <v>1777733.52</v>
      </c>
      <c r="J181" s="2"/>
      <c r="L181" s="138">
        <f t="shared" si="4"/>
        <v>0</v>
      </c>
      <c r="M181" s="138">
        <f t="shared" si="5"/>
        <v>0</v>
      </c>
    </row>
    <row r="182" spans="1:13" ht="31.5" outlineLevel="5">
      <c r="A182" s="19" t="s">
        <v>448</v>
      </c>
      <c r="B182" s="20" t="s">
        <v>2</v>
      </c>
      <c r="C182" s="20" t="s">
        <v>66</v>
      </c>
      <c r="D182" s="20" t="s">
        <v>101</v>
      </c>
      <c r="E182" s="20" t="s">
        <v>1</v>
      </c>
      <c r="F182" s="13">
        <f>F183+F184</f>
        <v>1777733.52</v>
      </c>
      <c r="G182" s="2"/>
      <c r="I182" s="13">
        <v>1777733.52</v>
      </c>
      <c r="J182" s="2"/>
      <c r="L182" s="138">
        <f t="shared" si="4"/>
        <v>0</v>
      </c>
      <c r="M182" s="138">
        <f t="shared" si="5"/>
        <v>0</v>
      </c>
    </row>
    <row r="183" spans="1:13" ht="31.5" outlineLevel="6">
      <c r="A183" s="19" t="s">
        <v>703</v>
      </c>
      <c r="B183" s="20" t="s">
        <v>2</v>
      </c>
      <c r="C183" s="20" t="s">
        <v>66</v>
      </c>
      <c r="D183" s="20" t="s">
        <v>101</v>
      </c>
      <c r="E183" s="20" t="s">
        <v>17</v>
      </c>
      <c r="F183" s="13">
        <f>'Приложение_7 '!G120+'Приложение_7 '!G317</f>
        <v>1001182.24</v>
      </c>
      <c r="G183" s="2"/>
      <c r="I183" s="13">
        <v>1001182.24</v>
      </c>
      <c r="J183" s="2"/>
      <c r="L183" s="138">
        <f t="shared" si="4"/>
        <v>0</v>
      </c>
      <c r="M183" s="138">
        <f t="shared" si="5"/>
        <v>0</v>
      </c>
    </row>
    <row r="184" spans="1:13" ht="31.5" outlineLevel="6">
      <c r="A184" s="19" t="s">
        <v>706</v>
      </c>
      <c r="B184" s="20" t="s">
        <v>2</v>
      </c>
      <c r="C184" s="20" t="s">
        <v>66</v>
      </c>
      <c r="D184" s="20" t="s">
        <v>101</v>
      </c>
      <c r="E184" s="20" t="s">
        <v>70</v>
      </c>
      <c r="F184" s="13">
        <f>'Приложение_7 '!G121</f>
        <v>776551.28</v>
      </c>
      <c r="G184" s="2"/>
      <c r="I184" s="13">
        <v>776551.28</v>
      </c>
      <c r="J184" s="2"/>
      <c r="L184" s="138">
        <f t="shared" si="4"/>
        <v>0</v>
      </c>
      <c r="M184" s="138">
        <f t="shared" si="5"/>
        <v>0</v>
      </c>
    </row>
    <row r="185" spans="1:13" outlineLevel="4">
      <c r="A185" s="19" t="s">
        <v>519</v>
      </c>
      <c r="B185" s="20" t="s">
        <v>2</v>
      </c>
      <c r="C185" s="20" t="s">
        <v>66</v>
      </c>
      <c r="D185" s="20" t="s">
        <v>102</v>
      </c>
      <c r="E185" s="20" t="s">
        <v>1</v>
      </c>
      <c r="F185" s="13">
        <f>F186</f>
        <v>2390</v>
      </c>
      <c r="G185" s="2"/>
      <c r="I185" s="13">
        <v>2390</v>
      </c>
      <c r="J185" s="2"/>
      <c r="L185" s="138">
        <f t="shared" si="4"/>
        <v>0</v>
      </c>
      <c r="M185" s="138">
        <f t="shared" si="5"/>
        <v>0</v>
      </c>
    </row>
    <row r="186" spans="1:13" ht="31.5" outlineLevel="5">
      <c r="A186" s="19" t="s">
        <v>448</v>
      </c>
      <c r="B186" s="20" t="s">
        <v>2</v>
      </c>
      <c r="C186" s="20" t="s">
        <v>66</v>
      </c>
      <c r="D186" s="20" t="s">
        <v>103</v>
      </c>
      <c r="E186" s="20" t="s">
        <v>1</v>
      </c>
      <c r="F186" s="13">
        <f>F187</f>
        <v>2390</v>
      </c>
      <c r="G186" s="2"/>
      <c r="I186" s="13">
        <v>2390</v>
      </c>
      <c r="J186" s="2"/>
      <c r="L186" s="138">
        <f t="shared" si="4"/>
        <v>0</v>
      </c>
      <c r="M186" s="138">
        <f t="shared" si="5"/>
        <v>0</v>
      </c>
    </row>
    <row r="187" spans="1:13" ht="31.5" outlineLevel="6">
      <c r="A187" s="19" t="s">
        <v>703</v>
      </c>
      <c r="B187" s="20" t="s">
        <v>2</v>
      </c>
      <c r="C187" s="20" t="s">
        <v>66</v>
      </c>
      <c r="D187" s="20" t="s">
        <v>103</v>
      </c>
      <c r="E187" s="20" t="s">
        <v>17</v>
      </c>
      <c r="F187" s="13">
        <f>'Приложение_7 '!G124</f>
        <v>2390</v>
      </c>
      <c r="G187" s="2"/>
      <c r="I187" s="13">
        <v>2390</v>
      </c>
      <c r="J187" s="2"/>
      <c r="L187" s="138">
        <f t="shared" si="4"/>
        <v>0</v>
      </c>
      <c r="M187" s="138">
        <f t="shared" si="5"/>
        <v>0</v>
      </c>
    </row>
    <row r="188" spans="1:13" outlineLevel="4">
      <c r="A188" s="19" t="s">
        <v>520</v>
      </c>
      <c r="B188" s="20" t="s">
        <v>2</v>
      </c>
      <c r="C188" s="20" t="s">
        <v>66</v>
      </c>
      <c r="D188" s="20" t="s">
        <v>104</v>
      </c>
      <c r="E188" s="20" t="s">
        <v>1</v>
      </c>
      <c r="F188" s="13">
        <f>F189</f>
        <v>360000</v>
      </c>
      <c r="G188" s="2"/>
      <c r="I188" s="13">
        <v>360000</v>
      </c>
      <c r="J188" s="2"/>
      <c r="L188" s="138">
        <f t="shared" si="4"/>
        <v>0</v>
      </c>
      <c r="M188" s="138">
        <f t="shared" si="5"/>
        <v>0</v>
      </c>
    </row>
    <row r="189" spans="1:13" ht="31.5" outlineLevel="5">
      <c r="A189" s="19" t="s">
        <v>448</v>
      </c>
      <c r="B189" s="20" t="s">
        <v>2</v>
      </c>
      <c r="C189" s="20" t="s">
        <v>66</v>
      </c>
      <c r="D189" s="20" t="s">
        <v>105</v>
      </c>
      <c r="E189" s="20" t="s">
        <v>1</v>
      </c>
      <c r="F189" s="13">
        <f>F190</f>
        <v>360000</v>
      </c>
      <c r="G189" s="2"/>
      <c r="I189" s="13">
        <v>360000</v>
      </c>
      <c r="J189" s="2"/>
      <c r="L189" s="138">
        <f t="shared" si="4"/>
        <v>0</v>
      </c>
      <c r="M189" s="138">
        <f t="shared" si="5"/>
        <v>0</v>
      </c>
    </row>
    <row r="190" spans="1:13" ht="31.5" outlineLevel="6">
      <c r="A190" s="19" t="s">
        <v>703</v>
      </c>
      <c r="B190" s="20" t="s">
        <v>2</v>
      </c>
      <c r="C190" s="20" t="s">
        <v>66</v>
      </c>
      <c r="D190" s="20" t="s">
        <v>105</v>
      </c>
      <c r="E190" s="20" t="s">
        <v>17</v>
      </c>
      <c r="F190" s="13">
        <f>'Приложение_7 '!G127</f>
        <v>360000</v>
      </c>
      <c r="G190" s="2"/>
      <c r="I190" s="13">
        <v>360000</v>
      </c>
      <c r="J190" s="2"/>
      <c r="L190" s="138">
        <f t="shared" si="4"/>
        <v>0</v>
      </c>
      <c r="M190" s="138">
        <f t="shared" si="5"/>
        <v>0</v>
      </c>
    </row>
    <row r="191" spans="1:13" ht="63" outlineLevel="3">
      <c r="A191" s="102" t="s">
        <v>634</v>
      </c>
      <c r="B191" s="103" t="s">
        <v>2</v>
      </c>
      <c r="C191" s="103" t="s">
        <v>66</v>
      </c>
      <c r="D191" s="103" t="s">
        <v>106</v>
      </c>
      <c r="E191" s="103" t="s">
        <v>1</v>
      </c>
      <c r="F191" s="12">
        <f>F192</f>
        <v>21066129</v>
      </c>
      <c r="G191" s="1"/>
      <c r="I191" s="12">
        <v>21066129</v>
      </c>
      <c r="J191" s="1"/>
      <c r="L191" s="138">
        <f t="shared" si="4"/>
        <v>0</v>
      </c>
      <c r="M191" s="138">
        <f t="shared" si="5"/>
        <v>0</v>
      </c>
    </row>
    <row r="192" spans="1:13" ht="31.5" outlineLevel="4">
      <c r="A192" s="19" t="s">
        <v>521</v>
      </c>
      <c r="B192" s="20" t="s">
        <v>2</v>
      </c>
      <c r="C192" s="20" t="s">
        <v>66</v>
      </c>
      <c r="D192" s="20" t="s">
        <v>107</v>
      </c>
      <c r="E192" s="20" t="s">
        <v>1</v>
      </c>
      <c r="F192" s="13">
        <f>F193+F195</f>
        <v>21066129</v>
      </c>
      <c r="G192" s="2"/>
      <c r="I192" s="13">
        <v>21066129</v>
      </c>
      <c r="J192" s="2"/>
      <c r="L192" s="138">
        <f t="shared" si="4"/>
        <v>0</v>
      </c>
      <c r="M192" s="138">
        <f t="shared" si="5"/>
        <v>0</v>
      </c>
    </row>
    <row r="193" spans="1:13" ht="63" outlineLevel="5">
      <c r="A193" s="19" t="s">
        <v>450</v>
      </c>
      <c r="B193" s="20" t="s">
        <v>2</v>
      </c>
      <c r="C193" s="20" t="s">
        <v>66</v>
      </c>
      <c r="D193" s="20" t="s">
        <v>108</v>
      </c>
      <c r="E193" s="20" t="s">
        <v>1</v>
      </c>
      <c r="F193" s="13">
        <f>F194</f>
        <v>20627809</v>
      </c>
      <c r="G193" s="2"/>
      <c r="I193" s="13">
        <v>20627809</v>
      </c>
      <c r="J193" s="2"/>
      <c r="L193" s="138">
        <f t="shared" si="4"/>
        <v>0</v>
      </c>
      <c r="M193" s="138">
        <f t="shared" si="5"/>
        <v>0</v>
      </c>
    </row>
    <row r="194" spans="1:13" ht="31.5" outlineLevel="6">
      <c r="A194" s="19" t="s">
        <v>706</v>
      </c>
      <c r="B194" s="20" t="s">
        <v>2</v>
      </c>
      <c r="C194" s="20" t="s">
        <v>66</v>
      </c>
      <c r="D194" s="20" t="s">
        <v>108</v>
      </c>
      <c r="E194" s="20" t="s">
        <v>70</v>
      </c>
      <c r="F194" s="13">
        <f>'Приложение_7 '!G131</f>
        <v>20627809</v>
      </c>
      <c r="G194" s="2"/>
      <c r="I194" s="13">
        <v>20627809</v>
      </c>
      <c r="J194" s="2"/>
      <c r="L194" s="138">
        <f t="shared" si="4"/>
        <v>0</v>
      </c>
      <c r="M194" s="138">
        <f t="shared" si="5"/>
        <v>0</v>
      </c>
    </row>
    <row r="195" spans="1:13" ht="63" outlineLevel="5">
      <c r="A195" s="19" t="s">
        <v>439</v>
      </c>
      <c r="B195" s="20" t="s">
        <v>2</v>
      </c>
      <c r="C195" s="20" t="s">
        <v>66</v>
      </c>
      <c r="D195" s="20" t="s">
        <v>109</v>
      </c>
      <c r="E195" s="20" t="s">
        <v>1</v>
      </c>
      <c r="F195" s="13">
        <f>F196</f>
        <v>438320</v>
      </c>
      <c r="G195" s="2"/>
      <c r="I195" s="13">
        <v>438320</v>
      </c>
      <c r="J195" s="2"/>
      <c r="L195" s="138">
        <f t="shared" si="4"/>
        <v>0</v>
      </c>
      <c r="M195" s="138">
        <f t="shared" si="5"/>
        <v>0</v>
      </c>
    </row>
    <row r="196" spans="1:13" ht="31.5" outlineLevel="6">
      <c r="A196" s="19" t="s">
        <v>706</v>
      </c>
      <c r="B196" s="20" t="s">
        <v>2</v>
      </c>
      <c r="C196" s="20" t="s">
        <v>66</v>
      </c>
      <c r="D196" s="20" t="s">
        <v>109</v>
      </c>
      <c r="E196" s="20" t="s">
        <v>70</v>
      </c>
      <c r="F196" s="13">
        <f>'Приложение_7 '!G133</f>
        <v>438320</v>
      </c>
      <c r="G196" s="2"/>
      <c r="I196" s="13">
        <v>438320</v>
      </c>
      <c r="J196" s="2"/>
      <c r="L196" s="138">
        <f t="shared" si="4"/>
        <v>0</v>
      </c>
      <c r="M196" s="138">
        <f t="shared" si="5"/>
        <v>0</v>
      </c>
    </row>
    <row r="197" spans="1:13" s="136" customFormat="1" ht="47.25" outlineLevel="2">
      <c r="A197" s="139" t="s">
        <v>665</v>
      </c>
      <c r="B197" s="140" t="s">
        <v>2</v>
      </c>
      <c r="C197" s="140" t="s">
        <v>66</v>
      </c>
      <c r="D197" s="140" t="s">
        <v>6</v>
      </c>
      <c r="E197" s="140" t="s">
        <v>1</v>
      </c>
      <c r="F197" s="141">
        <f>F198+F205+F209+F216+F237</f>
        <v>69667808.560000002</v>
      </c>
      <c r="G197" s="141">
        <f>G198+G205+G209+G216+G237</f>
        <v>771000</v>
      </c>
      <c r="I197" s="141">
        <v>69947808.560000002</v>
      </c>
      <c r="J197" s="142">
        <f>J198</f>
        <v>771000</v>
      </c>
      <c r="L197" s="138">
        <f t="shared" si="4"/>
        <v>-280000</v>
      </c>
      <c r="M197" s="138">
        <f t="shared" si="5"/>
        <v>0</v>
      </c>
    </row>
    <row r="198" spans="1:13" ht="31.5" outlineLevel="3">
      <c r="A198" s="102" t="s">
        <v>625</v>
      </c>
      <c r="B198" s="103" t="s">
        <v>2</v>
      </c>
      <c r="C198" s="103" t="s">
        <v>66</v>
      </c>
      <c r="D198" s="103" t="s">
        <v>43</v>
      </c>
      <c r="E198" s="103" t="s">
        <v>1</v>
      </c>
      <c r="F198" s="12">
        <f>F199</f>
        <v>771000</v>
      </c>
      <c r="G198" s="12">
        <f>G199</f>
        <v>771000</v>
      </c>
      <c r="I198" s="12">
        <v>771000</v>
      </c>
      <c r="J198" s="12">
        <v>771000</v>
      </c>
      <c r="L198" s="138">
        <f t="shared" si="4"/>
        <v>0</v>
      </c>
      <c r="M198" s="138">
        <f t="shared" si="5"/>
        <v>0</v>
      </c>
    </row>
    <row r="199" spans="1:13" ht="31.5" outlineLevel="4">
      <c r="A199" s="19" t="s">
        <v>522</v>
      </c>
      <c r="B199" s="20" t="s">
        <v>2</v>
      </c>
      <c r="C199" s="20" t="s">
        <v>66</v>
      </c>
      <c r="D199" s="20" t="s">
        <v>110</v>
      </c>
      <c r="E199" s="20" t="s">
        <v>1</v>
      </c>
      <c r="F199" s="13">
        <f>F200+F202</f>
        <v>771000</v>
      </c>
      <c r="G199" s="13">
        <f>G200+G202</f>
        <v>771000</v>
      </c>
      <c r="I199" s="13">
        <v>771000</v>
      </c>
      <c r="J199" s="13">
        <v>771000</v>
      </c>
      <c r="L199" s="138">
        <f t="shared" si="4"/>
        <v>0</v>
      </c>
      <c r="M199" s="138">
        <f t="shared" si="5"/>
        <v>0</v>
      </c>
    </row>
    <row r="200" spans="1:13" ht="126" outlineLevel="5">
      <c r="A200" s="19" t="s">
        <v>451</v>
      </c>
      <c r="B200" s="20" t="s">
        <v>2</v>
      </c>
      <c r="C200" s="20" t="s">
        <v>66</v>
      </c>
      <c r="D200" s="20" t="s">
        <v>111</v>
      </c>
      <c r="E200" s="20" t="s">
        <v>1</v>
      </c>
      <c r="F200" s="13">
        <f>F201</f>
        <v>6000</v>
      </c>
      <c r="G200" s="13">
        <f>G201</f>
        <v>6000</v>
      </c>
      <c r="I200" s="13">
        <v>6000</v>
      </c>
      <c r="J200" s="13">
        <v>6000</v>
      </c>
      <c r="L200" s="138">
        <f t="shared" si="4"/>
        <v>0</v>
      </c>
      <c r="M200" s="138">
        <f t="shared" si="5"/>
        <v>0</v>
      </c>
    </row>
    <row r="201" spans="1:13" ht="31.5" outlineLevel="6">
      <c r="A201" s="19" t="s">
        <v>703</v>
      </c>
      <c r="B201" s="20" t="s">
        <v>2</v>
      </c>
      <c r="C201" s="20" t="s">
        <v>66</v>
      </c>
      <c r="D201" s="20" t="s">
        <v>111</v>
      </c>
      <c r="E201" s="20" t="s">
        <v>17</v>
      </c>
      <c r="F201" s="13">
        <f>'Приложение_7 '!G138</f>
        <v>6000</v>
      </c>
      <c r="G201" s="13">
        <v>6000</v>
      </c>
      <c r="I201" s="13">
        <v>6000</v>
      </c>
      <c r="J201" s="13">
        <v>6000</v>
      </c>
      <c r="L201" s="138">
        <f t="shared" si="4"/>
        <v>0</v>
      </c>
      <c r="M201" s="138">
        <f t="shared" si="5"/>
        <v>0</v>
      </c>
    </row>
    <row r="202" spans="1:13" ht="31.5" outlineLevel="5">
      <c r="A202" s="19" t="s">
        <v>452</v>
      </c>
      <c r="B202" s="20" t="s">
        <v>2</v>
      </c>
      <c r="C202" s="20" t="s">
        <v>66</v>
      </c>
      <c r="D202" s="20" t="s">
        <v>112</v>
      </c>
      <c r="E202" s="20" t="s">
        <v>1</v>
      </c>
      <c r="F202" s="13">
        <f>F203+F204</f>
        <v>765000</v>
      </c>
      <c r="G202" s="13">
        <f>G203+G204</f>
        <v>765000</v>
      </c>
      <c r="I202" s="13">
        <v>765000</v>
      </c>
      <c r="J202" s="13">
        <v>765000</v>
      </c>
      <c r="L202" s="138">
        <f t="shared" si="4"/>
        <v>0</v>
      </c>
      <c r="M202" s="138">
        <f t="shared" si="5"/>
        <v>0</v>
      </c>
    </row>
    <row r="203" spans="1:13" ht="78.75" outlineLevel="6">
      <c r="A203" s="19" t="s">
        <v>719</v>
      </c>
      <c r="B203" s="20" t="s">
        <v>2</v>
      </c>
      <c r="C203" s="20" t="s">
        <v>66</v>
      </c>
      <c r="D203" s="20" t="s">
        <v>112</v>
      </c>
      <c r="E203" s="20" t="s">
        <v>10</v>
      </c>
      <c r="F203" s="13">
        <f>'Приложение_7 '!G140</f>
        <v>698220.45</v>
      </c>
      <c r="G203" s="13">
        <v>698220.45</v>
      </c>
      <c r="I203" s="13">
        <v>698220.45</v>
      </c>
      <c r="J203" s="13">
        <v>698220.45</v>
      </c>
      <c r="L203" s="138">
        <f t="shared" si="4"/>
        <v>0</v>
      </c>
      <c r="M203" s="138">
        <f t="shared" si="5"/>
        <v>0</v>
      </c>
    </row>
    <row r="204" spans="1:13" ht="31.5" outlineLevel="6">
      <c r="A204" s="19" t="s">
        <v>703</v>
      </c>
      <c r="B204" s="20" t="s">
        <v>2</v>
      </c>
      <c r="C204" s="20" t="s">
        <v>66</v>
      </c>
      <c r="D204" s="20" t="s">
        <v>112</v>
      </c>
      <c r="E204" s="20" t="s">
        <v>17</v>
      </c>
      <c r="F204" s="13">
        <f>'Приложение_7 '!G141</f>
        <v>66779.55</v>
      </c>
      <c r="G204" s="13">
        <v>66779.55</v>
      </c>
      <c r="I204" s="13">
        <v>66779.55</v>
      </c>
      <c r="J204" s="13">
        <v>66779.55</v>
      </c>
      <c r="L204" s="138">
        <f t="shared" si="4"/>
        <v>0</v>
      </c>
      <c r="M204" s="138">
        <f t="shared" si="5"/>
        <v>0</v>
      </c>
    </row>
    <row r="205" spans="1:13" ht="47.25" outlineLevel="3">
      <c r="A205" s="102" t="s">
        <v>626</v>
      </c>
      <c r="B205" s="103" t="s">
        <v>2</v>
      </c>
      <c r="C205" s="103" t="s">
        <v>66</v>
      </c>
      <c r="D205" s="103" t="s">
        <v>51</v>
      </c>
      <c r="E205" s="103" t="s">
        <v>1</v>
      </c>
      <c r="F205" s="12">
        <f>F206</f>
        <v>135525.02000000002</v>
      </c>
      <c r="G205" s="1"/>
      <c r="I205" s="12">
        <v>415525.02</v>
      </c>
      <c r="J205" s="1"/>
      <c r="L205" s="138">
        <f t="shared" ref="L205:L272" si="6">F205-I205</f>
        <v>-280000</v>
      </c>
      <c r="M205" s="138">
        <f t="shared" ref="M205:M272" si="7">G205-J205</f>
        <v>0</v>
      </c>
    </row>
    <row r="206" spans="1:13" ht="63" outlineLevel="4">
      <c r="A206" s="19" t="s">
        <v>523</v>
      </c>
      <c r="B206" s="20" t="s">
        <v>2</v>
      </c>
      <c r="C206" s="20" t="s">
        <v>66</v>
      </c>
      <c r="D206" s="20" t="s">
        <v>113</v>
      </c>
      <c r="E206" s="20" t="s">
        <v>1</v>
      </c>
      <c r="F206" s="13">
        <f>F207</f>
        <v>135525.02000000002</v>
      </c>
      <c r="G206" s="2"/>
      <c r="I206" s="13">
        <v>415525.02</v>
      </c>
      <c r="J206" s="2"/>
      <c r="L206" s="138">
        <f t="shared" si="6"/>
        <v>-280000</v>
      </c>
      <c r="M206" s="138">
        <f t="shared" si="7"/>
        <v>0</v>
      </c>
    </row>
    <row r="207" spans="1:13" ht="47.25" outlineLevel="5">
      <c r="A207" s="19" t="s">
        <v>453</v>
      </c>
      <c r="B207" s="20" t="s">
        <v>2</v>
      </c>
      <c r="C207" s="20" t="s">
        <v>66</v>
      </c>
      <c r="D207" s="20" t="s">
        <v>114</v>
      </c>
      <c r="E207" s="20" t="s">
        <v>1</v>
      </c>
      <c r="F207" s="13">
        <f>F208</f>
        <v>135525.02000000002</v>
      </c>
      <c r="G207" s="2"/>
      <c r="I207" s="13">
        <v>415525.02</v>
      </c>
      <c r="J207" s="2"/>
      <c r="L207" s="138">
        <f t="shared" si="6"/>
        <v>-280000</v>
      </c>
      <c r="M207" s="138">
        <f t="shared" si="7"/>
        <v>0</v>
      </c>
    </row>
    <row r="208" spans="1:13" ht="31.5" outlineLevel="6">
      <c r="A208" s="19" t="s">
        <v>703</v>
      </c>
      <c r="B208" s="20" t="s">
        <v>2</v>
      </c>
      <c r="C208" s="20" t="s">
        <v>66</v>
      </c>
      <c r="D208" s="20" t="s">
        <v>114</v>
      </c>
      <c r="E208" s="20" t="s">
        <v>17</v>
      </c>
      <c r="F208" s="13">
        <f>'Приложение_7 '!G322</f>
        <v>135525.02000000002</v>
      </c>
      <c r="G208" s="2"/>
      <c r="I208" s="13">
        <v>415525.02</v>
      </c>
      <c r="J208" s="2"/>
      <c r="L208" s="138">
        <f t="shared" si="6"/>
        <v>-280000</v>
      </c>
      <c r="M208" s="138">
        <f t="shared" si="7"/>
        <v>0</v>
      </c>
    </row>
    <row r="209" spans="1:13" ht="31.5" outlineLevel="3">
      <c r="A209" s="102" t="s">
        <v>635</v>
      </c>
      <c r="B209" s="103" t="s">
        <v>2</v>
      </c>
      <c r="C209" s="103" t="s">
        <v>66</v>
      </c>
      <c r="D209" s="103" t="s">
        <v>115</v>
      </c>
      <c r="E209" s="103" t="s">
        <v>1</v>
      </c>
      <c r="F209" s="12">
        <f>F210</f>
        <v>8050035.4900000002</v>
      </c>
      <c r="G209" s="1"/>
      <c r="I209" s="12">
        <v>8050035.4900000002</v>
      </c>
      <c r="J209" s="1"/>
      <c r="L209" s="138">
        <f t="shared" si="6"/>
        <v>0</v>
      </c>
      <c r="M209" s="138">
        <f t="shared" si="7"/>
        <v>0</v>
      </c>
    </row>
    <row r="210" spans="1:13" ht="31.5" outlineLevel="4">
      <c r="A210" s="19" t="s">
        <v>524</v>
      </c>
      <c r="B210" s="20" t="s">
        <v>2</v>
      </c>
      <c r="C210" s="20" t="s">
        <v>66</v>
      </c>
      <c r="D210" s="20" t="s">
        <v>116</v>
      </c>
      <c r="E210" s="20" t="s">
        <v>1</v>
      </c>
      <c r="F210" s="13">
        <f>F211+F214</f>
        <v>8050035.4900000002</v>
      </c>
      <c r="G210" s="2"/>
      <c r="I210" s="13">
        <v>8050035.4900000002</v>
      </c>
      <c r="J210" s="2"/>
      <c r="L210" s="138">
        <f t="shared" si="6"/>
        <v>0</v>
      </c>
      <c r="M210" s="138">
        <f t="shared" si="7"/>
        <v>0</v>
      </c>
    </row>
    <row r="211" spans="1:13" ht="63" outlineLevel="5">
      <c r="A211" s="19" t="s">
        <v>450</v>
      </c>
      <c r="B211" s="20" t="s">
        <v>2</v>
      </c>
      <c r="C211" s="20" t="s">
        <v>66</v>
      </c>
      <c r="D211" s="20" t="s">
        <v>117</v>
      </c>
      <c r="E211" s="20" t="s">
        <v>1</v>
      </c>
      <c r="F211" s="13">
        <f>F212+F213</f>
        <v>7907648.4900000002</v>
      </c>
      <c r="G211" s="2"/>
      <c r="I211" s="13">
        <v>7907648.4900000002</v>
      </c>
      <c r="J211" s="2"/>
      <c r="L211" s="138">
        <f t="shared" si="6"/>
        <v>0</v>
      </c>
      <c r="M211" s="138">
        <f t="shared" si="7"/>
        <v>0</v>
      </c>
    </row>
    <row r="212" spans="1:13" ht="78.75" outlineLevel="6">
      <c r="A212" s="19" t="s">
        <v>719</v>
      </c>
      <c r="B212" s="20" t="s">
        <v>2</v>
      </c>
      <c r="C212" s="20" t="s">
        <v>66</v>
      </c>
      <c r="D212" s="20" t="s">
        <v>117</v>
      </c>
      <c r="E212" s="20" t="s">
        <v>10</v>
      </c>
      <c r="F212" s="13">
        <f>'Приложение_7 '!G145</f>
        <v>6312377.9900000002</v>
      </c>
      <c r="G212" s="2"/>
      <c r="I212" s="13">
        <v>6312377.9900000002</v>
      </c>
      <c r="J212" s="2"/>
      <c r="L212" s="138">
        <f t="shared" si="6"/>
        <v>0</v>
      </c>
      <c r="M212" s="138">
        <f t="shared" si="7"/>
        <v>0</v>
      </c>
    </row>
    <row r="213" spans="1:13" ht="31.5" outlineLevel="6">
      <c r="A213" s="19" t="s">
        <v>703</v>
      </c>
      <c r="B213" s="20" t="s">
        <v>2</v>
      </c>
      <c r="C213" s="20" t="s">
        <v>66</v>
      </c>
      <c r="D213" s="20" t="s">
        <v>117</v>
      </c>
      <c r="E213" s="20" t="s">
        <v>17</v>
      </c>
      <c r="F213" s="13">
        <f>'Приложение_7 '!G146</f>
        <v>1595270.5</v>
      </c>
      <c r="G213" s="2"/>
      <c r="I213" s="13">
        <v>1595270.5</v>
      </c>
      <c r="J213" s="2"/>
      <c r="L213" s="138">
        <f t="shared" si="6"/>
        <v>0</v>
      </c>
      <c r="M213" s="138">
        <f t="shared" si="7"/>
        <v>0</v>
      </c>
    </row>
    <row r="214" spans="1:13" ht="63" outlineLevel="5">
      <c r="A214" s="19" t="s">
        <v>439</v>
      </c>
      <c r="B214" s="20" t="s">
        <v>2</v>
      </c>
      <c r="C214" s="20" t="s">
        <v>66</v>
      </c>
      <c r="D214" s="20" t="s">
        <v>118</v>
      </c>
      <c r="E214" s="20" t="s">
        <v>1</v>
      </c>
      <c r="F214" s="13">
        <f>F215</f>
        <v>142387</v>
      </c>
      <c r="G214" s="2"/>
      <c r="I214" s="13">
        <v>142387</v>
      </c>
      <c r="J214" s="2"/>
      <c r="L214" s="138">
        <f t="shared" si="6"/>
        <v>0</v>
      </c>
      <c r="M214" s="138">
        <f t="shared" si="7"/>
        <v>0</v>
      </c>
    </row>
    <row r="215" spans="1:13" ht="78.75" outlineLevel="6">
      <c r="A215" s="19" t="s">
        <v>719</v>
      </c>
      <c r="B215" s="20" t="s">
        <v>2</v>
      </c>
      <c r="C215" s="20" t="s">
        <v>66</v>
      </c>
      <c r="D215" s="20" t="s">
        <v>118</v>
      </c>
      <c r="E215" s="20" t="s">
        <v>10</v>
      </c>
      <c r="F215" s="13">
        <f>'Приложение_7 '!G148</f>
        <v>142387</v>
      </c>
      <c r="G215" s="2"/>
      <c r="I215" s="13">
        <v>142387</v>
      </c>
      <c r="J215" s="2"/>
      <c r="L215" s="138">
        <f t="shared" si="6"/>
        <v>0</v>
      </c>
      <c r="M215" s="138">
        <f t="shared" si="7"/>
        <v>0</v>
      </c>
    </row>
    <row r="216" spans="1:13" ht="63" outlineLevel="3">
      <c r="A216" s="102" t="s">
        <v>636</v>
      </c>
      <c r="B216" s="103" t="s">
        <v>2</v>
      </c>
      <c r="C216" s="103" t="s">
        <v>66</v>
      </c>
      <c r="D216" s="103" t="s">
        <v>119</v>
      </c>
      <c r="E216" s="103" t="s">
        <v>1</v>
      </c>
      <c r="F216" s="12">
        <f>F217+F224+F227+F231+F234</f>
        <v>27264965.489999998</v>
      </c>
      <c r="G216" s="1"/>
      <c r="I216" s="12">
        <v>27264965.489999998</v>
      </c>
      <c r="J216" s="1"/>
      <c r="L216" s="138">
        <f t="shared" si="6"/>
        <v>0</v>
      </c>
      <c r="M216" s="138">
        <f t="shared" si="7"/>
        <v>0</v>
      </c>
    </row>
    <row r="217" spans="1:13" ht="94.5" outlineLevel="4">
      <c r="A217" s="19" t="s">
        <v>525</v>
      </c>
      <c r="B217" s="20" t="s">
        <v>2</v>
      </c>
      <c r="C217" s="20" t="s">
        <v>66</v>
      </c>
      <c r="D217" s="20" t="s">
        <v>120</v>
      </c>
      <c r="E217" s="20" t="s">
        <v>1</v>
      </c>
      <c r="F217" s="13">
        <f>F218+F222</f>
        <v>19184396.09</v>
      </c>
      <c r="G217" s="2"/>
      <c r="I217" s="13">
        <v>19184396.09</v>
      </c>
      <c r="J217" s="2"/>
      <c r="L217" s="138">
        <f t="shared" si="6"/>
        <v>0</v>
      </c>
      <c r="M217" s="138">
        <f t="shared" si="7"/>
        <v>0</v>
      </c>
    </row>
    <row r="218" spans="1:13" ht="63" outlineLevel="5">
      <c r="A218" s="19" t="s">
        <v>450</v>
      </c>
      <c r="B218" s="20" t="s">
        <v>2</v>
      </c>
      <c r="C218" s="20" t="s">
        <v>66</v>
      </c>
      <c r="D218" s="20" t="s">
        <v>121</v>
      </c>
      <c r="E218" s="20" t="s">
        <v>1</v>
      </c>
      <c r="F218" s="13">
        <f>F219+F220+F221</f>
        <v>18739090.510000002</v>
      </c>
      <c r="G218" s="2"/>
      <c r="I218" s="13">
        <v>18739090.510000002</v>
      </c>
      <c r="J218" s="2"/>
      <c r="L218" s="138">
        <f t="shared" si="6"/>
        <v>0</v>
      </c>
      <c r="M218" s="138">
        <f t="shared" si="7"/>
        <v>0</v>
      </c>
    </row>
    <row r="219" spans="1:13" ht="78.75" outlineLevel="6">
      <c r="A219" s="19" t="s">
        <v>719</v>
      </c>
      <c r="B219" s="20" t="s">
        <v>2</v>
      </c>
      <c r="C219" s="20" t="s">
        <v>66</v>
      </c>
      <c r="D219" s="20" t="s">
        <v>121</v>
      </c>
      <c r="E219" s="20" t="s">
        <v>10</v>
      </c>
      <c r="F219" s="13">
        <f>'Приложение_7 '!G326</f>
        <v>17709740.98</v>
      </c>
      <c r="G219" s="2"/>
      <c r="I219" s="13">
        <v>17709740.98</v>
      </c>
      <c r="J219" s="2"/>
      <c r="L219" s="138">
        <f t="shared" si="6"/>
        <v>0</v>
      </c>
      <c r="M219" s="138">
        <f t="shared" si="7"/>
        <v>0</v>
      </c>
    </row>
    <row r="220" spans="1:13" ht="31.5" outlineLevel="6">
      <c r="A220" s="19" t="s">
        <v>703</v>
      </c>
      <c r="B220" s="20" t="s">
        <v>2</v>
      </c>
      <c r="C220" s="20" t="s">
        <v>66</v>
      </c>
      <c r="D220" s="20" t="s">
        <v>121</v>
      </c>
      <c r="E220" s="20" t="s">
        <v>17</v>
      </c>
      <c r="F220" s="13">
        <f>'Приложение_7 '!G327</f>
        <v>1027349.53</v>
      </c>
      <c r="G220" s="2"/>
      <c r="I220" s="13">
        <v>1029349.53</v>
      </c>
      <c r="J220" s="2"/>
      <c r="L220" s="138">
        <f t="shared" si="6"/>
        <v>-2000</v>
      </c>
      <c r="M220" s="138">
        <f t="shared" si="7"/>
        <v>0</v>
      </c>
    </row>
    <row r="221" spans="1:13" outlineLevel="6">
      <c r="A221" s="19" t="s">
        <v>705</v>
      </c>
      <c r="B221" s="97" t="s">
        <v>2</v>
      </c>
      <c r="C221" s="97" t="s">
        <v>66</v>
      </c>
      <c r="D221" s="97" t="s">
        <v>121</v>
      </c>
      <c r="E221" s="97" t="s">
        <v>65</v>
      </c>
      <c r="F221" s="13">
        <f>'Приложение_7 '!G328</f>
        <v>2000</v>
      </c>
      <c r="G221" s="2"/>
      <c r="I221" s="13"/>
      <c r="J221" s="2"/>
      <c r="L221" s="138"/>
      <c r="M221" s="138"/>
    </row>
    <row r="222" spans="1:13" ht="63" outlineLevel="5">
      <c r="A222" s="19" t="s">
        <v>439</v>
      </c>
      <c r="B222" s="20" t="s">
        <v>2</v>
      </c>
      <c r="C222" s="20" t="s">
        <v>66</v>
      </c>
      <c r="D222" s="20" t="s">
        <v>122</v>
      </c>
      <c r="E222" s="20" t="s">
        <v>1</v>
      </c>
      <c r="F222" s="13">
        <f>F223</f>
        <v>445305.58</v>
      </c>
      <c r="G222" s="2"/>
      <c r="I222" s="13">
        <v>445305.58</v>
      </c>
      <c r="J222" s="2"/>
      <c r="L222" s="138">
        <f t="shared" si="6"/>
        <v>0</v>
      </c>
      <c r="M222" s="138">
        <f t="shared" si="7"/>
        <v>0</v>
      </c>
    </row>
    <row r="223" spans="1:13" ht="78.75" outlineLevel="6">
      <c r="A223" s="19" t="s">
        <v>719</v>
      </c>
      <c r="B223" s="20" t="s">
        <v>2</v>
      </c>
      <c r="C223" s="20" t="s">
        <v>66</v>
      </c>
      <c r="D223" s="20" t="s">
        <v>122</v>
      </c>
      <c r="E223" s="20" t="s">
        <v>10</v>
      </c>
      <c r="F223" s="13">
        <f>'Приложение_7 '!G330</f>
        <v>445305.58</v>
      </c>
      <c r="G223" s="2"/>
      <c r="I223" s="13">
        <v>445305.58</v>
      </c>
      <c r="J223" s="2"/>
      <c r="L223" s="138">
        <f t="shared" si="6"/>
        <v>0</v>
      </c>
      <c r="M223" s="138">
        <f t="shared" si="7"/>
        <v>0</v>
      </c>
    </row>
    <row r="224" spans="1:13" ht="47.25" outlineLevel="4">
      <c r="A224" s="19" t="s">
        <v>526</v>
      </c>
      <c r="B224" s="20" t="s">
        <v>2</v>
      </c>
      <c r="C224" s="20" t="s">
        <v>66</v>
      </c>
      <c r="D224" s="20" t="s">
        <v>123</v>
      </c>
      <c r="E224" s="20" t="s">
        <v>1</v>
      </c>
      <c r="F224" s="13">
        <f>F225</f>
        <v>35908</v>
      </c>
      <c r="G224" s="2"/>
      <c r="I224" s="13">
        <v>35908</v>
      </c>
      <c r="J224" s="2"/>
      <c r="L224" s="138">
        <f t="shared" si="6"/>
        <v>0</v>
      </c>
      <c r="M224" s="138">
        <f t="shared" si="7"/>
        <v>0</v>
      </c>
    </row>
    <row r="225" spans="1:13" ht="63" outlineLevel="5">
      <c r="A225" s="19" t="s">
        <v>450</v>
      </c>
      <c r="B225" s="20" t="s">
        <v>2</v>
      </c>
      <c r="C225" s="20" t="s">
        <v>66</v>
      </c>
      <c r="D225" s="20" t="s">
        <v>124</v>
      </c>
      <c r="E225" s="20" t="s">
        <v>1</v>
      </c>
      <c r="F225" s="13">
        <f>F226</f>
        <v>35908</v>
      </c>
      <c r="G225" s="2"/>
      <c r="I225" s="13">
        <v>35908</v>
      </c>
      <c r="J225" s="2"/>
      <c r="L225" s="138">
        <f t="shared" si="6"/>
        <v>0</v>
      </c>
      <c r="M225" s="138">
        <f t="shared" si="7"/>
        <v>0</v>
      </c>
    </row>
    <row r="226" spans="1:13" ht="31.5" outlineLevel="6">
      <c r="A226" s="19" t="s">
        <v>703</v>
      </c>
      <c r="B226" s="20" t="s">
        <v>2</v>
      </c>
      <c r="C226" s="20" t="s">
        <v>66</v>
      </c>
      <c r="D226" s="20" t="s">
        <v>124</v>
      </c>
      <c r="E226" s="20" t="s">
        <v>17</v>
      </c>
      <c r="F226" s="13">
        <f>'Приложение_7 '!G333</f>
        <v>35908</v>
      </c>
      <c r="G226" s="2"/>
      <c r="I226" s="13">
        <v>35908</v>
      </c>
      <c r="J226" s="2"/>
      <c r="L226" s="138">
        <f t="shared" si="6"/>
        <v>0</v>
      </c>
      <c r="M226" s="138">
        <f t="shared" si="7"/>
        <v>0</v>
      </c>
    </row>
    <row r="227" spans="1:13" ht="31.5" outlineLevel="4">
      <c r="A227" s="19" t="s">
        <v>527</v>
      </c>
      <c r="B227" s="20" t="s">
        <v>2</v>
      </c>
      <c r="C227" s="20" t="s">
        <v>66</v>
      </c>
      <c r="D227" s="20" t="s">
        <v>125</v>
      </c>
      <c r="E227" s="20" t="s">
        <v>1</v>
      </c>
      <c r="F227" s="13">
        <f>F228</f>
        <v>5588721.3599999994</v>
      </c>
      <c r="G227" s="2"/>
      <c r="I227" s="13">
        <v>5588721.3600000003</v>
      </c>
      <c r="J227" s="2"/>
      <c r="L227" s="138">
        <f t="shared" si="6"/>
        <v>0</v>
      </c>
      <c r="M227" s="138">
        <f t="shared" si="7"/>
        <v>0</v>
      </c>
    </row>
    <row r="228" spans="1:13" ht="63" outlineLevel="5">
      <c r="A228" s="19" t="s">
        <v>450</v>
      </c>
      <c r="B228" s="20" t="s">
        <v>2</v>
      </c>
      <c r="C228" s="20" t="s">
        <v>66</v>
      </c>
      <c r="D228" s="20" t="s">
        <v>126</v>
      </c>
      <c r="E228" s="20" t="s">
        <v>1</v>
      </c>
      <c r="F228" s="13">
        <f>F229+F230</f>
        <v>5588721.3599999994</v>
      </c>
      <c r="G228" s="2"/>
      <c r="I228" s="13">
        <v>5588721.3600000003</v>
      </c>
      <c r="J228" s="2"/>
      <c r="L228" s="138">
        <f t="shared" si="6"/>
        <v>0</v>
      </c>
      <c r="M228" s="138">
        <f t="shared" si="7"/>
        <v>0</v>
      </c>
    </row>
    <row r="229" spans="1:13" ht="78.75" outlineLevel="6">
      <c r="A229" s="19" t="s">
        <v>719</v>
      </c>
      <c r="B229" s="20" t="s">
        <v>2</v>
      </c>
      <c r="C229" s="20" t="s">
        <v>66</v>
      </c>
      <c r="D229" s="20" t="s">
        <v>126</v>
      </c>
      <c r="E229" s="20" t="s">
        <v>10</v>
      </c>
      <c r="F229" s="13">
        <f>'Приложение_7 '!G336</f>
        <v>5040338.5999999996</v>
      </c>
      <c r="G229" s="2"/>
      <c r="I229" s="13">
        <v>5040338.5999999996</v>
      </c>
      <c r="J229" s="2"/>
      <c r="L229" s="138">
        <f t="shared" si="6"/>
        <v>0</v>
      </c>
      <c r="M229" s="138">
        <f t="shared" si="7"/>
        <v>0</v>
      </c>
    </row>
    <row r="230" spans="1:13" ht="31.5" outlineLevel="6">
      <c r="A230" s="19" t="s">
        <v>703</v>
      </c>
      <c r="B230" s="20" t="s">
        <v>2</v>
      </c>
      <c r="C230" s="20" t="s">
        <v>66</v>
      </c>
      <c r="D230" s="20" t="s">
        <v>126</v>
      </c>
      <c r="E230" s="20" t="s">
        <v>17</v>
      </c>
      <c r="F230" s="13">
        <f>'Приложение_7 '!G337</f>
        <v>548382.76</v>
      </c>
      <c r="G230" s="2"/>
      <c r="I230" s="13">
        <v>548382.76</v>
      </c>
      <c r="J230" s="2"/>
      <c r="L230" s="138">
        <f t="shared" si="6"/>
        <v>0</v>
      </c>
      <c r="M230" s="138">
        <f t="shared" si="7"/>
        <v>0</v>
      </c>
    </row>
    <row r="231" spans="1:13" ht="63" outlineLevel="4">
      <c r="A231" s="19" t="s">
        <v>528</v>
      </c>
      <c r="B231" s="20" t="s">
        <v>2</v>
      </c>
      <c r="C231" s="20" t="s">
        <v>66</v>
      </c>
      <c r="D231" s="20" t="s">
        <v>127</v>
      </c>
      <c r="E231" s="20" t="s">
        <v>1</v>
      </c>
      <c r="F231" s="13">
        <f>F232</f>
        <v>340380</v>
      </c>
      <c r="G231" s="2"/>
      <c r="I231" s="13">
        <v>340380</v>
      </c>
      <c r="J231" s="2"/>
      <c r="L231" s="138">
        <f t="shared" si="6"/>
        <v>0</v>
      </c>
      <c r="M231" s="138">
        <f t="shared" si="7"/>
        <v>0</v>
      </c>
    </row>
    <row r="232" spans="1:13" ht="31.5" outlineLevel="5">
      <c r="A232" s="19" t="s">
        <v>448</v>
      </c>
      <c r="B232" s="20" t="s">
        <v>2</v>
      </c>
      <c r="C232" s="20" t="s">
        <v>66</v>
      </c>
      <c r="D232" s="20" t="s">
        <v>128</v>
      </c>
      <c r="E232" s="20" t="s">
        <v>1</v>
      </c>
      <c r="F232" s="13">
        <f>F233</f>
        <v>340380</v>
      </c>
      <c r="G232" s="2"/>
      <c r="I232" s="13">
        <v>340380</v>
      </c>
      <c r="J232" s="2"/>
      <c r="L232" s="138">
        <f t="shared" si="6"/>
        <v>0</v>
      </c>
      <c r="M232" s="138">
        <f t="shared" si="7"/>
        <v>0</v>
      </c>
    </row>
    <row r="233" spans="1:13" ht="31.5" outlineLevel="6">
      <c r="A233" s="19" t="s">
        <v>704</v>
      </c>
      <c r="B233" s="20" t="s">
        <v>2</v>
      </c>
      <c r="C233" s="20" t="s">
        <v>66</v>
      </c>
      <c r="D233" s="20" t="s">
        <v>128</v>
      </c>
      <c r="E233" s="20" t="s">
        <v>47</v>
      </c>
      <c r="F233" s="13">
        <f>'Приложение_7 '!G340</f>
        <v>340380</v>
      </c>
      <c r="G233" s="2"/>
      <c r="I233" s="13">
        <v>340380</v>
      </c>
      <c r="J233" s="2"/>
      <c r="L233" s="138">
        <f t="shared" si="6"/>
        <v>0</v>
      </c>
      <c r="M233" s="138">
        <f t="shared" si="7"/>
        <v>0</v>
      </c>
    </row>
    <row r="234" spans="1:13" ht="63" outlineLevel="4">
      <c r="A234" s="19" t="s">
        <v>529</v>
      </c>
      <c r="B234" s="20" t="s">
        <v>2</v>
      </c>
      <c r="C234" s="20" t="s">
        <v>66</v>
      </c>
      <c r="D234" s="20" t="s">
        <v>129</v>
      </c>
      <c r="E234" s="20" t="s">
        <v>1</v>
      </c>
      <c r="F234" s="13">
        <f>F235</f>
        <v>2115560.04</v>
      </c>
      <c r="G234" s="2"/>
      <c r="I234" s="13">
        <v>2115560.04</v>
      </c>
      <c r="J234" s="2"/>
      <c r="L234" s="138">
        <f t="shared" si="6"/>
        <v>0</v>
      </c>
      <c r="M234" s="138">
        <f t="shared" si="7"/>
        <v>0</v>
      </c>
    </row>
    <row r="235" spans="1:13" ht="63" outlineLevel="5">
      <c r="A235" s="19" t="s">
        <v>450</v>
      </c>
      <c r="B235" s="20" t="s">
        <v>2</v>
      </c>
      <c r="C235" s="20" t="s">
        <v>66</v>
      </c>
      <c r="D235" s="20" t="s">
        <v>130</v>
      </c>
      <c r="E235" s="20" t="s">
        <v>1</v>
      </c>
      <c r="F235" s="13">
        <f>F236</f>
        <v>2115560.04</v>
      </c>
      <c r="G235" s="2"/>
      <c r="I235" s="13">
        <v>2115560.04</v>
      </c>
      <c r="J235" s="2"/>
      <c r="L235" s="138">
        <f t="shared" si="6"/>
        <v>0</v>
      </c>
      <c r="M235" s="138">
        <f t="shared" si="7"/>
        <v>0</v>
      </c>
    </row>
    <row r="236" spans="1:13" ht="78.75" outlineLevel="6">
      <c r="A236" s="19" t="s">
        <v>719</v>
      </c>
      <c r="B236" s="20" t="s">
        <v>2</v>
      </c>
      <c r="C236" s="20" t="s">
        <v>66</v>
      </c>
      <c r="D236" s="20" t="s">
        <v>130</v>
      </c>
      <c r="E236" s="20" t="s">
        <v>10</v>
      </c>
      <c r="F236" s="13">
        <f>'Приложение_7 '!G343</f>
        <v>2115560.04</v>
      </c>
      <c r="G236" s="2"/>
      <c r="I236" s="13">
        <v>2115560.04</v>
      </c>
      <c r="J236" s="2"/>
      <c r="L236" s="138">
        <f t="shared" si="6"/>
        <v>0</v>
      </c>
      <c r="M236" s="138">
        <f t="shared" si="7"/>
        <v>0</v>
      </c>
    </row>
    <row r="237" spans="1:13" ht="31.5" outlineLevel="3">
      <c r="A237" s="102" t="s">
        <v>637</v>
      </c>
      <c r="B237" s="103" t="s">
        <v>2</v>
      </c>
      <c r="C237" s="103" t="s">
        <v>66</v>
      </c>
      <c r="D237" s="103" t="s">
        <v>131</v>
      </c>
      <c r="E237" s="103" t="s">
        <v>1</v>
      </c>
      <c r="F237" s="12">
        <f>F238+F245+F252</f>
        <v>33446282.560000002</v>
      </c>
      <c r="G237" s="1"/>
      <c r="I237" s="12">
        <v>33446282.559999999</v>
      </c>
      <c r="J237" s="1"/>
      <c r="L237" s="138">
        <f t="shared" si="6"/>
        <v>0</v>
      </c>
      <c r="M237" s="138">
        <f t="shared" si="7"/>
        <v>0</v>
      </c>
    </row>
    <row r="238" spans="1:13" ht="31.5" outlineLevel="4">
      <c r="A238" s="19" t="s">
        <v>530</v>
      </c>
      <c r="B238" s="20" t="s">
        <v>2</v>
      </c>
      <c r="C238" s="20" t="s">
        <v>66</v>
      </c>
      <c r="D238" s="20" t="s">
        <v>132</v>
      </c>
      <c r="E238" s="20" t="s">
        <v>1</v>
      </c>
      <c r="F238" s="13">
        <f>F239+F243</f>
        <v>9775521.4000000004</v>
      </c>
      <c r="G238" s="2"/>
      <c r="I238" s="13">
        <v>9775521.4000000004</v>
      </c>
      <c r="J238" s="2"/>
      <c r="L238" s="138">
        <f t="shared" si="6"/>
        <v>0</v>
      </c>
      <c r="M238" s="138">
        <f t="shared" si="7"/>
        <v>0</v>
      </c>
    </row>
    <row r="239" spans="1:13" ht="63" outlineLevel="5">
      <c r="A239" s="19" t="s">
        <v>450</v>
      </c>
      <c r="B239" s="20" t="s">
        <v>2</v>
      </c>
      <c r="C239" s="20" t="s">
        <v>66</v>
      </c>
      <c r="D239" s="20" t="s">
        <v>133</v>
      </c>
      <c r="E239" s="20" t="s">
        <v>1</v>
      </c>
      <c r="F239" s="13">
        <f>F240+F241+F242</f>
        <v>9693021.4000000004</v>
      </c>
      <c r="G239" s="2"/>
      <c r="I239" s="13">
        <v>9693021.4000000004</v>
      </c>
      <c r="J239" s="2"/>
      <c r="L239" s="138">
        <f t="shared" si="6"/>
        <v>0</v>
      </c>
      <c r="M239" s="138">
        <f t="shared" si="7"/>
        <v>0</v>
      </c>
    </row>
    <row r="240" spans="1:13" ht="78.75" outlineLevel="6">
      <c r="A240" s="19" t="s">
        <v>719</v>
      </c>
      <c r="B240" s="20" t="s">
        <v>2</v>
      </c>
      <c r="C240" s="20" t="s">
        <v>66</v>
      </c>
      <c r="D240" s="20" t="s">
        <v>133</v>
      </c>
      <c r="E240" s="20" t="s">
        <v>10</v>
      </c>
      <c r="F240" s="13">
        <f>'Приложение_7 '!G152</f>
        <v>7012313.7599999998</v>
      </c>
      <c r="G240" s="2"/>
      <c r="I240" s="13">
        <v>7012313.7599999998</v>
      </c>
      <c r="J240" s="2"/>
      <c r="L240" s="138">
        <f t="shared" si="6"/>
        <v>0</v>
      </c>
      <c r="M240" s="138">
        <f t="shared" si="7"/>
        <v>0</v>
      </c>
    </row>
    <row r="241" spans="1:13" ht="31.5" outlineLevel="6">
      <c r="A241" s="19" t="s">
        <v>703</v>
      </c>
      <c r="B241" s="20" t="s">
        <v>2</v>
      </c>
      <c r="C241" s="20" t="s">
        <v>66</v>
      </c>
      <c r="D241" s="20" t="s">
        <v>133</v>
      </c>
      <c r="E241" s="20" t="s">
        <v>17</v>
      </c>
      <c r="F241" s="13">
        <f>'Приложение_7 '!G153</f>
        <v>2636908.64</v>
      </c>
      <c r="G241" s="2"/>
      <c r="I241" s="13">
        <v>2636908.64</v>
      </c>
      <c r="J241" s="2"/>
      <c r="L241" s="138">
        <f t="shared" si="6"/>
        <v>0</v>
      </c>
      <c r="M241" s="138">
        <f t="shared" si="7"/>
        <v>0</v>
      </c>
    </row>
    <row r="242" spans="1:13" outlineLevel="6">
      <c r="A242" s="19" t="s">
        <v>705</v>
      </c>
      <c r="B242" s="20" t="s">
        <v>2</v>
      </c>
      <c r="C242" s="20" t="s">
        <v>66</v>
      </c>
      <c r="D242" s="20" t="s">
        <v>133</v>
      </c>
      <c r="E242" s="20" t="s">
        <v>65</v>
      </c>
      <c r="F242" s="13">
        <f>'Приложение_7 '!G154</f>
        <v>43799</v>
      </c>
      <c r="G242" s="2"/>
      <c r="I242" s="13">
        <v>43799</v>
      </c>
      <c r="J242" s="2"/>
      <c r="L242" s="138">
        <f t="shared" si="6"/>
        <v>0</v>
      </c>
      <c r="M242" s="138">
        <f t="shared" si="7"/>
        <v>0</v>
      </c>
    </row>
    <row r="243" spans="1:13" ht="63" outlineLevel="5">
      <c r="A243" s="19" t="s">
        <v>439</v>
      </c>
      <c r="B243" s="20" t="s">
        <v>2</v>
      </c>
      <c r="C243" s="20" t="s">
        <v>66</v>
      </c>
      <c r="D243" s="20" t="s">
        <v>134</v>
      </c>
      <c r="E243" s="20" t="s">
        <v>1</v>
      </c>
      <c r="F243" s="13">
        <f>F244</f>
        <v>82500</v>
      </c>
      <c r="G243" s="2"/>
      <c r="I243" s="13">
        <v>82500</v>
      </c>
      <c r="J243" s="2"/>
      <c r="L243" s="138">
        <f t="shared" si="6"/>
        <v>0</v>
      </c>
      <c r="M243" s="138">
        <f t="shared" si="7"/>
        <v>0</v>
      </c>
    </row>
    <row r="244" spans="1:13" ht="78.75" outlineLevel="6">
      <c r="A244" s="19" t="s">
        <v>719</v>
      </c>
      <c r="B244" s="20" t="s">
        <v>2</v>
      </c>
      <c r="C244" s="20" t="s">
        <v>66</v>
      </c>
      <c r="D244" s="20" t="s">
        <v>134</v>
      </c>
      <c r="E244" s="20" t="s">
        <v>10</v>
      </c>
      <c r="F244" s="13">
        <f>'Приложение_7 '!G156</f>
        <v>82500</v>
      </c>
      <c r="G244" s="2"/>
      <c r="I244" s="13">
        <v>82500</v>
      </c>
      <c r="J244" s="2"/>
      <c r="L244" s="138">
        <f t="shared" si="6"/>
        <v>0</v>
      </c>
      <c r="M244" s="138">
        <f t="shared" si="7"/>
        <v>0</v>
      </c>
    </row>
    <row r="245" spans="1:13" ht="47.25" outlineLevel="4">
      <c r="A245" s="19" t="s">
        <v>531</v>
      </c>
      <c r="B245" s="20" t="s">
        <v>2</v>
      </c>
      <c r="C245" s="20" t="s">
        <v>66</v>
      </c>
      <c r="D245" s="20" t="s">
        <v>135</v>
      </c>
      <c r="E245" s="20" t="s">
        <v>1</v>
      </c>
      <c r="F245" s="13">
        <f>F246+F250</f>
        <v>20503573.510000002</v>
      </c>
      <c r="G245" s="2"/>
      <c r="I245" s="13">
        <v>20503573.510000002</v>
      </c>
      <c r="J245" s="2"/>
      <c r="L245" s="138">
        <f t="shared" si="6"/>
        <v>0</v>
      </c>
      <c r="M245" s="138">
        <f t="shared" si="7"/>
        <v>0</v>
      </c>
    </row>
    <row r="246" spans="1:13" ht="63" outlineLevel="5">
      <c r="A246" s="19" t="s">
        <v>450</v>
      </c>
      <c r="B246" s="20" t="s">
        <v>2</v>
      </c>
      <c r="C246" s="20" t="s">
        <v>66</v>
      </c>
      <c r="D246" s="20" t="s">
        <v>136</v>
      </c>
      <c r="E246" s="20" t="s">
        <v>1</v>
      </c>
      <c r="F246" s="13">
        <f>F247+F248+F249</f>
        <v>20336073.510000002</v>
      </c>
      <c r="G246" s="2"/>
      <c r="I246" s="13">
        <v>20336073.510000002</v>
      </c>
      <c r="J246" s="2"/>
      <c r="L246" s="138">
        <f t="shared" si="6"/>
        <v>0</v>
      </c>
      <c r="M246" s="138">
        <f t="shared" si="7"/>
        <v>0</v>
      </c>
    </row>
    <row r="247" spans="1:13" ht="78.75" outlineLevel="6">
      <c r="A247" s="19" t="s">
        <v>719</v>
      </c>
      <c r="B247" s="20" t="s">
        <v>2</v>
      </c>
      <c r="C247" s="20" t="s">
        <v>66</v>
      </c>
      <c r="D247" s="20" t="s">
        <v>136</v>
      </c>
      <c r="E247" s="20" t="s">
        <v>10</v>
      </c>
      <c r="F247" s="13">
        <f>'Приложение_7 '!G159</f>
        <v>11601322.550000001</v>
      </c>
      <c r="G247" s="2"/>
      <c r="I247" s="13">
        <v>11601322.550000001</v>
      </c>
      <c r="J247" s="2"/>
      <c r="L247" s="138">
        <f t="shared" si="6"/>
        <v>0</v>
      </c>
      <c r="M247" s="138">
        <f t="shared" si="7"/>
        <v>0</v>
      </c>
    </row>
    <row r="248" spans="1:13" ht="31.5" outlineLevel="6">
      <c r="A248" s="19" t="s">
        <v>703</v>
      </c>
      <c r="B248" s="20" t="s">
        <v>2</v>
      </c>
      <c r="C248" s="20" t="s">
        <v>66</v>
      </c>
      <c r="D248" s="20" t="s">
        <v>136</v>
      </c>
      <c r="E248" s="20" t="s">
        <v>17</v>
      </c>
      <c r="F248" s="13">
        <f>'Приложение_7 '!G160</f>
        <v>8706362.9600000009</v>
      </c>
      <c r="G248" s="2"/>
      <c r="I248" s="13">
        <v>8706362.9600000009</v>
      </c>
      <c r="J248" s="2"/>
      <c r="L248" s="138">
        <f t="shared" si="6"/>
        <v>0</v>
      </c>
      <c r="M248" s="138">
        <f t="shared" si="7"/>
        <v>0</v>
      </c>
    </row>
    <row r="249" spans="1:13" outlineLevel="6">
      <c r="A249" s="19" t="s">
        <v>705</v>
      </c>
      <c r="B249" s="20" t="s">
        <v>2</v>
      </c>
      <c r="C249" s="20" t="s">
        <v>66</v>
      </c>
      <c r="D249" s="20" t="s">
        <v>136</v>
      </c>
      <c r="E249" s="20" t="s">
        <v>65</v>
      </c>
      <c r="F249" s="13">
        <f>'Приложение_7 '!G161</f>
        <v>28388</v>
      </c>
      <c r="G249" s="2"/>
      <c r="I249" s="13">
        <v>28388</v>
      </c>
      <c r="J249" s="2"/>
      <c r="L249" s="138">
        <f t="shared" si="6"/>
        <v>0</v>
      </c>
      <c r="M249" s="138">
        <f t="shared" si="7"/>
        <v>0</v>
      </c>
    </row>
    <row r="250" spans="1:13" ht="63" outlineLevel="5">
      <c r="A250" s="19" t="s">
        <v>439</v>
      </c>
      <c r="B250" s="20" t="s">
        <v>2</v>
      </c>
      <c r="C250" s="20" t="s">
        <v>66</v>
      </c>
      <c r="D250" s="20" t="s">
        <v>137</v>
      </c>
      <c r="E250" s="20" t="s">
        <v>1</v>
      </c>
      <c r="F250" s="13">
        <f>F251</f>
        <v>167500</v>
      </c>
      <c r="G250" s="2"/>
      <c r="I250" s="13">
        <v>167500</v>
      </c>
      <c r="J250" s="2"/>
      <c r="L250" s="138">
        <f t="shared" si="6"/>
        <v>0</v>
      </c>
      <c r="M250" s="138">
        <f t="shared" si="7"/>
        <v>0</v>
      </c>
    </row>
    <row r="251" spans="1:13" ht="78.75" outlineLevel="6">
      <c r="A251" s="19" t="s">
        <v>719</v>
      </c>
      <c r="B251" s="20" t="s">
        <v>2</v>
      </c>
      <c r="C251" s="20" t="s">
        <v>66</v>
      </c>
      <c r="D251" s="20" t="s">
        <v>137</v>
      </c>
      <c r="E251" s="20" t="s">
        <v>10</v>
      </c>
      <c r="F251" s="13">
        <f>'Приложение_7 '!G163</f>
        <v>167500</v>
      </c>
      <c r="G251" s="2"/>
      <c r="I251" s="13">
        <v>167500</v>
      </c>
      <c r="J251" s="2"/>
      <c r="L251" s="138">
        <f t="shared" si="6"/>
        <v>0</v>
      </c>
      <c r="M251" s="138">
        <f t="shared" si="7"/>
        <v>0</v>
      </c>
    </row>
    <row r="252" spans="1:13" ht="31.5" outlineLevel="4">
      <c r="A252" s="19" t="s">
        <v>532</v>
      </c>
      <c r="B252" s="20" t="s">
        <v>2</v>
      </c>
      <c r="C252" s="20" t="s">
        <v>66</v>
      </c>
      <c r="D252" s="20" t="s">
        <v>138</v>
      </c>
      <c r="E252" s="20" t="s">
        <v>1</v>
      </c>
      <c r="F252" s="13">
        <f>F253+F256</f>
        <v>3167187.65</v>
      </c>
      <c r="G252" s="2"/>
      <c r="I252" s="13">
        <v>3167187.65</v>
      </c>
      <c r="J252" s="2"/>
      <c r="L252" s="138">
        <f t="shared" si="6"/>
        <v>0</v>
      </c>
      <c r="M252" s="138">
        <f t="shared" si="7"/>
        <v>0</v>
      </c>
    </row>
    <row r="253" spans="1:13" ht="63" outlineLevel="5">
      <c r="A253" s="19" t="s">
        <v>450</v>
      </c>
      <c r="B253" s="20" t="s">
        <v>2</v>
      </c>
      <c r="C253" s="20" t="s">
        <v>66</v>
      </c>
      <c r="D253" s="20" t="s">
        <v>139</v>
      </c>
      <c r="E253" s="20" t="s">
        <v>1</v>
      </c>
      <c r="F253" s="13">
        <f>F254+F255</f>
        <v>2315008</v>
      </c>
      <c r="G253" s="2"/>
      <c r="I253" s="13">
        <v>2315008</v>
      </c>
      <c r="J253" s="2"/>
      <c r="L253" s="138">
        <f t="shared" si="6"/>
        <v>0</v>
      </c>
      <c r="M253" s="138">
        <f t="shared" si="7"/>
        <v>0</v>
      </c>
    </row>
    <row r="254" spans="1:13" ht="78.75" outlineLevel="6">
      <c r="A254" s="19" t="s">
        <v>719</v>
      </c>
      <c r="B254" s="20" t="s">
        <v>2</v>
      </c>
      <c r="C254" s="20" t="s">
        <v>66</v>
      </c>
      <c r="D254" s="20" t="s">
        <v>139</v>
      </c>
      <c r="E254" s="20" t="s">
        <v>10</v>
      </c>
      <c r="F254" s="13">
        <f>'Приложение_7 '!G166</f>
        <v>1466478</v>
      </c>
      <c r="G254" s="2"/>
      <c r="I254" s="13">
        <v>1466478</v>
      </c>
      <c r="J254" s="2"/>
      <c r="L254" s="138">
        <f t="shared" si="6"/>
        <v>0</v>
      </c>
      <c r="M254" s="138">
        <f t="shared" si="7"/>
        <v>0</v>
      </c>
    </row>
    <row r="255" spans="1:13" ht="31.5" outlineLevel="6">
      <c r="A255" s="19" t="s">
        <v>703</v>
      </c>
      <c r="B255" s="20" t="s">
        <v>2</v>
      </c>
      <c r="C255" s="20" t="s">
        <v>66</v>
      </c>
      <c r="D255" s="20" t="s">
        <v>139</v>
      </c>
      <c r="E255" s="20" t="s">
        <v>17</v>
      </c>
      <c r="F255" s="13">
        <f>'Приложение_7 '!G167</f>
        <v>848530</v>
      </c>
      <c r="G255" s="1"/>
      <c r="I255" s="13">
        <v>848530</v>
      </c>
      <c r="J255" s="1"/>
      <c r="L255" s="138">
        <f t="shared" si="6"/>
        <v>0</v>
      </c>
      <c r="M255" s="138">
        <f t="shared" si="7"/>
        <v>0</v>
      </c>
    </row>
    <row r="256" spans="1:13" ht="31.5" outlineLevel="5">
      <c r="A256" s="19" t="s">
        <v>448</v>
      </c>
      <c r="B256" s="20" t="s">
        <v>2</v>
      </c>
      <c r="C256" s="20" t="s">
        <v>66</v>
      </c>
      <c r="D256" s="20" t="s">
        <v>140</v>
      </c>
      <c r="E256" s="20" t="s">
        <v>1</v>
      </c>
      <c r="F256" s="13">
        <f>F257</f>
        <v>852179.65</v>
      </c>
      <c r="G256" s="1"/>
      <c r="I256" s="13">
        <v>852179.65</v>
      </c>
      <c r="J256" s="1"/>
      <c r="L256" s="138">
        <f t="shared" si="6"/>
        <v>0</v>
      </c>
      <c r="M256" s="138">
        <f t="shared" si="7"/>
        <v>0</v>
      </c>
    </row>
    <row r="257" spans="1:13" ht="31.5" outlineLevel="6">
      <c r="A257" s="19" t="s">
        <v>703</v>
      </c>
      <c r="B257" s="20" t="s">
        <v>2</v>
      </c>
      <c r="C257" s="20" t="s">
        <v>66</v>
      </c>
      <c r="D257" s="20" t="s">
        <v>140</v>
      </c>
      <c r="E257" s="20" t="s">
        <v>17</v>
      </c>
      <c r="F257" s="13">
        <f>'Приложение_7 '!G169+'Приложение_7 '!G347+'Приложение_7 '!G543+'Приложение_7 '!G55</f>
        <v>852179.65</v>
      </c>
      <c r="G257" s="2"/>
      <c r="I257" s="13">
        <v>852179.65</v>
      </c>
      <c r="J257" s="2"/>
      <c r="L257" s="138">
        <f t="shared" si="6"/>
        <v>0</v>
      </c>
      <c r="M257" s="138">
        <f t="shared" si="7"/>
        <v>0</v>
      </c>
    </row>
    <row r="258" spans="1:13" outlineLevel="2">
      <c r="A258" s="102" t="s">
        <v>498</v>
      </c>
      <c r="B258" s="103" t="s">
        <v>2</v>
      </c>
      <c r="C258" s="103" t="s">
        <v>66</v>
      </c>
      <c r="D258" s="103" t="s">
        <v>11</v>
      </c>
      <c r="E258" s="103" t="s">
        <v>1</v>
      </c>
      <c r="F258" s="12">
        <f>F259+F264+F262</f>
        <v>14245233.700000001</v>
      </c>
      <c r="G258" s="1"/>
      <c r="I258" s="12">
        <v>9350967.8699999992</v>
      </c>
      <c r="J258" s="1"/>
      <c r="L258" s="138">
        <f t="shared" si="6"/>
        <v>4894265.8300000019</v>
      </c>
      <c r="M258" s="138">
        <f t="shared" si="7"/>
        <v>0</v>
      </c>
    </row>
    <row r="259" spans="1:13" ht="31.5" outlineLevel="5">
      <c r="A259" s="19" t="s">
        <v>454</v>
      </c>
      <c r="B259" s="20" t="s">
        <v>2</v>
      </c>
      <c r="C259" s="20" t="s">
        <v>66</v>
      </c>
      <c r="D259" s="20" t="s">
        <v>141</v>
      </c>
      <c r="E259" s="20" t="s">
        <v>1</v>
      </c>
      <c r="F259" s="13">
        <f>F260+F261</f>
        <v>736764.41999999993</v>
      </c>
      <c r="G259" s="2"/>
      <c r="I259" s="13">
        <v>736764.42</v>
      </c>
      <c r="J259" s="2"/>
      <c r="L259" s="138">
        <f t="shared" si="6"/>
        <v>0</v>
      </c>
      <c r="M259" s="138">
        <f t="shared" si="7"/>
        <v>0</v>
      </c>
    </row>
    <row r="260" spans="1:13" ht="31.5" outlineLevel="6">
      <c r="A260" s="19" t="s">
        <v>703</v>
      </c>
      <c r="B260" s="20" t="s">
        <v>2</v>
      </c>
      <c r="C260" s="20" t="s">
        <v>66</v>
      </c>
      <c r="D260" s="20" t="s">
        <v>141</v>
      </c>
      <c r="E260" s="20" t="s">
        <v>17</v>
      </c>
      <c r="F260" s="13">
        <f>'Приложение_7 '!G172</f>
        <v>249000</v>
      </c>
      <c r="G260" s="2"/>
      <c r="I260" s="13">
        <v>249000</v>
      </c>
      <c r="J260" s="2"/>
      <c r="L260" s="138">
        <f t="shared" si="6"/>
        <v>0</v>
      </c>
      <c r="M260" s="138">
        <f t="shared" si="7"/>
        <v>0</v>
      </c>
    </row>
    <row r="261" spans="1:13" outlineLevel="6">
      <c r="A261" s="19" t="s">
        <v>705</v>
      </c>
      <c r="B261" s="20" t="s">
        <v>2</v>
      </c>
      <c r="C261" s="20" t="s">
        <v>66</v>
      </c>
      <c r="D261" s="20" t="s">
        <v>141</v>
      </c>
      <c r="E261" s="20" t="s">
        <v>65</v>
      </c>
      <c r="F261" s="13">
        <f>'Приложение_7 '!G173</f>
        <v>487764.42</v>
      </c>
      <c r="G261" s="1"/>
      <c r="I261" s="13">
        <v>487764.42</v>
      </c>
      <c r="J261" s="1"/>
      <c r="L261" s="138">
        <f t="shared" si="6"/>
        <v>0</v>
      </c>
      <c r="M261" s="138">
        <f t="shared" si="7"/>
        <v>0</v>
      </c>
    </row>
    <row r="262" spans="1:13" outlineLevel="6">
      <c r="A262" s="96" t="s">
        <v>1260</v>
      </c>
      <c r="B262" s="97" t="s">
        <v>2</v>
      </c>
      <c r="C262" s="97" t="s">
        <v>66</v>
      </c>
      <c r="D262" s="97" t="s">
        <v>1261</v>
      </c>
      <c r="E262" s="97" t="s">
        <v>1</v>
      </c>
      <c r="F262" s="13">
        <f>F263</f>
        <v>300000</v>
      </c>
      <c r="G262" s="1"/>
      <c r="I262" s="13"/>
      <c r="J262" s="1"/>
      <c r="L262" s="138"/>
      <c r="M262" s="138"/>
    </row>
    <row r="263" spans="1:13" outlineLevel="6">
      <c r="A263" s="96" t="s">
        <v>705</v>
      </c>
      <c r="B263" s="97" t="s">
        <v>2</v>
      </c>
      <c r="C263" s="97" t="s">
        <v>66</v>
      </c>
      <c r="D263" s="97" t="s">
        <v>1261</v>
      </c>
      <c r="E263" s="97" t="s">
        <v>65</v>
      </c>
      <c r="F263" s="13">
        <f>'Приложение_7 '!G350</f>
        <v>300000</v>
      </c>
      <c r="G263" s="1"/>
      <c r="I263" s="13"/>
      <c r="J263" s="1"/>
      <c r="L263" s="138"/>
      <c r="M263" s="138"/>
    </row>
    <row r="264" spans="1:13" ht="31.5" outlineLevel="5">
      <c r="A264" s="19" t="s">
        <v>455</v>
      </c>
      <c r="B264" s="20" t="s">
        <v>2</v>
      </c>
      <c r="C264" s="20" t="s">
        <v>66</v>
      </c>
      <c r="D264" s="20" t="s">
        <v>142</v>
      </c>
      <c r="E264" s="20" t="s">
        <v>1</v>
      </c>
      <c r="F264" s="13">
        <f>F266+F267+F265</f>
        <v>13208469.280000001</v>
      </c>
      <c r="G264" s="2"/>
      <c r="I264" s="13">
        <v>8614203.4499999993</v>
      </c>
      <c r="J264" s="2"/>
      <c r="L264" s="138">
        <f t="shared" si="6"/>
        <v>4594265.8300000019</v>
      </c>
      <c r="M264" s="138">
        <f t="shared" si="7"/>
        <v>0</v>
      </c>
    </row>
    <row r="265" spans="1:13" ht="31.5" outlineLevel="5">
      <c r="A265" s="19" t="s">
        <v>703</v>
      </c>
      <c r="B265" s="20" t="s">
        <v>2</v>
      </c>
      <c r="C265" s="20" t="s">
        <v>66</v>
      </c>
      <c r="D265" s="20" t="s">
        <v>142</v>
      </c>
      <c r="E265" s="20" t="s">
        <v>17</v>
      </c>
      <c r="F265" s="13">
        <f>'Приложение_7 '!G546</f>
        <v>1528854.5599999998</v>
      </c>
      <c r="G265" s="2"/>
      <c r="I265" s="13"/>
      <c r="J265" s="2"/>
      <c r="L265" s="138"/>
      <c r="M265" s="138"/>
    </row>
    <row r="266" spans="1:13" ht="31.5" outlineLevel="6">
      <c r="A266" s="19" t="s">
        <v>1203</v>
      </c>
      <c r="B266" s="20" t="s">
        <v>2</v>
      </c>
      <c r="C266" s="20" t="s">
        <v>66</v>
      </c>
      <c r="D266" s="20" t="s">
        <v>142</v>
      </c>
      <c r="E266" s="20" t="s">
        <v>143</v>
      </c>
      <c r="F266" s="13">
        <f>'Приложение_7 '!G352</f>
        <v>8500008.4600000009</v>
      </c>
      <c r="G266" s="2"/>
      <c r="I266" s="13">
        <v>8500008.4600000009</v>
      </c>
      <c r="J266" s="2"/>
      <c r="L266" s="138">
        <f t="shared" si="6"/>
        <v>0</v>
      </c>
      <c r="M266" s="138">
        <f t="shared" si="7"/>
        <v>0</v>
      </c>
    </row>
    <row r="267" spans="1:13" outlineLevel="6">
      <c r="A267" s="19" t="s">
        <v>705</v>
      </c>
      <c r="B267" s="20" t="s">
        <v>2</v>
      </c>
      <c r="C267" s="20" t="s">
        <v>66</v>
      </c>
      <c r="D267" s="20" t="s">
        <v>142</v>
      </c>
      <c r="E267" s="20" t="s">
        <v>65</v>
      </c>
      <c r="F267" s="13">
        <f>'Приложение_7 '!G353+'Приложение_7 '!G547</f>
        <v>3179606.2600000002</v>
      </c>
      <c r="G267" s="2"/>
      <c r="I267" s="13">
        <v>114194.99</v>
      </c>
      <c r="J267" s="2"/>
      <c r="L267" s="138">
        <f t="shared" si="6"/>
        <v>3065411.27</v>
      </c>
      <c r="M267" s="138">
        <f t="shared" si="7"/>
        <v>0</v>
      </c>
    </row>
    <row r="268" spans="1:13" s="137" customFormat="1" ht="31.5">
      <c r="A268" s="102" t="s">
        <v>707</v>
      </c>
      <c r="B268" s="103" t="s">
        <v>14</v>
      </c>
      <c r="C268" s="103" t="s">
        <v>3</v>
      </c>
      <c r="D268" s="103" t="s">
        <v>4</v>
      </c>
      <c r="E268" s="103" t="s">
        <v>1</v>
      </c>
      <c r="F268" s="12">
        <f>F269+F276</f>
        <v>43038816.319999993</v>
      </c>
      <c r="G268" s="12">
        <f>G269+G276</f>
        <v>2131000</v>
      </c>
      <c r="I268" s="12">
        <v>43038816.32</v>
      </c>
      <c r="J268" s="1">
        <f>J269</f>
        <v>2131000</v>
      </c>
      <c r="L268" s="138">
        <f t="shared" si="6"/>
        <v>0</v>
      </c>
      <c r="M268" s="138">
        <f t="shared" si="7"/>
        <v>0</v>
      </c>
    </row>
    <row r="269" spans="1:13" s="137" customFormat="1" outlineLevel="1">
      <c r="A269" s="102" t="s">
        <v>678</v>
      </c>
      <c r="B269" s="103" t="s">
        <v>14</v>
      </c>
      <c r="C269" s="103" t="s">
        <v>22</v>
      </c>
      <c r="D269" s="103" t="s">
        <v>4</v>
      </c>
      <c r="E269" s="103" t="s">
        <v>1</v>
      </c>
      <c r="F269" s="12">
        <f t="shared" ref="F269:G272" si="8">F270</f>
        <v>2131000</v>
      </c>
      <c r="G269" s="12">
        <f t="shared" si="8"/>
        <v>2131000</v>
      </c>
      <c r="I269" s="12">
        <v>2131000</v>
      </c>
      <c r="J269" s="12">
        <v>2131000</v>
      </c>
      <c r="L269" s="138">
        <f t="shared" si="6"/>
        <v>0</v>
      </c>
      <c r="M269" s="138">
        <f t="shared" si="7"/>
        <v>0</v>
      </c>
    </row>
    <row r="270" spans="1:13" ht="47.25" outlineLevel="2">
      <c r="A270" s="102" t="s">
        <v>665</v>
      </c>
      <c r="B270" s="103" t="s">
        <v>14</v>
      </c>
      <c r="C270" s="103" t="s">
        <v>22</v>
      </c>
      <c r="D270" s="103" t="s">
        <v>6</v>
      </c>
      <c r="E270" s="103" t="s">
        <v>1</v>
      </c>
      <c r="F270" s="12">
        <f t="shared" si="8"/>
        <v>2131000</v>
      </c>
      <c r="G270" s="12">
        <f t="shared" si="8"/>
        <v>2131000</v>
      </c>
      <c r="I270" s="12">
        <v>2131000</v>
      </c>
      <c r="J270" s="12">
        <v>2131000</v>
      </c>
      <c r="L270" s="138">
        <f t="shared" si="6"/>
        <v>0</v>
      </c>
      <c r="M270" s="138">
        <f t="shared" si="7"/>
        <v>0</v>
      </c>
    </row>
    <row r="271" spans="1:13" ht="31.5" outlineLevel="3">
      <c r="A271" s="102" t="s">
        <v>625</v>
      </c>
      <c r="B271" s="103" t="s">
        <v>14</v>
      </c>
      <c r="C271" s="103" t="s">
        <v>22</v>
      </c>
      <c r="D271" s="103" t="s">
        <v>43</v>
      </c>
      <c r="E271" s="103" t="s">
        <v>1</v>
      </c>
      <c r="F271" s="12">
        <f t="shared" si="8"/>
        <v>2131000</v>
      </c>
      <c r="G271" s="12">
        <f t="shared" si="8"/>
        <v>2131000</v>
      </c>
      <c r="I271" s="12">
        <v>2131000</v>
      </c>
      <c r="J271" s="12">
        <v>2131000</v>
      </c>
      <c r="L271" s="138">
        <f t="shared" si="6"/>
        <v>0</v>
      </c>
      <c r="M271" s="138">
        <f t="shared" si="7"/>
        <v>0</v>
      </c>
    </row>
    <row r="272" spans="1:13" ht="47.25" outlineLevel="4">
      <c r="A272" s="19" t="s">
        <v>533</v>
      </c>
      <c r="B272" s="20" t="s">
        <v>14</v>
      </c>
      <c r="C272" s="20" t="s">
        <v>22</v>
      </c>
      <c r="D272" s="20" t="s">
        <v>144</v>
      </c>
      <c r="E272" s="20" t="s">
        <v>1</v>
      </c>
      <c r="F272" s="13">
        <f t="shared" si="8"/>
        <v>2131000</v>
      </c>
      <c r="G272" s="13">
        <f t="shared" si="8"/>
        <v>2131000</v>
      </c>
      <c r="I272" s="13">
        <v>2131000</v>
      </c>
      <c r="J272" s="13">
        <v>2131000</v>
      </c>
      <c r="L272" s="138">
        <f t="shared" si="6"/>
        <v>0</v>
      </c>
      <c r="M272" s="138">
        <f t="shared" si="7"/>
        <v>0</v>
      </c>
    </row>
    <row r="273" spans="1:13" ht="110.25" outlineLevel="5">
      <c r="A273" s="19" t="s">
        <v>456</v>
      </c>
      <c r="B273" s="20" t="s">
        <v>14</v>
      </c>
      <c r="C273" s="20" t="s">
        <v>22</v>
      </c>
      <c r="D273" s="20" t="s">
        <v>145</v>
      </c>
      <c r="E273" s="20" t="s">
        <v>1</v>
      </c>
      <c r="F273" s="13">
        <f>F274+F275</f>
        <v>2131000</v>
      </c>
      <c r="G273" s="13">
        <f>G274+G275</f>
        <v>2131000</v>
      </c>
      <c r="I273" s="13">
        <v>2131000</v>
      </c>
      <c r="J273" s="13">
        <v>2131000</v>
      </c>
      <c r="L273" s="138">
        <f t="shared" ref="L273:L336" si="9">F273-I273</f>
        <v>0</v>
      </c>
      <c r="M273" s="138">
        <f t="shared" ref="M273:M336" si="10">G273-J273</f>
        <v>0</v>
      </c>
    </row>
    <row r="274" spans="1:13" ht="78.75" outlineLevel="6">
      <c r="A274" s="19" t="s">
        <v>719</v>
      </c>
      <c r="B274" s="20" t="s">
        <v>14</v>
      </c>
      <c r="C274" s="20" t="s">
        <v>22</v>
      </c>
      <c r="D274" s="20" t="s">
        <v>145</v>
      </c>
      <c r="E274" s="20" t="s">
        <v>10</v>
      </c>
      <c r="F274" s="13">
        <f>'Приложение_7 '!G180</f>
        <v>1772478.95</v>
      </c>
      <c r="G274" s="13">
        <f>F274</f>
        <v>1772478.95</v>
      </c>
      <c r="I274" s="13">
        <v>1772478.95</v>
      </c>
      <c r="J274" s="13">
        <v>1772478.95</v>
      </c>
      <c r="L274" s="138">
        <f t="shared" si="9"/>
        <v>0</v>
      </c>
      <c r="M274" s="138">
        <f t="shared" si="10"/>
        <v>0</v>
      </c>
    </row>
    <row r="275" spans="1:13" ht="31.5" outlineLevel="6">
      <c r="A275" s="19" t="s">
        <v>703</v>
      </c>
      <c r="B275" s="20" t="s">
        <v>14</v>
      </c>
      <c r="C275" s="20" t="s">
        <v>22</v>
      </c>
      <c r="D275" s="20" t="s">
        <v>145</v>
      </c>
      <c r="E275" s="20" t="s">
        <v>17</v>
      </c>
      <c r="F275" s="13">
        <f>'Приложение_7 '!G181</f>
        <v>358521.05</v>
      </c>
      <c r="G275" s="13">
        <f>F275</f>
        <v>358521.05</v>
      </c>
      <c r="I275" s="13">
        <v>358521.05</v>
      </c>
      <c r="J275" s="13">
        <v>358521.05</v>
      </c>
      <c r="L275" s="138">
        <f t="shared" si="9"/>
        <v>0</v>
      </c>
      <c r="M275" s="138">
        <f t="shared" si="10"/>
        <v>0</v>
      </c>
    </row>
    <row r="276" spans="1:13" s="137" customFormat="1" ht="47.25" outlineLevel="1">
      <c r="A276" s="139" t="s">
        <v>679</v>
      </c>
      <c r="B276" s="140" t="s">
        <v>14</v>
      </c>
      <c r="C276" s="140" t="s">
        <v>146</v>
      </c>
      <c r="D276" s="140" t="s">
        <v>4</v>
      </c>
      <c r="E276" s="140" t="s">
        <v>1</v>
      </c>
      <c r="F276" s="141">
        <f>F277+F299</f>
        <v>40907816.319999993</v>
      </c>
      <c r="G276" s="142"/>
      <c r="I276" s="141">
        <v>40907816.32</v>
      </c>
      <c r="J276" s="142"/>
      <c r="L276" s="138">
        <f t="shared" si="9"/>
        <v>0</v>
      </c>
      <c r="M276" s="138">
        <f t="shared" si="10"/>
        <v>0</v>
      </c>
    </row>
    <row r="277" spans="1:13" ht="47.25" outlineLevel="2">
      <c r="A277" s="102" t="s">
        <v>667</v>
      </c>
      <c r="B277" s="103" t="s">
        <v>14</v>
      </c>
      <c r="C277" s="103" t="s">
        <v>146</v>
      </c>
      <c r="D277" s="103" t="s">
        <v>71</v>
      </c>
      <c r="E277" s="103" t="s">
        <v>1</v>
      </c>
      <c r="F277" s="12">
        <f>F278+F282</f>
        <v>40572962.599999994</v>
      </c>
      <c r="G277" s="1"/>
      <c r="I277" s="12">
        <v>40572962.600000001</v>
      </c>
      <c r="J277" s="1"/>
      <c r="L277" s="138">
        <f t="shared" si="9"/>
        <v>0</v>
      </c>
      <c r="M277" s="138">
        <f t="shared" si="10"/>
        <v>0</v>
      </c>
    </row>
    <row r="278" spans="1:13" ht="47.25" outlineLevel="3">
      <c r="A278" s="102" t="s">
        <v>629</v>
      </c>
      <c r="B278" s="103" t="s">
        <v>14</v>
      </c>
      <c r="C278" s="103" t="s">
        <v>146</v>
      </c>
      <c r="D278" s="103" t="s">
        <v>72</v>
      </c>
      <c r="E278" s="103" t="s">
        <v>1</v>
      </c>
      <c r="F278" s="12">
        <f>F279</f>
        <v>71940</v>
      </c>
      <c r="G278" s="1"/>
      <c r="I278" s="12">
        <v>71940</v>
      </c>
      <c r="J278" s="1"/>
      <c r="L278" s="138">
        <f t="shared" si="9"/>
        <v>0</v>
      </c>
      <c r="M278" s="138">
        <f t="shared" si="10"/>
        <v>0</v>
      </c>
    </row>
    <row r="279" spans="1:13" ht="78.75" outlineLevel="4">
      <c r="A279" s="19" t="s">
        <v>534</v>
      </c>
      <c r="B279" s="20" t="s">
        <v>14</v>
      </c>
      <c r="C279" s="20" t="s">
        <v>146</v>
      </c>
      <c r="D279" s="20" t="s">
        <v>147</v>
      </c>
      <c r="E279" s="20" t="s">
        <v>1</v>
      </c>
      <c r="F279" s="13">
        <f>F280</f>
        <v>71940</v>
      </c>
      <c r="G279" s="2"/>
      <c r="I279" s="13">
        <v>71940</v>
      </c>
      <c r="J279" s="2"/>
      <c r="L279" s="138">
        <f t="shared" si="9"/>
        <v>0</v>
      </c>
      <c r="M279" s="138">
        <f t="shared" si="10"/>
        <v>0</v>
      </c>
    </row>
    <row r="280" spans="1:13" ht="31.5" outlineLevel="5">
      <c r="A280" s="19" t="s">
        <v>448</v>
      </c>
      <c r="B280" s="20" t="s">
        <v>14</v>
      </c>
      <c r="C280" s="20" t="s">
        <v>146</v>
      </c>
      <c r="D280" s="20" t="s">
        <v>148</v>
      </c>
      <c r="E280" s="20" t="s">
        <v>1</v>
      </c>
      <c r="F280" s="13">
        <f>F281</f>
        <v>71940</v>
      </c>
      <c r="G280" s="2"/>
      <c r="I280" s="13">
        <v>71940</v>
      </c>
      <c r="J280" s="2"/>
      <c r="L280" s="138">
        <f t="shared" si="9"/>
        <v>0</v>
      </c>
      <c r="M280" s="138">
        <f t="shared" si="10"/>
        <v>0</v>
      </c>
    </row>
    <row r="281" spans="1:13" ht="31.5" outlineLevel="6">
      <c r="A281" s="19" t="s">
        <v>703</v>
      </c>
      <c r="B281" s="20" t="s">
        <v>14</v>
      </c>
      <c r="C281" s="20" t="s">
        <v>146</v>
      </c>
      <c r="D281" s="20" t="s">
        <v>148</v>
      </c>
      <c r="E281" s="20" t="s">
        <v>17</v>
      </c>
      <c r="F281" s="13">
        <f>'Приложение_7 '!G187</f>
        <v>71940</v>
      </c>
      <c r="G281" s="2"/>
      <c r="I281" s="13">
        <v>71940</v>
      </c>
      <c r="J281" s="2"/>
      <c r="L281" s="138">
        <f t="shared" si="9"/>
        <v>0</v>
      </c>
      <c r="M281" s="138">
        <f t="shared" si="10"/>
        <v>0</v>
      </c>
    </row>
    <row r="282" spans="1:13" ht="47.25" outlineLevel="3">
      <c r="A282" s="102" t="s">
        <v>638</v>
      </c>
      <c r="B282" s="103" t="s">
        <v>14</v>
      </c>
      <c r="C282" s="103" t="s">
        <v>146</v>
      </c>
      <c r="D282" s="103" t="s">
        <v>149</v>
      </c>
      <c r="E282" s="103" t="s">
        <v>1</v>
      </c>
      <c r="F282" s="12">
        <f>F283+F286+F293+F296</f>
        <v>40501022.599999994</v>
      </c>
      <c r="G282" s="1"/>
      <c r="I282" s="12">
        <v>40501022.600000001</v>
      </c>
      <c r="J282" s="1"/>
      <c r="L282" s="138">
        <f t="shared" si="9"/>
        <v>0</v>
      </c>
      <c r="M282" s="138">
        <f t="shared" si="10"/>
        <v>0</v>
      </c>
    </row>
    <row r="283" spans="1:13" ht="47.25" outlineLevel="4">
      <c r="A283" s="19" t="s">
        <v>535</v>
      </c>
      <c r="B283" s="20" t="s">
        <v>14</v>
      </c>
      <c r="C283" s="20" t="s">
        <v>146</v>
      </c>
      <c r="D283" s="20" t="s">
        <v>150</v>
      </c>
      <c r="E283" s="20" t="s">
        <v>1</v>
      </c>
      <c r="F283" s="13">
        <f>F284</f>
        <v>190060.79999999999</v>
      </c>
      <c r="G283" s="2"/>
      <c r="I283" s="13">
        <v>190060.79999999999</v>
      </c>
      <c r="J283" s="2"/>
      <c r="L283" s="138">
        <f t="shared" si="9"/>
        <v>0</v>
      </c>
      <c r="M283" s="138">
        <f t="shared" si="10"/>
        <v>0</v>
      </c>
    </row>
    <row r="284" spans="1:13" ht="31.5" outlineLevel="5">
      <c r="A284" s="19" t="s">
        <v>448</v>
      </c>
      <c r="B284" s="20" t="s">
        <v>14</v>
      </c>
      <c r="C284" s="20" t="s">
        <v>146</v>
      </c>
      <c r="D284" s="20" t="s">
        <v>151</v>
      </c>
      <c r="E284" s="20" t="s">
        <v>1</v>
      </c>
      <c r="F284" s="13">
        <f>F285</f>
        <v>190060.79999999999</v>
      </c>
      <c r="G284" s="2"/>
      <c r="I284" s="13">
        <v>190060.79999999999</v>
      </c>
      <c r="J284" s="2"/>
      <c r="L284" s="138">
        <f t="shared" si="9"/>
        <v>0</v>
      </c>
      <c r="M284" s="138">
        <f t="shared" si="10"/>
        <v>0</v>
      </c>
    </row>
    <row r="285" spans="1:13" ht="31.5" outlineLevel="6">
      <c r="A285" s="19" t="s">
        <v>703</v>
      </c>
      <c r="B285" s="20" t="s">
        <v>14</v>
      </c>
      <c r="C285" s="20" t="s">
        <v>146</v>
      </c>
      <c r="D285" s="20" t="s">
        <v>151</v>
      </c>
      <c r="E285" s="20" t="s">
        <v>17</v>
      </c>
      <c r="F285" s="13">
        <f>'Приложение_7 '!G191</f>
        <v>190060.79999999999</v>
      </c>
      <c r="G285" s="1"/>
      <c r="I285" s="13">
        <v>190060.79999999999</v>
      </c>
      <c r="J285" s="1"/>
      <c r="L285" s="138">
        <f t="shared" si="9"/>
        <v>0</v>
      </c>
      <c r="M285" s="138">
        <f t="shared" si="10"/>
        <v>0</v>
      </c>
    </row>
    <row r="286" spans="1:13" ht="47.25" outlineLevel="4">
      <c r="A286" s="19" t="s">
        <v>536</v>
      </c>
      <c r="B286" s="20" t="s">
        <v>14</v>
      </c>
      <c r="C286" s="20" t="s">
        <v>146</v>
      </c>
      <c r="D286" s="20" t="s">
        <v>152</v>
      </c>
      <c r="E286" s="20" t="s">
        <v>1</v>
      </c>
      <c r="F286" s="13">
        <f>F287+F291</f>
        <v>36204544.75</v>
      </c>
      <c r="G286" s="1"/>
      <c r="I286" s="13">
        <v>36204544.75</v>
      </c>
      <c r="J286" s="1"/>
      <c r="L286" s="138">
        <f t="shared" si="9"/>
        <v>0</v>
      </c>
      <c r="M286" s="138">
        <f t="shared" si="10"/>
        <v>0</v>
      </c>
    </row>
    <row r="287" spans="1:13" ht="63" outlineLevel="5">
      <c r="A287" s="19" t="s">
        <v>450</v>
      </c>
      <c r="B287" s="20" t="s">
        <v>14</v>
      </c>
      <c r="C287" s="20" t="s">
        <v>146</v>
      </c>
      <c r="D287" s="20" t="s">
        <v>153</v>
      </c>
      <c r="E287" s="20" t="s">
        <v>1</v>
      </c>
      <c r="F287" s="13">
        <f>F288+F289+F290</f>
        <v>35616034.75</v>
      </c>
      <c r="G287" s="2"/>
      <c r="I287" s="13">
        <v>35616034.75</v>
      </c>
      <c r="J287" s="2"/>
      <c r="L287" s="138">
        <f t="shared" si="9"/>
        <v>0</v>
      </c>
      <c r="M287" s="138">
        <f t="shared" si="10"/>
        <v>0</v>
      </c>
    </row>
    <row r="288" spans="1:13" ht="78.75" outlineLevel="6">
      <c r="A288" s="19" t="s">
        <v>719</v>
      </c>
      <c r="B288" s="20" t="s">
        <v>14</v>
      </c>
      <c r="C288" s="20" t="s">
        <v>146</v>
      </c>
      <c r="D288" s="20" t="s">
        <v>153</v>
      </c>
      <c r="E288" s="20" t="s">
        <v>10</v>
      </c>
      <c r="F288" s="13">
        <f>'Приложение_7 '!G194</f>
        <v>30196601.620000001</v>
      </c>
      <c r="G288" s="2"/>
      <c r="I288" s="13">
        <v>30196601.620000001</v>
      </c>
      <c r="J288" s="2"/>
      <c r="L288" s="138">
        <f t="shared" si="9"/>
        <v>0</v>
      </c>
      <c r="M288" s="138">
        <f t="shared" si="10"/>
        <v>0</v>
      </c>
    </row>
    <row r="289" spans="1:13" ht="31.5" outlineLevel="6">
      <c r="A289" s="19" t="s">
        <v>703</v>
      </c>
      <c r="B289" s="20" t="s">
        <v>14</v>
      </c>
      <c r="C289" s="20" t="s">
        <v>146</v>
      </c>
      <c r="D289" s="20" t="s">
        <v>153</v>
      </c>
      <c r="E289" s="20" t="s">
        <v>17</v>
      </c>
      <c r="F289" s="13">
        <f>'Приложение_7 '!G195</f>
        <v>5255187.63</v>
      </c>
      <c r="G289" s="2"/>
      <c r="I289" s="13">
        <v>5255187.63</v>
      </c>
      <c r="J289" s="2"/>
      <c r="L289" s="138">
        <f t="shared" si="9"/>
        <v>0</v>
      </c>
      <c r="M289" s="138">
        <f t="shared" si="10"/>
        <v>0</v>
      </c>
    </row>
    <row r="290" spans="1:13" outlineLevel="6">
      <c r="A290" s="19" t="s">
        <v>705</v>
      </c>
      <c r="B290" s="20" t="s">
        <v>14</v>
      </c>
      <c r="C290" s="20" t="s">
        <v>146</v>
      </c>
      <c r="D290" s="20" t="s">
        <v>153</v>
      </c>
      <c r="E290" s="20" t="s">
        <v>65</v>
      </c>
      <c r="F290" s="13">
        <f>'Приложение_7 '!G196</f>
        <v>164245.5</v>
      </c>
      <c r="G290" s="2"/>
      <c r="I290" s="13">
        <v>164245.5</v>
      </c>
      <c r="J290" s="2"/>
      <c r="L290" s="138">
        <f t="shared" si="9"/>
        <v>0</v>
      </c>
      <c r="M290" s="138">
        <f t="shared" si="10"/>
        <v>0</v>
      </c>
    </row>
    <row r="291" spans="1:13" ht="63" outlineLevel="5">
      <c r="A291" s="19" t="s">
        <v>439</v>
      </c>
      <c r="B291" s="20" t="s">
        <v>14</v>
      </c>
      <c r="C291" s="20" t="s">
        <v>146</v>
      </c>
      <c r="D291" s="20" t="s">
        <v>154</v>
      </c>
      <c r="E291" s="20" t="s">
        <v>1</v>
      </c>
      <c r="F291" s="13">
        <f>F292</f>
        <v>588510</v>
      </c>
      <c r="G291" s="2"/>
      <c r="I291" s="13">
        <v>588510</v>
      </c>
      <c r="J291" s="2"/>
      <c r="L291" s="138">
        <f t="shared" si="9"/>
        <v>0</v>
      </c>
      <c r="M291" s="138">
        <f t="shared" si="10"/>
        <v>0</v>
      </c>
    </row>
    <row r="292" spans="1:13" ht="78.75" outlineLevel="6">
      <c r="A292" s="19" t="s">
        <v>719</v>
      </c>
      <c r="B292" s="20" t="s">
        <v>14</v>
      </c>
      <c r="C292" s="20" t="s">
        <v>146</v>
      </c>
      <c r="D292" s="20" t="s">
        <v>154</v>
      </c>
      <c r="E292" s="20" t="s">
        <v>10</v>
      </c>
      <c r="F292" s="13">
        <f>'Приложение_7 '!G198</f>
        <v>588510</v>
      </c>
      <c r="G292" s="2"/>
      <c r="I292" s="13">
        <v>588510</v>
      </c>
      <c r="J292" s="2"/>
      <c r="L292" s="138">
        <f t="shared" si="9"/>
        <v>0</v>
      </c>
      <c r="M292" s="138">
        <f t="shared" si="10"/>
        <v>0</v>
      </c>
    </row>
    <row r="293" spans="1:13" outlineLevel="4">
      <c r="A293" s="19" t="s">
        <v>537</v>
      </c>
      <c r="B293" s="20" t="s">
        <v>14</v>
      </c>
      <c r="C293" s="20" t="s">
        <v>146</v>
      </c>
      <c r="D293" s="20" t="s">
        <v>155</v>
      </c>
      <c r="E293" s="20" t="s">
        <v>1</v>
      </c>
      <c r="F293" s="13">
        <f>F294</f>
        <v>1106417.05</v>
      </c>
      <c r="G293" s="2"/>
      <c r="I293" s="13">
        <v>1106417.05</v>
      </c>
      <c r="J293" s="2"/>
      <c r="L293" s="138">
        <f t="shared" si="9"/>
        <v>0</v>
      </c>
      <c r="M293" s="138">
        <f t="shared" si="10"/>
        <v>0</v>
      </c>
    </row>
    <row r="294" spans="1:13" ht="31.5" outlineLevel="5">
      <c r="A294" s="19" t="s">
        <v>448</v>
      </c>
      <c r="B294" s="20" t="s">
        <v>14</v>
      </c>
      <c r="C294" s="20" t="s">
        <v>146</v>
      </c>
      <c r="D294" s="20" t="s">
        <v>156</v>
      </c>
      <c r="E294" s="20" t="s">
        <v>1</v>
      </c>
      <c r="F294" s="13">
        <f>F295</f>
        <v>1106417.05</v>
      </c>
      <c r="G294" s="1"/>
      <c r="I294" s="13">
        <v>1106417.05</v>
      </c>
      <c r="J294" s="1"/>
      <c r="L294" s="138">
        <f t="shared" si="9"/>
        <v>0</v>
      </c>
      <c r="M294" s="138">
        <f t="shared" si="10"/>
        <v>0</v>
      </c>
    </row>
    <row r="295" spans="1:13" ht="31.5" outlineLevel="6">
      <c r="A295" s="19" t="s">
        <v>703</v>
      </c>
      <c r="B295" s="20" t="s">
        <v>14</v>
      </c>
      <c r="C295" s="20" t="s">
        <v>146</v>
      </c>
      <c r="D295" s="20" t="s">
        <v>156</v>
      </c>
      <c r="E295" s="20" t="s">
        <v>17</v>
      </c>
      <c r="F295" s="13">
        <f>'Приложение_7 '!G201</f>
        <v>1106417.05</v>
      </c>
      <c r="G295" s="2"/>
      <c r="I295" s="13">
        <v>1106417.05</v>
      </c>
      <c r="J295" s="2"/>
      <c r="L295" s="138">
        <f t="shared" si="9"/>
        <v>0</v>
      </c>
      <c r="M295" s="138">
        <f t="shared" si="10"/>
        <v>0</v>
      </c>
    </row>
    <row r="296" spans="1:13" ht="63" outlineLevel="4">
      <c r="A296" s="19" t="s">
        <v>538</v>
      </c>
      <c r="B296" s="20" t="s">
        <v>14</v>
      </c>
      <c r="C296" s="20" t="s">
        <v>146</v>
      </c>
      <c r="D296" s="20" t="s">
        <v>157</v>
      </c>
      <c r="E296" s="20" t="s">
        <v>1</v>
      </c>
      <c r="F296" s="13">
        <f>F297</f>
        <v>3000000</v>
      </c>
      <c r="G296" s="2"/>
      <c r="I296" s="13">
        <v>3000000</v>
      </c>
      <c r="J296" s="2"/>
      <c r="L296" s="138">
        <f t="shared" si="9"/>
        <v>0</v>
      </c>
      <c r="M296" s="138">
        <f t="shared" si="10"/>
        <v>0</v>
      </c>
    </row>
    <row r="297" spans="1:13" ht="31.5" outlineLevel="5">
      <c r="A297" s="19" t="s">
        <v>448</v>
      </c>
      <c r="B297" s="20" t="s">
        <v>14</v>
      </c>
      <c r="C297" s="20" t="s">
        <v>146</v>
      </c>
      <c r="D297" s="20" t="s">
        <v>158</v>
      </c>
      <c r="E297" s="20" t="s">
        <v>1</v>
      </c>
      <c r="F297" s="13">
        <f>F298</f>
        <v>3000000</v>
      </c>
      <c r="G297" s="2"/>
      <c r="I297" s="13">
        <v>3000000</v>
      </c>
      <c r="J297" s="2"/>
      <c r="L297" s="138">
        <f t="shared" si="9"/>
        <v>0</v>
      </c>
      <c r="M297" s="138">
        <f t="shared" si="10"/>
        <v>0</v>
      </c>
    </row>
    <row r="298" spans="1:13" ht="31.5" outlineLevel="6">
      <c r="A298" s="19" t="s">
        <v>703</v>
      </c>
      <c r="B298" s="20" t="s">
        <v>14</v>
      </c>
      <c r="C298" s="20" t="s">
        <v>146</v>
      </c>
      <c r="D298" s="20" t="s">
        <v>158</v>
      </c>
      <c r="E298" s="20" t="s">
        <v>17</v>
      </c>
      <c r="F298" s="13">
        <f>'Приложение_7 '!G204</f>
        <v>3000000</v>
      </c>
      <c r="G298" s="2"/>
      <c r="I298" s="13">
        <v>3000000</v>
      </c>
      <c r="J298" s="2"/>
      <c r="L298" s="138">
        <f t="shared" si="9"/>
        <v>0</v>
      </c>
      <c r="M298" s="138">
        <f t="shared" si="10"/>
        <v>0</v>
      </c>
    </row>
    <row r="299" spans="1:13" ht="31.5" outlineLevel="2">
      <c r="A299" s="102" t="s">
        <v>668</v>
      </c>
      <c r="B299" s="103" t="s">
        <v>14</v>
      </c>
      <c r="C299" s="103" t="s">
        <v>146</v>
      </c>
      <c r="D299" s="103" t="s">
        <v>90</v>
      </c>
      <c r="E299" s="103" t="s">
        <v>1</v>
      </c>
      <c r="F299" s="12">
        <f>F300</f>
        <v>334853.71999999997</v>
      </c>
      <c r="G299" s="1"/>
      <c r="I299" s="12">
        <v>334853.71999999997</v>
      </c>
      <c r="J299" s="1"/>
      <c r="L299" s="138">
        <f t="shared" si="9"/>
        <v>0</v>
      </c>
      <c r="M299" s="138">
        <f t="shared" si="10"/>
        <v>0</v>
      </c>
    </row>
    <row r="300" spans="1:13" ht="47.25" outlineLevel="3">
      <c r="A300" s="102" t="s">
        <v>633</v>
      </c>
      <c r="B300" s="103" t="s">
        <v>14</v>
      </c>
      <c r="C300" s="103" t="s">
        <v>146</v>
      </c>
      <c r="D300" s="103" t="s">
        <v>91</v>
      </c>
      <c r="E300" s="103" t="s">
        <v>1</v>
      </c>
      <c r="F300" s="12">
        <f>F301</f>
        <v>334853.71999999997</v>
      </c>
      <c r="G300" s="1"/>
      <c r="I300" s="12">
        <v>334853.71999999997</v>
      </c>
      <c r="J300" s="1"/>
      <c r="L300" s="138">
        <f t="shared" si="9"/>
        <v>0</v>
      </c>
      <c r="M300" s="138">
        <f t="shared" si="10"/>
        <v>0</v>
      </c>
    </row>
    <row r="301" spans="1:13" ht="31.5" outlineLevel="4">
      <c r="A301" s="19" t="s">
        <v>518</v>
      </c>
      <c r="B301" s="20" t="s">
        <v>14</v>
      </c>
      <c r="C301" s="20" t="s">
        <v>146</v>
      </c>
      <c r="D301" s="20" t="s">
        <v>100</v>
      </c>
      <c r="E301" s="20" t="s">
        <v>1</v>
      </c>
      <c r="F301" s="13">
        <f>F302</f>
        <v>334853.71999999997</v>
      </c>
      <c r="G301" s="2"/>
      <c r="I301" s="13">
        <v>334853.71999999997</v>
      </c>
      <c r="J301" s="2"/>
      <c r="L301" s="138">
        <f t="shared" si="9"/>
        <v>0</v>
      </c>
      <c r="M301" s="138">
        <f t="shared" si="10"/>
        <v>0</v>
      </c>
    </row>
    <row r="302" spans="1:13" ht="31.5" outlineLevel="5">
      <c r="A302" s="19" t="s">
        <v>448</v>
      </c>
      <c r="B302" s="20" t="s">
        <v>14</v>
      </c>
      <c r="C302" s="20" t="s">
        <v>146</v>
      </c>
      <c r="D302" s="20" t="s">
        <v>101</v>
      </c>
      <c r="E302" s="20" t="s">
        <v>1</v>
      </c>
      <c r="F302" s="13">
        <f>F303</f>
        <v>334853.71999999997</v>
      </c>
      <c r="G302" s="2"/>
      <c r="I302" s="13">
        <v>334853.71999999997</v>
      </c>
      <c r="J302" s="2"/>
      <c r="L302" s="138">
        <f t="shared" si="9"/>
        <v>0</v>
      </c>
      <c r="M302" s="138">
        <f t="shared" si="10"/>
        <v>0</v>
      </c>
    </row>
    <row r="303" spans="1:13" ht="31.5" outlineLevel="6">
      <c r="A303" s="19" t="s">
        <v>703</v>
      </c>
      <c r="B303" s="20" t="s">
        <v>14</v>
      </c>
      <c r="C303" s="20" t="s">
        <v>146</v>
      </c>
      <c r="D303" s="20" t="s">
        <v>101</v>
      </c>
      <c r="E303" s="20" t="s">
        <v>17</v>
      </c>
      <c r="F303" s="13">
        <f>'Приложение_7 '!G209</f>
        <v>334853.71999999997</v>
      </c>
      <c r="G303" s="2"/>
      <c r="I303" s="13">
        <v>334853.71999999997</v>
      </c>
      <c r="J303" s="2"/>
      <c r="L303" s="138">
        <f t="shared" si="9"/>
        <v>0</v>
      </c>
      <c r="M303" s="138">
        <f t="shared" si="10"/>
        <v>0</v>
      </c>
    </row>
    <row r="304" spans="1:13" s="137" customFormat="1">
      <c r="A304" s="102" t="s">
        <v>708</v>
      </c>
      <c r="B304" s="103" t="s">
        <v>22</v>
      </c>
      <c r="C304" s="103" t="s">
        <v>3</v>
      </c>
      <c r="D304" s="103" t="s">
        <v>4</v>
      </c>
      <c r="E304" s="103" t="s">
        <v>1</v>
      </c>
      <c r="F304" s="12">
        <f>F305+F313+F326+F355+F374</f>
        <v>178779050.90000001</v>
      </c>
      <c r="G304" s="12">
        <f>G305+G313+G326+G355+G374</f>
        <v>4682946.8</v>
      </c>
      <c r="I304" s="12">
        <v>182565485.15000001</v>
      </c>
      <c r="J304" s="1">
        <f>J306+J313+J326+J355+J374</f>
        <v>4682946.8</v>
      </c>
      <c r="L304" s="138">
        <f t="shared" si="9"/>
        <v>-3786434.25</v>
      </c>
      <c r="M304" s="138">
        <f t="shared" si="10"/>
        <v>0</v>
      </c>
    </row>
    <row r="305" spans="1:13" s="137" customFormat="1" outlineLevel="1">
      <c r="A305" s="102" t="s">
        <v>680</v>
      </c>
      <c r="B305" s="103" t="s">
        <v>22</v>
      </c>
      <c r="C305" s="103" t="s">
        <v>159</v>
      </c>
      <c r="D305" s="103" t="s">
        <v>4</v>
      </c>
      <c r="E305" s="103" t="s">
        <v>1</v>
      </c>
      <c r="F305" s="12">
        <f t="shared" ref="F305:G307" si="11">F306</f>
        <v>3608380</v>
      </c>
      <c r="G305" s="12">
        <f t="shared" si="11"/>
        <v>3608380</v>
      </c>
      <c r="I305" s="12">
        <v>3608380</v>
      </c>
      <c r="J305" s="1">
        <f>I305</f>
        <v>3608380</v>
      </c>
      <c r="L305" s="138">
        <f t="shared" si="9"/>
        <v>0</v>
      </c>
      <c r="M305" s="138">
        <f t="shared" si="10"/>
        <v>0</v>
      </c>
    </row>
    <row r="306" spans="1:13" ht="63" outlineLevel="2">
      <c r="A306" s="102" t="s">
        <v>669</v>
      </c>
      <c r="B306" s="103" t="s">
        <v>22</v>
      </c>
      <c r="C306" s="103" t="s">
        <v>159</v>
      </c>
      <c r="D306" s="103" t="s">
        <v>160</v>
      </c>
      <c r="E306" s="103" t="s">
        <v>1</v>
      </c>
      <c r="F306" s="12">
        <f t="shared" si="11"/>
        <v>3608380</v>
      </c>
      <c r="G306" s="12">
        <f t="shared" si="11"/>
        <v>3608380</v>
      </c>
      <c r="I306" s="12">
        <v>3608380</v>
      </c>
      <c r="J306" s="12">
        <v>3608380</v>
      </c>
      <c r="L306" s="138">
        <f t="shared" si="9"/>
        <v>0</v>
      </c>
      <c r="M306" s="138">
        <f t="shared" si="10"/>
        <v>0</v>
      </c>
    </row>
    <row r="307" spans="1:13" ht="47.25" outlineLevel="3">
      <c r="A307" s="102" t="s">
        <v>639</v>
      </c>
      <c r="B307" s="103" t="s">
        <v>22</v>
      </c>
      <c r="C307" s="103" t="s">
        <v>159</v>
      </c>
      <c r="D307" s="103" t="s">
        <v>161</v>
      </c>
      <c r="E307" s="103" t="s">
        <v>1</v>
      </c>
      <c r="F307" s="12">
        <f t="shared" si="11"/>
        <v>3608380</v>
      </c>
      <c r="G307" s="12">
        <f t="shared" si="11"/>
        <v>3608380</v>
      </c>
      <c r="I307" s="12">
        <v>3608380</v>
      </c>
      <c r="J307" s="12">
        <v>3608380</v>
      </c>
      <c r="L307" s="138">
        <f t="shared" si="9"/>
        <v>0</v>
      </c>
      <c r="M307" s="138">
        <f t="shared" si="10"/>
        <v>0</v>
      </c>
    </row>
    <row r="308" spans="1:13" ht="31.5" outlineLevel="4">
      <c r="A308" s="19" t="s">
        <v>539</v>
      </c>
      <c r="B308" s="20" t="s">
        <v>22</v>
      </c>
      <c r="C308" s="20" t="s">
        <v>159</v>
      </c>
      <c r="D308" s="20" t="s">
        <v>162</v>
      </c>
      <c r="E308" s="20" t="s">
        <v>1</v>
      </c>
      <c r="F308" s="13">
        <f>F309+F311</f>
        <v>3608380</v>
      </c>
      <c r="G308" s="13">
        <f>G309+G311</f>
        <v>3608380</v>
      </c>
      <c r="I308" s="13">
        <v>3608380</v>
      </c>
      <c r="J308" s="13">
        <v>3608380</v>
      </c>
      <c r="L308" s="138">
        <f t="shared" si="9"/>
        <v>0</v>
      </c>
      <c r="M308" s="138">
        <f t="shared" si="10"/>
        <v>0</v>
      </c>
    </row>
    <row r="309" spans="1:13" ht="31.5" outlineLevel="5">
      <c r="A309" s="19" t="s">
        <v>457</v>
      </c>
      <c r="B309" s="20" t="s">
        <v>22</v>
      </c>
      <c r="C309" s="20" t="s">
        <v>159</v>
      </c>
      <c r="D309" s="20" t="s">
        <v>163</v>
      </c>
      <c r="E309" s="20" t="s">
        <v>1</v>
      </c>
      <c r="F309" s="13">
        <f>F310</f>
        <v>3590760</v>
      </c>
      <c r="G309" s="13">
        <f>G310</f>
        <v>3590760</v>
      </c>
      <c r="I309" s="13">
        <v>3590760</v>
      </c>
      <c r="J309" s="13">
        <v>3590760</v>
      </c>
      <c r="L309" s="138">
        <f t="shared" si="9"/>
        <v>0</v>
      </c>
      <c r="M309" s="138">
        <f t="shared" si="10"/>
        <v>0</v>
      </c>
    </row>
    <row r="310" spans="1:13" ht="31.5" outlineLevel="6">
      <c r="A310" s="19" t="s">
        <v>703</v>
      </c>
      <c r="B310" s="20" t="s">
        <v>22</v>
      </c>
      <c r="C310" s="20" t="s">
        <v>159</v>
      </c>
      <c r="D310" s="20" t="s">
        <v>163</v>
      </c>
      <c r="E310" s="20" t="s">
        <v>17</v>
      </c>
      <c r="F310" s="13">
        <f>'Приложение_7 '!G360</f>
        <v>3590760</v>
      </c>
      <c r="G310" s="13">
        <f>F310</f>
        <v>3590760</v>
      </c>
      <c r="I310" s="13">
        <v>3590760</v>
      </c>
      <c r="J310" s="13">
        <v>3590760</v>
      </c>
      <c r="L310" s="138">
        <f t="shared" si="9"/>
        <v>0</v>
      </c>
      <c r="M310" s="138">
        <f t="shared" si="10"/>
        <v>0</v>
      </c>
    </row>
    <row r="311" spans="1:13" ht="63" outlineLevel="5">
      <c r="A311" s="19" t="s">
        <v>458</v>
      </c>
      <c r="B311" s="20" t="s">
        <v>22</v>
      </c>
      <c r="C311" s="20" t="s">
        <v>159</v>
      </c>
      <c r="D311" s="20" t="s">
        <v>164</v>
      </c>
      <c r="E311" s="20" t="s">
        <v>1</v>
      </c>
      <c r="F311" s="13">
        <f>F312</f>
        <v>17620</v>
      </c>
      <c r="G311" s="13">
        <f>G312</f>
        <v>17620</v>
      </c>
      <c r="I311" s="13">
        <v>17620</v>
      </c>
      <c r="J311" s="13">
        <v>17620</v>
      </c>
      <c r="L311" s="138">
        <f t="shared" si="9"/>
        <v>0</v>
      </c>
      <c r="M311" s="138">
        <f t="shared" si="10"/>
        <v>0</v>
      </c>
    </row>
    <row r="312" spans="1:13" ht="31.5" outlineLevel="6">
      <c r="A312" s="19" t="s">
        <v>703</v>
      </c>
      <c r="B312" s="20" t="s">
        <v>22</v>
      </c>
      <c r="C312" s="20" t="s">
        <v>159</v>
      </c>
      <c r="D312" s="20" t="s">
        <v>164</v>
      </c>
      <c r="E312" s="20" t="s">
        <v>17</v>
      </c>
      <c r="F312" s="13">
        <f>'Приложение_7 '!G362</f>
        <v>17620</v>
      </c>
      <c r="G312" s="13">
        <f>F312</f>
        <v>17620</v>
      </c>
      <c r="I312" s="13">
        <v>17620</v>
      </c>
      <c r="J312" s="13">
        <v>17620</v>
      </c>
      <c r="L312" s="138">
        <f t="shared" si="9"/>
        <v>0</v>
      </c>
      <c r="M312" s="138">
        <f t="shared" si="10"/>
        <v>0</v>
      </c>
    </row>
    <row r="313" spans="1:13" s="137" customFormat="1" outlineLevel="1">
      <c r="A313" s="102" t="s">
        <v>681</v>
      </c>
      <c r="B313" s="103" t="s">
        <v>22</v>
      </c>
      <c r="C313" s="103" t="s">
        <v>165</v>
      </c>
      <c r="D313" s="103" t="s">
        <v>4</v>
      </c>
      <c r="E313" s="103" t="s">
        <v>1</v>
      </c>
      <c r="F313" s="12">
        <f>F314</f>
        <v>23941366.800000001</v>
      </c>
      <c r="G313" s="12">
        <f>G314</f>
        <v>1038366.8</v>
      </c>
      <c r="I313" s="12">
        <v>27473341.800000001</v>
      </c>
      <c r="J313" s="1">
        <f>J314</f>
        <v>1038366.8</v>
      </c>
      <c r="L313" s="138">
        <f t="shared" si="9"/>
        <v>-3531975</v>
      </c>
      <c r="M313" s="138">
        <f t="shared" si="10"/>
        <v>0</v>
      </c>
    </row>
    <row r="314" spans="1:13" ht="63" outlineLevel="2">
      <c r="A314" s="102" t="s">
        <v>669</v>
      </c>
      <c r="B314" s="103" t="s">
        <v>22</v>
      </c>
      <c r="C314" s="103" t="s">
        <v>165</v>
      </c>
      <c r="D314" s="103" t="s">
        <v>160</v>
      </c>
      <c r="E314" s="103" t="s">
        <v>1</v>
      </c>
      <c r="F314" s="12">
        <f>F315</f>
        <v>23941366.800000001</v>
      </c>
      <c r="G314" s="1">
        <f>G315</f>
        <v>1038366.8</v>
      </c>
      <c r="I314" s="12">
        <v>27473341.800000001</v>
      </c>
      <c r="J314" s="1">
        <f>J315</f>
        <v>1038366.8</v>
      </c>
      <c r="L314" s="138">
        <f t="shared" si="9"/>
        <v>-3531975</v>
      </c>
      <c r="M314" s="138">
        <f t="shared" si="10"/>
        <v>0</v>
      </c>
    </row>
    <row r="315" spans="1:13" ht="31.5" outlineLevel="3">
      <c r="A315" s="102" t="s">
        <v>640</v>
      </c>
      <c r="B315" s="103" t="s">
        <v>22</v>
      </c>
      <c r="C315" s="103" t="s">
        <v>165</v>
      </c>
      <c r="D315" s="103" t="s">
        <v>166</v>
      </c>
      <c r="E315" s="103" t="s">
        <v>1</v>
      </c>
      <c r="F315" s="12">
        <f>F316+F319+F322</f>
        <v>23941366.800000001</v>
      </c>
      <c r="G315" s="12">
        <f>G316+G319+G322</f>
        <v>1038366.8</v>
      </c>
      <c r="I315" s="12">
        <v>27473341.800000001</v>
      </c>
      <c r="J315" s="1">
        <f>J319</f>
        <v>1038366.8</v>
      </c>
      <c r="L315" s="138">
        <f t="shared" si="9"/>
        <v>-3531975</v>
      </c>
      <c r="M315" s="138">
        <f t="shared" si="10"/>
        <v>0</v>
      </c>
    </row>
    <row r="316" spans="1:13" ht="63" outlineLevel="4">
      <c r="A316" s="19" t="s">
        <v>540</v>
      </c>
      <c r="B316" s="20" t="s">
        <v>22</v>
      </c>
      <c r="C316" s="20" t="s">
        <v>165</v>
      </c>
      <c r="D316" s="20" t="s">
        <v>167</v>
      </c>
      <c r="E316" s="20" t="s">
        <v>1</v>
      </c>
      <c r="F316" s="13">
        <f>F317</f>
        <v>18893000</v>
      </c>
      <c r="G316" s="2"/>
      <c r="I316" s="13">
        <v>18893000</v>
      </c>
      <c r="J316" s="2"/>
      <c r="L316" s="138">
        <f t="shared" si="9"/>
        <v>0</v>
      </c>
      <c r="M316" s="138">
        <f t="shared" si="10"/>
        <v>0</v>
      </c>
    </row>
    <row r="317" spans="1:13" ht="47.25" outlineLevel="5">
      <c r="A317" s="19" t="s">
        <v>459</v>
      </c>
      <c r="B317" s="20" t="s">
        <v>22</v>
      </c>
      <c r="C317" s="20" t="s">
        <v>165</v>
      </c>
      <c r="D317" s="20" t="s">
        <v>168</v>
      </c>
      <c r="E317" s="20" t="s">
        <v>1</v>
      </c>
      <c r="F317" s="13">
        <f>F318</f>
        <v>18893000</v>
      </c>
      <c r="G317" s="2"/>
      <c r="I317" s="13">
        <v>18893000</v>
      </c>
      <c r="J317" s="2"/>
      <c r="L317" s="138">
        <f t="shared" si="9"/>
        <v>0</v>
      </c>
      <c r="M317" s="138">
        <f t="shared" si="10"/>
        <v>0</v>
      </c>
    </row>
    <row r="318" spans="1:13" outlineLevel="6">
      <c r="A318" s="19" t="s">
        <v>705</v>
      </c>
      <c r="B318" s="20" t="s">
        <v>22</v>
      </c>
      <c r="C318" s="20" t="s">
        <v>165</v>
      </c>
      <c r="D318" s="20" t="s">
        <v>168</v>
      </c>
      <c r="E318" s="20" t="s">
        <v>65</v>
      </c>
      <c r="F318" s="13">
        <f>'Приложение_7 '!G216</f>
        <v>18893000</v>
      </c>
      <c r="G318" s="2"/>
      <c r="I318" s="13">
        <v>18893000</v>
      </c>
      <c r="J318" s="2"/>
      <c r="L318" s="138">
        <f t="shared" si="9"/>
        <v>0</v>
      </c>
      <c r="M318" s="138">
        <f t="shared" si="10"/>
        <v>0</v>
      </c>
    </row>
    <row r="319" spans="1:13" ht="78.75" outlineLevel="4">
      <c r="A319" s="19" t="s">
        <v>541</v>
      </c>
      <c r="B319" s="20" t="s">
        <v>22</v>
      </c>
      <c r="C319" s="20" t="s">
        <v>165</v>
      </c>
      <c r="D319" s="20" t="s">
        <v>169</v>
      </c>
      <c r="E319" s="20" t="s">
        <v>1</v>
      </c>
      <c r="F319" s="13">
        <f>F320</f>
        <v>1038366.8</v>
      </c>
      <c r="G319" s="13">
        <f>G320</f>
        <v>1038366.8</v>
      </c>
      <c r="I319" s="13">
        <v>1038366.8</v>
      </c>
      <c r="J319" s="13">
        <v>1038366.8</v>
      </c>
      <c r="L319" s="138">
        <f t="shared" si="9"/>
        <v>0</v>
      </c>
      <c r="M319" s="138">
        <f t="shared" si="10"/>
        <v>0</v>
      </c>
    </row>
    <row r="320" spans="1:13" ht="94.5" outlineLevel="5">
      <c r="A320" s="19" t="s">
        <v>460</v>
      </c>
      <c r="B320" s="20" t="s">
        <v>22</v>
      </c>
      <c r="C320" s="20" t="s">
        <v>165</v>
      </c>
      <c r="D320" s="20" t="s">
        <v>170</v>
      </c>
      <c r="E320" s="20" t="s">
        <v>1</v>
      </c>
      <c r="F320" s="13">
        <f>F321</f>
        <v>1038366.8</v>
      </c>
      <c r="G320" s="13">
        <f>G321</f>
        <v>1038366.8</v>
      </c>
      <c r="I320" s="13">
        <v>1038366.8</v>
      </c>
      <c r="J320" s="13">
        <v>1038366.8</v>
      </c>
      <c r="L320" s="138">
        <f t="shared" si="9"/>
        <v>0</v>
      </c>
      <c r="M320" s="138">
        <f t="shared" si="10"/>
        <v>0</v>
      </c>
    </row>
    <row r="321" spans="1:13" ht="29.25" customHeight="1" outlineLevel="6">
      <c r="A321" s="19" t="s">
        <v>705</v>
      </c>
      <c r="B321" s="20" t="s">
        <v>22</v>
      </c>
      <c r="C321" s="20" t="s">
        <v>165</v>
      </c>
      <c r="D321" s="20" t="s">
        <v>170</v>
      </c>
      <c r="E321" s="20" t="s">
        <v>65</v>
      </c>
      <c r="F321" s="13">
        <f>'Приложение_7 '!G219</f>
        <v>1038366.8</v>
      </c>
      <c r="G321" s="13">
        <f>F321</f>
        <v>1038366.8</v>
      </c>
      <c r="I321" s="13">
        <v>1038366.8</v>
      </c>
      <c r="J321" s="13">
        <v>1038366.8</v>
      </c>
      <c r="L321" s="138">
        <f t="shared" si="9"/>
        <v>0</v>
      </c>
      <c r="M321" s="138">
        <f t="shared" si="10"/>
        <v>0</v>
      </c>
    </row>
    <row r="322" spans="1:13" outlineLevel="4">
      <c r="A322" s="19" t="s">
        <v>542</v>
      </c>
      <c r="B322" s="20" t="s">
        <v>22</v>
      </c>
      <c r="C322" s="20" t="s">
        <v>165</v>
      </c>
      <c r="D322" s="20" t="s">
        <v>171</v>
      </c>
      <c r="E322" s="20" t="s">
        <v>1</v>
      </c>
      <c r="F322" s="13">
        <f>F323</f>
        <v>4010000</v>
      </c>
      <c r="G322" s="2"/>
      <c r="I322" s="13">
        <v>7541975</v>
      </c>
      <c r="J322" s="2"/>
      <c r="L322" s="138">
        <f t="shared" si="9"/>
        <v>-3531975</v>
      </c>
      <c r="M322" s="138">
        <f t="shared" si="10"/>
        <v>0</v>
      </c>
    </row>
    <row r="323" spans="1:13" ht="31.5" outlineLevel="5">
      <c r="A323" s="19" t="s">
        <v>448</v>
      </c>
      <c r="B323" s="20" t="s">
        <v>22</v>
      </c>
      <c r="C323" s="20" t="s">
        <v>165</v>
      </c>
      <c r="D323" s="20" t="s">
        <v>172</v>
      </c>
      <c r="E323" s="20" t="s">
        <v>1</v>
      </c>
      <c r="F323" s="13">
        <f>F324+F325</f>
        <v>4010000</v>
      </c>
      <c r="G323" s="2"/>
      <c r="I323" s="13">
        <v>7541975</v>
      </c>
      <c r="J323" s="2"/>
      <c r="L323" s="138">
        <f t="shared" si="9"/>
        <v>-3531975</v>
      </c>
      <c r="M323" s="138">
        <f t="shared" si="10"/>
        <v>0</v>
      </c>
    </row>
    <row r="324" spans="1:13" ht="31.5" outlineLevel="6">
      <c r="A324" s="19" t="s">
        <v>703</v>
      </c>
      <c r="B324" s="20" t="s">
        <v>22</v>
      </c>
      <c r="C324" s="20" t="s">
        <v>165</v>
      </c>
      <c r="D324" s="20" t="s">
        <v>172</v>
      </c>
      <c r="E324" s="20" t="s">
        <v>17</v>
      </c>
      <c r="F324" s="13">
        <f>'Приложение_7 '!G222</f>
        <v>4000000</v>
      </c>
      <c r="G324" s="2"/>
      <c r="I324" s="13">
        <v>7531975</v>
      </c>
      <c r="J324" s="2"/>
      <c r="L324" s="138">
        <f t="shared" si="9"/>
        <v>-3531975</v>
      </c>
      <c r="M324" s="138">
        <f t="shared" si="10"/>
        <v>0</v>
      </c>
    </row>
    <row r="325" spans="1:13" outlineLevel="6">
      <c r="A325" s="19" t="s">
        <v>705</v>
      </c>
      <c r="B325" s="20" t="s">
        <v>22</v>
      </c>
      <c r="C325" s="20" t="s">
        <v>165</v>
      </c>
      <c r="D325" s="20" t="s">
        <v>172</v>
      </c>
      <c r="E325" s="20" t="s">
        <v>65</v>
      </c>
      <c r="F325" s="13">
        <f>'Приложение_7 '!G223</f>
        <v>10000</v>
      </c>
      <c r="G325" s="2"/>
      <c r="I325" s="13">
        <v>10000</v>
      </c>
      <c r="J325" s="2"/>
      <c r="L325" s="138">
        <f t="shared" si="9"/>
        <v>0</v>
      </c>
      <c r="M325" s="138">
        <f t="shared" si="10"/>
        <v>0</v>
      </c>
    </row>
    <row r="326" spans="1:13" ht="21.75" customHeight="1" outlineLevel="1">
      <c r="A326" s="102" t="s">
        <v>682</v>
      </c>
      <c r="B326" s="103" t="s">
        <v>22</v>
      </c>
      <c r="C326" s="103" t="s">
        <v>146</v>
      </c>
      <c r="D326" s="103" t="s">
        <v>4</v>
      </c>
      <c r="E326" s="103" t="s">
        <v>1</v>
      </c>
      <c r="F326" s="12">
        <f>F327+F335+F352</f>
        <v>112957053.16000001</v>
      </c>
      <c r="G326" s="12"/>
      <c r="I326" s="12">
        <v>112507053.16</v>
      </c>
      <c r="J326" s="1"/>
      <c r="L326" s="138">
        <f t="shared" si="9"/>
        <v>450000.0000000149</v>
      </c>
      <c r="M326" s="138">
        <f t="shared" si="10"/>
        <v>0</v>
      </c>
    </row>
    <row r="327" spans="1:13" ht="47.25" outlineLevel="2">
      <c r="A327" s="102" t="s">
        <v>667</v>
      </c>
      <c r="B327" s="103" t="s">
        <v>22</v>
      </c>
      <c r="C327" s="103" t="s">
        <v>146</v>
      </c>
      <c r="D327" s="103" t="s">
        <v>71</v>
      </c>
      <c r="E327" s="103" t="s">
        <v>1</v>
      </c>
      <c r="F327" s="12">
        <f>F328</f>
        <v>5797981</v>
      </c>
      <c r="G327" s="1"/>
      <c r="I327" s="12">
        <v>5797981</v>
      </c>
      <c r="J327" s="1"/>
      <c r="L327" s="138">
        <f t="shared" si="9"/>
        <v>0</v>
      </c>
      <c r="M327" s="138">
        <f t="shared" si="10"/>
        <v>0</v>
      </c>
    </row>
    <row r="328" spans="1:13" ht="74.25" customHeight="1" outlineLevel="3">
      <c r="A328" s="102" t="s">
        <v>641</v>
      </c>
      <c r="B328" s="103" t="s">
        <v>22</v>
      </c>
      <c r="C328" s="103" t="s">
        <v>146</v>
      </c>
      <c r="D328" s="103" t="s">
        <v>173</v>
      </c>
      <c r="E328" s="103" t="s">
        <v>1</v>
      </c>
      <c r="F328" s="12">
        <f>F329+F332</f>
        <v>5797981</v>
      </c>
      <c r="G328" s="1"/>
      <c r="I328" s="12">
        <v>5797981</v>
      </c>
      <c r="J328" s="1"/>
      <c r="L328" s="138">
        <f t="shared" si="9"/>
        <v>0</v>
      </c>
      <c r="M328" s="138">
        <f t="shared" si="10"/>
        <v>0</v>
      </c>
    </row>
    <row r="329" spans="1:13" ht="47.25" outlineLevel="4">
      <c r="A329" s="19" t="s">
        <v>543</v>
      </c>
      <c r="B329" s="20" t="s">
        <v>22</v>
      </c>
      <c r="C329" s="20" t="s">
        <v>146</v>
      </c>
      <c r="D329" s="20" t="s">
        <v>174</v>
      </c>
      <c r="E329" s="20" t="s">
        <v>1</v>
      </c>
      <c r="F329" s="13">
        <f>F330</f>
        <v>4053741</v>
      </c>
      <c r="G329" s="1"/>
      <c r="I329" s="13">
        <v>4053741</v>
      </c>
      <c r="J329" s="1"/>
      <c r="L329" s="138">
        <f t="shared" si="9"/>
        <v>0</v>
      </c>
      <c r="M329" s="138">
        <f t="shared" si="10"/>
        <v>0</v>
      </c>
    </row>
    <row r="330" spans="1:13" ht="31.5" outlineLevel="5">
      <c r="A330" s="19" t="s">
        <v>448</v>
      </c>
      <c r="B330" s="20" t="s">
        <v>22</v>
      </c>
      <c r="C330" s="20" t="s">
        <v>146</v>
      </c>
      <c r="D330" s="20" t="s">
        <v>175</v>
      </c>
      <c r="E330" s="20" t="s">
        <v>1</v>
      </c>
      <c r="F330" s="13">
        <f>F331</f>
        <v>4053741</v>
      </c>
      <c r="G330" s="2"/>
      <c r="I330" s="13">
        <v>4053741</v>
      </c>
      <c r="J330" s="2"/>
      <c r="L330" s="138">
        <f t="shared" si="9"/>
        <v>0</v>
      </c>
      <c r="M330" s="138">
        <f t="shared" si="10"/>
        <v>0</v>
      </c>
    </row>
    <row r="331" spans="1:13" ht="31.5" outlineLevel="6">
      <c r="A331" s="19" t="s">
        <v>703</v>
      </c>
      <c r="B331" s="20" t="s">
        <v>22</v>
      </c>
      <c r="C331" s="20" t="s">
        <v>146</v>
      </c>
      <c r="D331" s="20" t="s">
        <v>175</v>
      </c>
      <c r="E331" s="20" t="s">
        <v>17</v>
      </c>
      <c r="F331" s="13">
        <f>'Приложение_7 '!G368</f>
        <v>4053741</v>
      </c>
      <c r="G331" s="2"/>
      <c r="I331" s="13">
        <v>4053741</v>
      </c>
      <c r="J331" s="2"/>
      <c r="L331" s="138">
        <f t="shared" si="9"/>
        <v>0</v>
      </c>
      <c r="M331" s="138">
        <f t="shared" si="10"/>
        <v>0</v>
      </c>
    </row>
    <row r="332" spans="1:13" ht="236.25" outlineLevel="4">
      <c r="A332" s="19" t="s">
        <v>544</v>
      </c>
      <c r="B332" s="20" t="s">
        <v>22</v>
      </c>
      <c r="C332" s="20" t="s">
        <v>146</v>
      </c>
      <c r="D332" s="20" t="s">
        <v>176</v>
      </c>
      <c r="E332" s="20" t="s">
        <v>1</v>
      </c>
      <c r="F332" s="13">
        <f>F333</f>
        <v>1744240</v>
      </c>
      <c r="G332" s="2"/>
      <c r="I332" s="13">
        <v>1744240</v>
      </c>
      <c r="J332" s="2"/>
      <c r="L332" s="138">
        <f t="shared" si="9"/>
        <v>0</v>
      </c>
      <c r="M332" s="138">
        <f t="shared" si="10"/>
        <v>0</v>
      </c>
    </row>
    <row r="333" spans="1:13" ht="31.5" outlineLevel="5">
      <c r="A333" s="19" t="s">
        <v>448</v>
      </c>
      <c r="B333" s="20" t="s">
        <v>22</v>
      </c>
      <c r="C333" s="20" t="s">
        <v>146</v>
      </c>
      <c r="D333" s="20" t="s">
        <v>177</v>
      </c>
      <c r="E333" s="20" t="s">
        <v>1</v>
      </c>
      <c r="F333" s="13">
        <f>F334</f>
        <v>1744240</v>
      </c>
      <c r="G333" s="2"/>
      <c r="I333" s="13">
        <v>1744240</v>
      </c>
      <c r="J333" s="2"/>
      <c r="L333" s="138">
        <f t="shared" si="9"/>
        <v>0</v>
      </c>
      <c r="M333" s="138">
        <f t="shared" si="10"/>
        <v>0</v>
      </c>
    </row>
    <row r="334" spans="1:13" ht="31.5" outlineLevel="6">
      <c r="A334" s="19" t="s">
        <v>703</v>
      </c>
      <c r="B334" s="20" t="s">
        <v>22</v>
      </c>
      <c r="C334" s="20" t="s">
        <v>146</v>
      </c>
      <c r="D334" s="20" t="s">
        <v>177</v>
      </c>
      <c r="E334" s="20" t="s">
        <v>17</v>
      </c>
      <c r="F334" s="13">
        <f>'Приложение_7 '!G371</f>
        <v>1744240</v>
      </c>
      <c r="G334" s="2"/>
      <c r="I334" s="13">
        <v>1744240</v>
      </c>
      <c r="J334" s="2"/>
      <c r="L334" s="138">
        <f t="shared" si="9"/>
        <v>0</v>
      </c>
      <c r="M334" s="138">
        <f t="shared" si="10"/>
        <v>0</v>
      </c>
    </row>
    <row r="335" spans="1:13" ht="47.25" outlineLevel="2">
      <c r="A335" s="102" t="s">
        <v>642</v>
      </c>
      <c r="B335" s="103" t="s">
        <v>22</v>
      </c>
      <c r="C335" s="103" t="s">
        <v>146</v>
      </c>
      <c r="D335" s="103" t="s">
        <v>178</v>
      </c>
      <c r="E335" s="103" t="s">
        <v>1</v>
      </c>
      <c r="F335" s="12">
        <f>F336+F342+F349+F339</f>
        <v>107080493.27000001</v>
      </c>
      <c r="G335" s="1"/>
      <c r="I335" s="12">
        <v>106630493.27</v>
      </c>
      <c r="J335" s="1"/>
      <c r="L335" s="138">
        <f t="shared" si="9"/>
        <v>450000.0000000149</v>
      </c>
      <c r="M335" s="138">
        <f t="shared" si="10"/>
        <v>0</v>
      </c>
    </row>
    <row r="336" spans="1:13" ht="31.5" outlineLevel="4">
      <c r="A336" s="19" t="s">
        <v>545</v>
      </c>
      <c r="B336" s="20" t="s">
        <v>22</v>
      </c>
      <c r="C336" s="20" t="s">
        <v>146</v>
      </c>
      <c r="D336" s="20" t="s">
        <v>179</v>
      </c>
      <c r="E336" s="20" t="s">
        <v>1</v>
      </c>
      <c r="F336" s="13">
        <f>F337</f>
        <v>10000000</v>
      </c>
      <c r="G336" s="2"/>
      <c r="I336" s="13">
        <v>10000000</v>
      </c>
      <c r="J336" s="2"/>
      <c r="L336" s="138">
        <f t="shared" si="9"/>
        <v>0</v>
      </c>
      <c r="M336" s="138">
        <f t="shared" si="10"/>
        <v>0</v>
      </c>
    </row>
    <row r="337" spans="1:13" ht="31.5" outlineLevel="5">
      <c r="A337" s="19" t="s">
        <v>461</v>
      </c>
      <c r="B337" s="20" t="s">
        <v>22</v>
      </c>
      <c r="C337" s="20" t="s">
        <v>146</v>
      </c>
      <c r="D337" s="20" t="s">
        <v>180</v>
      </c>
      <c r="E337" s="20" t="s">
        <v>1</v>
      </c>
      <c r="F337" s="13">
        <f>F338</f>
        <v>10000000</v>
      </c>
      <c r="G337" s="2"/>
      <c r="I337" s="13">
        <v>10000000</v>
      </c>
      <c r="J337" s="2"/>
      <c r="L337" s="138">
        <f t="shared" ref="L337:L406" si="12">F337-I337</f>
        <v>0</v>
      </c>
      <c r="M337" s="138">
        <f t="shared" ref="M337:M406" si="13">G337-J337</f>
        <v>0</v>
      </c>
    </row>
    <row r="338" spans="1:13" ht="31.5" outlineLevel="6">
      <c r="A338" s="19" t="s">
        <v>703</v>
      </c>
      <c r="B338" s="20" t="s">
        <v>22</v>
      </c>
      <c r="C338" s="20" t="s">
        <v>146</v>
      </c>
      <c r="D338" s="20" t="s">
        <v>180</v>
      </c>
      <c r="E338" s="20" t="s">
        <v>17</v>
      </c>
      <c r="F338" s="13">
        <f>'Приложение_7 '!G375</f>
        <v>10000000</v>
      </c>
      <c r="G338" s="2"/>
      <c r="I338" s="13">
        <v>10000000</v>
      </c>
      <c r="J338" s="2"/>
      <c r="L338" s="138">
        <f t="shared" si="12"/>
        <v>0</v>
      </c>
      <c r="M338" s="138">
        <f t="shared" si="13"/>
        <v>0</v>
      </c>
    </row>
    <row r="339" spans="1:13" ht="47.25" outlineLevel="6">
      <c r="A339" s="96" t="s">
        <v>1251</v>
      </c>
      <c r="B339" s="97" t="s">
        <v>22</v>
      </c>
      <c r="C339" s="97" t="s">
        <v>146</v>
      </c>
      <c r="D339" s="97" t="s">
        <v>1252</v>
      </c>
      <c r="E339" s="97" t="s">
        <v>1</v>
      </c>
      <c r="F339" s="13">
        <f>F340</f>
        <v>450000</v>
      </c>
      <c r="G339" s="2"/>
      <c r="I339" s="13"/>
      <c r="J339" s="2"/>
      <c r="L339" s="138"/>
      <c r="M339" s="138"/>
    </row>
    <row r="340" spans="1:13" ht="31.5" outlineLevel="6">
      <c r="A340" s="96" t="s">
        <v>448</v>
      </c>
      <c r="B340" s="97" t="s">
        <v>22</v>
      </c>
      <c r="C340" s="97" t="s">
        <v>146</v>
      </c>
      <c r="D340" s="97" t="s">
        <v>1253</v>
      </c>
      <c r="E340" s="97" t="s">
        <v>1</v>
      </c>
      <c r="F340" s="13">
        <f>F341</f>
        <v>450000</v>
      </c>
      <c r="G340" s="2"/>
      <c r="I340" s="13"/>
      <c r="J340" s="2"/>
      <c r="L340" s="138"/>
      <c r="M340" s="138"/>
    </row>
    <row r="341" spans="1:13" ht="31.5" outlineLevel="6">
      <c r="A341" s="96" t="s">
        <v>703</v>
      </c>
      <c r="B341" s="97" t="s">
        <v>22</v>
      </c>
      <c r="C341" s="97" t="s">
        <v>146</v>
      </c>
      <c r="D341" s="97" t="s">
        <v>1253</v>
      </c>
      <c r="E341" s="97" t="s">
        <v>17</v>
      </c>
      <c r="F341" s="13">
        <f>'Приложение_7 '!G378</f>
        <v>450000</v>
      </c>
      <c r="G341" s="2"/>
      <c r="I341" s="13"/>
      <c r="J341" s="2"/>
      <c r="L341" s="138"/>
      <c r="M341" s="138"/>
    </row>
    <row r="342" spans="1:13" ht="47.25" outlineLevel="4">
      <c r="A342" s="19" t="s">
        <v>546</v>
      </c>
      <c r="B342" s="20" t="s">
        <v>22</v>
      </c>
      <c r="C342" s="20" t="s">
        <v>146</v>
      </c>
      <c r="D342" s="20" t="s">
        <v>181</v>
      </c>
      <c r="E342" s="20" t="s">
        <v>1</v>
      </c>
      <c r="F342" s="13">
        <f>F343+F345+F347</f>
        <v>96330493.270000011</v>
      </c>
      <c r="G342" s="2"/>
      <c r="I342" s="13">
        <v>96330493.269999996</v>
      </c>
      <c r="J342" s="2"/>
      <c r="L342" s="138">
        <f t="shared" si="12"/>
        <v>0</v>
      </c>
      <c r="M342" s="138">
        <f t="shared" si="13"/>
        <v>0</v>
      </c>
    </row>
    <row r="343" spans="1:13" ht="47.25" outlineLevel="5">
      <c r="A343" s="19" t="s">
        <v>462</v>
      </c>
      <c r="B343" s="20" t="s">
        <v>22</v>
      </c>
      <c r="C343" s="20" t="s">
        <v>146</v>
      </c>
      <c r="D343" s="20" t="s">
        <v>182</v>
      </c>
      <c r="E343" s="20" t="s">
        <v>1</v>
      </c>
      <c r="F343" s="13">
        <f>F344</f>
        <v>92834953.200000003</v>
      </c>
      <c r="G343" s="2"/>
      <c r="I343" s="13">
        <v>92834953.200000003</v>
      </c>
      <c r="J343" s="2"/>
      <c r="L343" s="138">
        <f t="shared" si="12"/>
        <v>0</v>
      </c>
      <c r="M343" s="138">
        <f t="shared" si="13"/>
        <v>0</v>
      </c>
    </row>
    <row r="344" spans="1:13" ht="31.5" outlineLevel="6">
      <c r="A344" s="19" t="s">
        <v>703</v>
      </c>
      <c r="B344" s="20" t="s">
        <v>22</v>
      </c>
      <c r="C344" s="20" t="s">
        <v>146</v>
      </c>
      <c r="D344" s="20" t="s">
        <v>182</v>
      </c>
      <c r="E344" s="20" t="s">
        <v>17</v>
      </c>
      <c r="F344" s="13">
        <f>'Приложение_7 '!G381</f>
        <v>92834953.200000003</v>
      </c>
      <c r="G344" s="2"/>
      <c r="I344" s="13">
        <v>92834953.200000003</v>
      </c>
      <c r="J344" s="2"/>
      <c r="L344" s="138">
        <f t="shared" si="12"/>
        <v>0</v>
      </c>
      <c r="M344" s="138">
        <f t="shared" si="13"/>
        <v>0</v>
      </c>
    </row>
    <row r="345" spans="1:13" ht="31.5" outlineLevel="5">
      <c r="A345" s="19" t="s">
        <v>463</v>
      </c>
      <c r="B345" s="20" t="s">
        <v>22</v>
      </c>
      <c r="C345" s="20" t="s">
        <v>146</v>
      </c>
      <c r="D345" s="20" t="s">
        <v>183</v>
      </c>
      <c r="E345" s="20" t="s">
        <v>1</v>
      </c>
      <c r="F345" s="13">
        <f>F346</f>
        <v>360636.09</v>
      </c>
      <c r="G345" s="2"/>
      <c r="I345" s="13">
        <v>360636.09</v>
      </c>
      <c r="J345" s="2"/>
      <c r="L345" s="138">
        <f t="shared" si="12"/>
        <v>0</v>
      </c>
      <c r="M345" s="138">
        <f t="shared" si="13"/>
        <v>0</v>
      </c>
    </row>
    <row r="346" spans="1:13" ht="31.5" outlineLevel="6">
      <c r="A346" s="19" t="s">
        <v>703</v>
      </c>
      <c r="B346" s="20" t="s">
        <v>22</v>
      </c>
      <c r="C346" s="20" t="s">
        <v>146</v>
      </c>
      <c r="D346" s="20" t="s">
        <v>183</v>
      </c>
      <c r="E346" s="20" t="s">
        <v>17</v>
      </c>
      <c r="F346" s="13">
        <f>'Приложение_7 '!G383</f>
        <v>360636.09</v>
      </c>
      <c r="G346" s="2"/>
      <c r="I346" s="13">
        <v>360636.09</v>
      </c>
      <c r="J346" s="2"/>
      <c r="L346" s="138">
        <f t="shared" si="12"/>
        <v>0</v>
      </c>
      <c r="M346" s="138">
        <f t="shared" si="13"/>
        <v>0</v>
      </c>
    </row>
    <row r="347" spans="1:13" ht="31.5" outlineLevel="5">
      <c r="A347" s="19" t="s">
        <v>448</v>
      </c>
      <c r="B347" s="20" t="s">
        <v>22</v>
      </c>
      <c r="C347" s="20" t="s">
        <v>146</v>
      </c>
      <c r="D347" s="20" t="s">
        <v>184</v>
      </c>
      <c r="E347" s="20" t="s">
        <v>1</v>
      </c>
      <c r="F347" s="13">
        <f>F348</f>
        <v>3134903.98</v>
      </c>
      <c r="G347" s="2"/>
      <c r="I347" s="13">
        <v>3134903.98</v>
      </c>
      <c r="J347" s="2"/>
      <c r="L347" s="138">
        <f t="shared" si="12"/>
        <v>0</v>
      </c>
      <c r="M347" s="138">
        <f t="shared" si="13"/>
        <v>0</v>
      </c>
    </row>
    <row r="348" spans="1:13" ht="31.5" outlineLevel="6">
      <c r="A348" s="19" t="s">
        <v>703</v>
      </c>
      <c r="B348" s="20" t="s">
        <v>22</v>
      </c>
      <c r="C348" s="20" t="s">
        <v>146</v>
      </c>
      <c r="D348" s="20" t="s">
        <v>184</v>
      </c>
      <c r="E348" s="20" t="s">
        <v>17</v>
      </c>
      <c r="F348" s="13">
        <f>'Приложение_7 '!G385</f>
        <v>3134903.98</v>
      </c>
      <c r="G348" s="2"/>
      <c r="I348" s="13">
        <v>3134903.98</v>
      </c>
      <c r="J348" s="2"/>
      <c r="L348" s="138">
        <f t="shared" si="12"/>
        <v>0</v>
      </c>
      <c r="M348" s="138">
        <f t="shared" si="13"/>
        <v>0</v>
      </c>
    </row>
    <row r="349" spans="1:13" ht="47.25" outlineLevel="4">
      <c r="A349" s="19" t="s">
        <v>547</v>
      </c>
      <c r="B349" s="20" t="s">
        <v>22</v>
      </c>
      <c r="C349" s="20" t="s">
        <v>146</v>
      </c>
      <c r="D349" s="20" t="s">
        <v>185</v>
      </c>
      <c r="E349" s="20" t="s">
        <v>1</v>
      </c>
      <c r="F349" s="13">
        <f>F350</f>
        <v>300000</v>
      </c>
      <c r="G349" s="2"/>
      <c r="I349" s="13">
        <v>300000</v>
      </c>
      <c r="J349" s="2"/>
      <c r="L349" s="138">
        <f t="shared" si="12"/>
        <v>0</v>
      </c>
      <c r="M349" s="138">
        <f t="shared" si="13"/>
        <v>0</v>
      </c>
    </row>
    <row r="350" spans="1:13" ht="31.5" outlineLevel="5">
      <c r="A350" s="19" t="s">
        <v>448</v>
      </c>
      <c r="B350" s="20" t="s">
        <v>22</v>
      </c>
      <c r="C350" s="20" t="s">
        <v>146</v>
      </c>
      <c r="D350" s="20" t="s">
        <v>186</v>
      </c>
      <c r="E350" s="20" t="s">
        <v>1</v>
      </c>
      <c r="F350" s="13">
        <f>F351</f>
        <v>300000</v>
      </c>
      <c r="G350" s="1"/>
      <c r="I350" s="13">
        <v>300000</v>
      </c>
      <c r="J350" s="1"/>
      <c r="L350" s="138">
        <f t="shared" si="12"/>
        <v>0</v>
      </c>
      <c r="M350" s="138">
        <f t="shared" si="13"/>
        <v>0</v>
      </c>
    </row>
    <row r="351" spans="1:13" ht="31.5" outlineLevel="6">
      <c r="A351" s="19" t="s">
        <v>703</v>
      </c>
      <c r="B351" s="20" t="s">
        <v>22</v>
      </c>
      <c r="C351" s="20" t="s">
        <v>146</v>
      </c>
      <c r="D351" s="20" t="s">
        <v>186</v>
      </c>
      <c r="E351" s="20" t="s">
        <v>17</v>
      </c>
      <c r="F351" s="13">
        <f>'Приложение_7 '!G388</f>
        <v>300000</v>
      </c>
      <c r="G351" s="2"/>
      <c r="I351" s="13">
        <v>300000</v>
      </c>
      <c r="J351" s="2"/>
      <c r="L351" s="138">
        <f t="shared" si="12"/>
        <v>0</v>
      </c>
      <c r="M351" s="138">
        <f t="shared" si="13"/>
        <v>0</v>
      </c>
    </row>
    <row r="352" spans="1:13" outlineLevel="2">
      <c r="A352" s="102" t="s">
        <v>498</v>
      </c>
      <c r="B352" s="103" t="s">
        <v>22</v>
      </c>
      <c r="C352" s="103" t="s">
        <v>146</v>
      </c>
      <c r="D352" s="103" t="s">
        <v>11</v>
      </c>
      <c r="E352" s="103" t="s">
        <v>1</v>
      </c>
      <c r="F352" s="12">
        <f>F353</f>
        <v>78578.89</v>
      </c>
      <c r="G352" s="1"/>
      <c r="I352" s="12">
        <v>78578.89</v>
      </c>
      <c r="J352" s="1"/>
      <c r="L352" s="138">
        <f t="shared" si="12"/>
        <v>0</v>
      </c>
      <c r="M352" s="138">
        <f t="shared" si="13"/>
        <v>0</v>
      </c>
    </row>
    <row r="353" spans="1:13" ht="31.5" outlineLevel="5">
      <c r="A353" s="19" t="s">
        <v>455</v>
      </c>
      <c r="B353" s="20" t="s">
        <v>22</v>
      </c>
      <c r="C353" s="20" t="s">
        <v>146</v>
      </c>
      <c r="D353" s="20" t="s">
        <v>142</v>
      </c>
      <c r="E353" s="20" t="s">
        <v>1</v>
      </c>
      <c r="F353" s="13">
        <f>F354</f>
        <v>78578.89</v>
      </c>
      <c r="G353" s="2"/>
      <c r="I353" s="13">
        <v>78578.89</v>
      </c>
      <c r="J353" s="2"/>
      <c r="L353" s="138">
        <f t="shared" si="12"/>
        <v>0</v>
      </c>
      <c r="M353" s="138">
        <f t="shared" si="13"/>
        <v>0</v>
      </c>
    </row>
    <row r="354" spans="1:13" outlineLevel="6">
      <c r="A354" s="19" t="s">
        <v>705</v>
      </c>
      <c r="B354" s="20" t="s">
        <v>22</v>
      </c>
      <c r="C354" s="20" t="s">
        <v>146</v>
      </c>
      <c r="D354" s="20" t="s">
        <v>142</v>
      </c>
      <c r="E354" s="20" t="s">
        <v>65</v>
      </c>
      <c r="F354" s="13">
        <f>'Приложение_7 '!G391</f>
        <v>78578.89</v>
      </c>
      <c r="G354" s="2"/>
      <c r="I354" s="13">
        <v>78578.89</v>
      </c>
      <c r="J354" s="2"/>
      <c r="L354" s="138">
        <f t="shared" si="12"/>
        <v>0</v>
      </c>
      <c r="M354" s="138">
        <f t="shared" si="13"/>
        <v>0</v>
      </c>
    </row>
    <row r="355" spans="1:13" outlineLevel="1">
      <c r="A355" s="102" t="s">
        <v>683</v>
      </c>
      <c r="B355" s="103" t="s">
        <v>22</v>
      </c>
      <c r="C355" s="103" t="s">
        <v>187</v>
      </c>
      <c r="D355" s="103" t="s">
        <v>4</v>
      </c>
      <c r="E355" s="103" t="s">
        <v>1</v>
      </c>
      <c r="F355" s="12">
        <f>F356</f>
        <v>11066404.67</v>
      </c>
      <c r="G355" s="1"/>
      <c r="I355" s="12">
        <v>11066404.67</v>
      </c>
      <c r="J355" s="1"/>
      <c r="L355" s="138">
        <f t="shared" si="12"/>
        <v>0</v>
      </c>
      <c r="M355" s="138">
        <f t="shared" si="13"/>
        <v>0</v>
      </c>
    </row>
    <row r="356" spans="1:13" ht="31.5" outlineLevel="2">
      <c r="A356" s="102" t="s">
        <v>668</v>
      </c>
      <c r="B356" s="103" t="s">
        <v>22</v>
      </c>
      <c r="C356" s="103" t="s">
        <v>187</v>
      </c>
      <c r="D356" s="103" t="s">
        <v>90</v>
      </c>
      <c r="E356" s="103" t="s">
        <v>1</v>
      </c>
      <c r="F356" s="12">
        <f>F357+F364</f>
        <v>11066404.67</v>
      </c>
      <c r="G356" s="1"/>
      <c r="I356" s="12">
        <v>11066404.67</v>
      </c>
      <c r="J356" s="1"/>
      <c r="L356" s="138">
        <f t="shared" si="12"/>
        <v>0</v>
      </c>
      <c r="M356" s="138">
        <f t="shared" si="13"/>
        <v>0</v>
      </c>
    </row>
    <row r="357" spans="1:13" ht="47.25" outlineLevel="3">
      <c r="A357" s="102" t="s">
        <v>643</v>
      </c>
      <c r="B357" s="103" t="s">
        <v>22</v>
      </c>
      <c r="C357" s="103" t="s">
        <v>187</v>
      </c>
      <c r="D357" s="103" t="s">
        <v>188</v>
      </c>
      <c r="E357" s="103" t="s">
        <v>1</v>
      </c>
      <c r="F357" s="12">
        <f>F358</f>
        <v>10222143.869999999</v>
      </c>
      <c r="G357" s="1"/>
      <c r="I357" s="12">
        <v>10222143.869999999</v>
      </c>
      <c r="J357" s="1"/>
      <c r="L357" s="138">
        <f t="shared" si="12"/>
        <v>0</v>
      </c>
      <c r="M357" s="138">
        <f t="shared" si="13"/>
        <v>0</v>
      </c>
    </row>
    <row r="358" spans="1:13" ht="78.75" outlineLevel="4">
      <c r="A358" s="19" t="s">
        <v>548</v>
      </c>
      <c r="B358" s="20" t="s">
        <v>22</v>
      </c>
      <c r="C358" s="20" t="s">
        <v>187</v>
      </c>
      <c r="D358" s="20" t="s">
        <v>189</v>
      </c>
      <c r="E358" s="20" t="s">
        <v>1</v>
      </c>
      <c r="F358" s="13">
        <f>F359+F362</f>
        <v>10222143.869999999</v>
      </c>
      <c r="G358" s="2"/>
      <c r="I358" s="13">
        <v>10222143.869999999</v>
      </c>
      <c r="J358" s="2"/>
      <c r="L358" s="138">
        <f t="shared" si="12"/>
        <v>0</v>
      </c>
      <c r="M358" s="138">
        <f t="shared" si="13"/>
        <v>0</v>
      </c>
    </row>
    <row r="359" spans="1:13" ht="63" outlineLevel="5">
      <c r="A359" s="19" t="s">
        <v>450</v>
      </c>
      <c r="B359" s="20" t="s">
        <v>22</v>
      </c>
      <c r="C359" s="20" t="s">
        <v>187</v>
      </c>
      <c r="D359" s="20" t="s">
        <v>190</v>
      </c>
      <c r="E359" s="20" t="s">
        <v>1</v>
      </c>
      <c r="F359" s="13">
        <f>F360+F361</f>
        <v>9962143.8699999992</v>
      </c>
      <c r="G359" s="2"/>
      <c r="I359" s="13">
        <v>9962143.8699999992</v>
      </c>
      <c r="J359" s="2"/>
      <c r="L359" s="138">
        <f t="shared" si="12"/>
        <v>0</v>
      </c>
      <c r="M359" s="138">
        <f t="shared" si="13"/>
        <v>0</v>
      </c>
    </row>
    <row r="360" spans="1:13" ht="78.75" outlineLevel="6">
      <c r="A360" s="19" t="s">
        <v>719</v>
      </c>
      <c r="B360" s="20" t="s">
        <v>22</v>
      </c>
      <c r="C360" s="20" t="s">
        <v>187</v>
      </c>
      <c r="D360" s="20" t="s">
        <v>190</v>
      </c>
      <c r="E360" s="20" t="s">
        <v>10</v>
      </c>
      <c r="F360" s="13">
        <f>'Приложение_7 '!G229</f>
        <v>9885644.8699999992</v>
      </c>
      <c r="G360" s="2"/>
      <c r="I360" s="13">
        <v>9885644.8699999992</v>
      </c>
      <c r="J360" s="2"/>
      <c r="L360" s="138">
        <f t="shared" si="12"/>
        <v>0</v>
      </c>
      <c r="M360" s="138">
        <f t="shared" si="13"/>
        <v>0</v>
      </c>
    </row>
    <row r="361" spans="1:13" ht="31.5" outlineLevel="6">
      <c r="A361" s="19" t="s">
        <v>703</v>
      </c>
      <c r="B361" s="20" t="s">
        <v>22</v>
      </c>
      <c r="C361" s="20" t="s">
        <v>187</v>
      </c>
      <c r="D361" s="20" t="s">
        <v>190</v>
      </c>
      <c r="E361" s="20" t="s">
        <v>17</v>
      </c>
      <c r="F361" s="13">
        <f>'Приложение_7 '!G230</f>
        <v>76499</v>
      </c>
      <c r="G361" s="2"/>
      <c r="I361" s="13">
        <v>76499</v>
      </c>
      <c r="J361" s="2"/>
      <c r="L361" s="138">
        <f t="shared" si="12"/>
        <v>0</v>
      </c>
      <c r="M361" s="138">
        <f t="shared" si="13"/>
        <v>0</v>
      </c>
    </row>
    <row r="362" spans="1:13" ht="63" outlineLevel="5">
      <c r="A362" s="19" t="s">
        <v>439</v>
      </c>
      <c r="B362" s="20" t="s">
        <v>22</v>
      </c>
      <c r="C362" s="20" t="s">
        <v>187</v>
      </c>
      <c r="D362" s="20" t="s">
        <v>191</v>
      </c>
      <c r="E362" s="20" t="s">
        <v>1</v>
      </c>
      <c r="F362" s="13">
        <f>F363</f>
        <v>260000</v>
      </c>
      <c r="G362" s="2"/>
      <c r="I362" s="13">
        <v>260000</v>
      </c>
      <c r="J362" s="2"/>
      <c r="L362" s="138">
        <f t="shared" si="12"/>
        <v>0</v>
      </c>
      <c r="M362" s="138">
        <f t="shared" si="13"/>
        <v>0</v>
      </c>
    </row>
    <row r="363" spans="1:13" ht="78.75" outlineLevel="6">
      <c r="A363" s="19" t="s">
        <v>719</v>
      </c>
      <c r="B363" s="20" t="s">
        <v>22</v>
      </c>
      <c r="C363" s="20" t="s">
        <v>187</v>
      </c>
      <c r="D363" s="20" t="s">
        <v>191</v>
      </c>
      <c r="E363" s="20" t="s">
        <v>10</v>
      </c>
      <c r="F363" s="13">
        <f>'Приложение_7 '!G232</f>
        <v>260000</v>
      </c>
      <c r="G363" s="2"/>
      <c r="I363" s="13">
        <v>260000</v>
      </c>
      <c r="J363" s="2"/>
      <c r="L363" s="138">
        <f t="shared" si="12"/>
        <v>0</v>
      </c>
      <c r="M363" s="138">
        <f t="shared" si="13"/>
        <v>0</v>
      </c>
    </row>
    <row r="364" spans="1:13" ht="47.25" outlineLevel="3">
      <c r="A364" s="102" t="s">
        <v>633</v>
      </c>
      <c r="B364" s="103" t="s">
        <v>22</v>
      </c>
      <c r="C364" s="103" t="s">
        <v>187</v>
      </c>
      <c r="D364" s="103" t="s">
        <v>91</v>
      </c>
      <c r="E364" s="103" t="s">
        <v>1</v>
      </c>
      <c r="F364" s="12">
        <f>F365+F368+F371</f>
        <v>844260.8</v>
      </c>
      <c r="G364" s="1"/>
      <c r="I364" s="12">
        <v>844260.8</v>
      </c>
      <c r="J364" s="1"/>
      <c r="L364" s="138">
        <f t="shared" si="12"/>
        <v>0</v>
      </c>
      <c r="M364" s="138">
        <f t="shared" si="13"/>
        <v>0</v>
      </c>
    </row>
    <row r="365" spans="1:13" ht="47.25" outlineLevel="4">
      <c r="A365" s="19" t="s">
        <v>515</v>
      </c>
      <c r="B365" s="20" t="s">
        <v>22</v>
      </c>
      <c r="C365" s="20" t="s">
        <v>187</v>
      </c>
      <c r="D365" s="20" t="s">
        <v>92</v>
      </c>
      <c r="E365" s="20" t="s">
        <v>1</v>
      </c>
      <c r="F365" s="13">
        <f>F366</f>
        <v>23240</v>
      </c>
      <c r="G365" s="2"/>
      <c r="I365" s="13">
        <v>23240</v>
      </c>
      <c r="J365" s="2"/>
      <c r="L365" s="138">
        <f t="shared" si="12"/>
        <v>0</v>
      </c>
      <c r="M365" s="138">
        <f t="shared" si="13"/>
        <v>0</v>
      </c>
    </row>
    <row r="366" spans="1:13" ht="31.5" outlineLevel="5">
      <c r="A366" s="19" t="s">
        <v>448</v>
      </c>
      <c r="B366" s="20" t="s">
        <v>22</v>
      </c>
      <c r="C366" s="20" t="s">
        <v>187</v>
      </c>
      <c r="D366" s="20" t="s">
        <v>93</v>
      </c>
      <c r="E366" s="20" t="s">
        <v>1</v>
      </c>
      <c r="F366" s="13">
        <f>F367</f>
        <v>23240</v>
      </c>
      <c r="G366" s="2"/>
      <c r="I366" s="13">
        <v>23240</v>
      </c>
      <c r="J366" s="2"/>
      <c r="L366" s="138">
        <f t="shared" si="12"/>
        <v>0</v>
      </c>
      <c r="M366" s="138">
        <f t="shared" si="13"/>
        <v>0</v>
      </c>
    </row>
    <row r="367" spans="1:13" ht="31.5" outlineLevel="6">
      <c r="A367" s="19" t="s">
        <v>703</v>
      </c>
      <c r="B367" s="20" t="s">
        <v>22</v>
      </c>
      <c r="C367" s="20" t="s">
        <v>187</v>
      </c>
      <c r="D367" s="20" t="s">
        <v>93</v>
      </c>
      <c r="E367" s="20" t="s">
        <v>17</v>
      </c>
      <c r="F367" s="13">
        <f>'Приложение_7 '!G236</f>
        <v>23240</v>
      </c>
      <c r="G367" s="2"/>
      <c r="I367" s="13">
        <v>23240</v>
      </c>
      <c r="J367" s="2"/>
      <c r="L367" s="138">
        <f t="shared" si="12"/>
        <v>0</v>
      </c>
      <c r="M367" s="138">
        <f t="shared" si="13"/>
        <v>0</v>
      </c>
    </row>
    <row r="368" spans="1:13" ht="31.5" outlineLevel="4">
      <c r="A368" s="19" t="s">
        <v>518</v>
      </c>
      <c r="B368" s="20" t="s">
        <v>22</v>
      </c>
      <c r="C368" s="20" t="s">
        <v>187</v>
      </c>
      <c r="D368" s="20" t="s">
        <v>100</v>
      </c>
      <c r="E368" s="20" t="s">
        <v>1</v>
      </c>
      <c r="F368" s="13">
        <f>F369</f>
        <v>675880.8</v>
      </c>
      <c r="G368" s="2"/>
      <c r="I368" s="13">
        <v>675880.8</v>
      </c>
      <c r="J368" s="2"/>
      <c r="L368" s="138">
        <f t="shared" si="12"/>
        <v>0</v>
      </c>
      <c r="M368" s="138">
        <f t="shared" si="13"/>
        <v>0</v>
      </c>
    </row>
    <row r="369" spans="1:13" ht="31.5" outlineLevel="5">
      <c r="A369" s="19" t="s">
        <v>448</v>
      </c>
      <c r="B369" s="20" t="s">
        <v>22</v>
      </c>
      <c r="C369" s="20" t="s">
        <v>187</v>
      </c>
      <c r="D369" s="20" t="s">
        <v>101</v>
      </c>
      <c r="E369" s="20" t="s">
        <v>1</v>
      </c>
      <c r="F369" s="13">
        <f>F370</f>
        <v>675880.8</v>
      </c>
      <c r="G369" s="2"/>
      <c r="I369" s="13">
        <v>675880.8</v>
      </c>
      <c r="J369" s="2"/>
      <c r="L369" s="138">
        <f t="shared" si="12"/>
        <v>0</v>
      </c>
      <c r="M369" s="138">
        <f t="shared" si="13"/>
        <v>0</v>
      </c>
    </row>
    <row r="370" spans="1:13" ht="31.5" outlineLevel="6">
      <c r="A370" s="19" t="s">
        <v>703</v>
      </c>
      <c r="B370" s="20" t="s">
        <v>22</v>
      </c>
      <c r="C370" s="20" t="s">
        <v>187</v>
      </c>
      <c r="D370" s="20" t="s">
        <v>101</v>
      </c>
      <c r="E370" s="20" t="s">
        <v>17</v>
      </c>
      <c r="F370" s="13">
        <f>'Приложение_7 '!G239</f>
        <v>675880.8</v>
      </c>
      <c r="G370" s="2"/>
      <c r="I370" s="13">
        <v>675880.8</v>
      </c>
      <c r="J370" s="2"/>
      <c r="L370" s="138">
        <f t="shared" si="12"/>
        <v>0</v>
      </c>
      <c r="M370" s="138">
        <f t="shared" si="13"/>
        <v>0</v>
      </c>
    </row>
    <row r="371" spans="1:13" outlineLevel="4">
      <c r="A371" s="19" t="s">
        <v>519</v>
      </c>
      <c r="B371" s="20" t="s">
        <v>22</v>
      </c>
      <c r="C371" s="20" t="s">
        <v>187</v>
      </c>
      <c r="D371" s="20" t="s">
        <v>102</v>
      </c>
      <c r="E371" s="20" t="s">
        <v>1</v>
      </c>
      <c r="F371" s="13">
        <f>F372</f>
        <v>145140</v>
      </c>
      <c r="G371" s="2"/>
      <c r="I371" s="13">
        <v>145140</v>
      </c>
      <c r="J371" s="2"/>
      <c r="L371" s="138">
        <f t="shared" si="12"/>
        <v>0</v>
      </c>
      <c r="M371" s="138">
        <f t="shared" si="13"/>
        <v>0</v>
      </c>
    </row>
    <row r="372" spans="1:13" ht="31.5" outlineLevel="5">
      <c r="A372" s="19" t="s">
        <v>448</v>
      </c>
      <c r="B372" s="20" t="s">
        <v>22</v>
      </c>
      <c r="C372" s="20" t="s">
        <v>187</v>
      </c>
      <c r="D372" s="20" t="s">
        <v>103</v>
      </c>
      <c r="E372" s="20" t="s">
        <v>1</v>
      </c>
      <c r="F372" s="13">
        <f>F373</f>
        <v>145140</v>
      </c>
      <c r="G372" s="2"/>
      <c r="I372" s="13">
        <v>145140</v>
      </c>
      <c r="J372" s="2"/>
      <c r="L372" s="138">
        <f t="shared" si="12"/>
        <v>0</v>
      </c>
      <c r="M372" s="138">
        <f t="shared" si="13"/>
        <v>0</v>
      </c>
    </row>
    <row r="373" spans="1:13" ht="31.5" outlineLevel="6">
      <c r="A373" s="19" t="s">
        <v>703</v>
      </c>
      <c r="B373" s="20" t="s">
        <v>22</v>
      </c>
      <c r="C373" s="20" t="s">
        <v>187</v>
      </c>
      <c r="D373" s="20" t="s">
        <v>103</v>
      </c>
      <c r="E373" s="20" t="s">
        <v>17</v>
      </c>
      <c r="F373" s="13">
        <f>'Приложение_7 '!G242</f>
        <v>145140</v>
      </c>
      <c r="G373" s="2"/>
      <c r="I373" s="13">
        <v>145140</v>
      </c>
      <c r="J373" s="2"/>
      <c r="L373" s="138">
        <f t="shared" si="12"/>
        <v>0</v>
      </c>
      <c r="M373" s="138">
        <f t="shared" si="13"/>
        <v>0</v>
      </c>
    </row>
    <row r="374" spans="1:13" s="137" customFormat="1" ht="31.5" outlineLevel="1">
      <c r="A374" s="102" t="s">
        <v>684</v>
      </c>
      <c r="B374" s="103" t="s">
        <v>22</v>
      </c>
      <c r="C374" s="103" t="s">
        <v>192</v>
      </c>
      <c r="D374" s="103" t="s">
        <v>4</v>
      </c>
      <c r="E374" s="103" t="s">
        <v>1</v>
      </c>
      <c r="F374" s="12">
        <f>F375+F380</f>
        <v>27205846.270000003</v>
      </c>
      <c r="G374" s="12">
        <f>G375+G380</f>
        <v>36200</v>
      </c>
      <c r="I374" s="12">
        <v>27910305.52</v>
      </c>
      <c r="J374" s="1">
        <f>J380</f>
        <v>36200</v>
      </c>
      <c r="L374" s="138">
        <f t="shared" si="12"/>
        <v>-704459.24999999627</v>
      </c>
      <c r="M374" s="138">
        <f t="shared" si="13"/>
        <v>0</v>
      </c>
    </row>
    <row r="375" spans="1:13" ht="31.5" outlineLevel="2">
      <c r="A375" s="102" t="s">
        <v>668</v>
      </c>
      <c r="B375" s="103" t="s">
        <v>22</v>
      </c>
      <c r="C375" s="103" t="s">
        <v>192</v>
      </c>
      <c r="D375" s="103" t="s">
        <v>90</v>
      </c>
      <c r="E375" s="103" t="s">
        <v>1</v>
      </c>
      <c r="F375" s="12">
        <f>F376</f>
        <v>690807.12</v>
      </c>
      <c r="G375" s="1"/>
      <c r="I375" s="12">
        <v>690807.12</v>
      </c>
      <c r="J375" s="1"/>
      <c r="L375" s="138">
        <f t="shared" si="12"/>
        <v>0</v>
      </c>
      <c r="M375" s="138">
        <f t="shared" si="13"/>
        <v>0</v>
      </c>
    </row>
    <row r="376" spans="1:13" ht="47.25" outlineLevel="3">
      <c r="A376" s="102" t="s">
        <v>633</v>
      </c>
      <c r="B376" s="103" t="s">
        <v>22</v>
      </c>
      <c r="C376" s="103" t="s">
        <v>192</v>
      </c>
      <c r="D376" s="103" t="s">
        <v>91</v>
      </c>
      <c r="E376" s="103" t="s">
        <v>1</v>
      </c>
      <c r="F376" s="12">
        <f>F377</f>
        <v>690807.12</v>
      </c>
      <c r="G376" s="1"/>
      <c r="I376" s="12">
        <v>690807.12</v>
      </c>
      <c r="J376" s="1"/>
      <c r="L376" s="138">
        <f t="shared" si="12"/>
        <v>0</v>
      </c>
      <c r="M376" s="138">
        <f t="shared" si="13"/>
        <v>0</v>
      </c>
    </row>
    <row r="377" spans="1:13" ht="31.5" outlineLevel="4">
      <c r="A377" s="19" t="s">
        <v>518</v>
      </c>
      <c r="B377" s="20" t="s">
        <v>22</v>
      </c>
      <c r="C377" s="20" t="s">
        <v>192</v>
      </c>
      <c r="D377" s="20" t="s">
        <v>100</v>
      </c>
      <c r="E377" s="20" t="s">
        <v>1</v>
      </c>
      <c r="F377" s="13">
        <f>F378</f>
        <v>690807.12</v>
      </c>
      <c r="G377" s="2"/>
      <c r="I377" s="13">
        <v>690807.12</v>
      </c>
      <c r="J377" s="2"/>
      <c r="L377" s="138">
        <f t="shared" si="12"/>
        <v>0</v>
      </c>
      <c r="M377" s="138">
        <f t="shared" si="13"/>
        <v>0</v>
      </c>
    </row>
    <row r="378" spans="1:13" ht="31.5" outlineLevel="5">
      <c r="A378" s="19" t="s">
        <v>448</v>
      </c>
      <c r="B378" s="20" t="s">
        <v>22</v>
      </c>
      <c r="C378" s="20" t="s">
        <v>192</v>
      </c>
      <c r="D378" s="20" t="s">
        <v>101</v>
      </c>
      <c r="E378" s="20" t="s">
        <v>1</v>
      </c>
      <c r="F378" s="13">
        <f>F379</f>
        <v>690807.12</v>
      </c>
      <c r="G378" s="2"/>
      <c r="I378" s="13">
        <v>690807.12</v>
      </c>
      <c r="J378" s="2"/>
      <c r="L378" s="138">
        <f t="shared" si="12"/>
        <v>0</v>
      </c>
      <c r="M378" s="138">
        <f t="shared" si="13"/>
        <v>0</v>
      </c>
    </row>
    <row r="379" spans="1:13" ht="31.5" outlineLevel="6">
      <c r="A379" s="19" t="s">
        <v>703</v>
      </c>
      <c r="B379" s="20" t="s">
        <v>22</v>
      </c>
      <c r="C379" s="20" t="s">
        <v>192</v>
      </c>
      <c r="D379" s="20" t="s">
        <v>101</v>
      </c>
      <c r="E379" s="20" t="s">
        <v>17</v>
      </c>
      <c r="F379" s="13">
        <f>'Приложение_7 '!G397</f>
        <v>690807.12</v>
      </c>
      <c r="G379" s="2"/>
      <c r="I379" s="13">
        <v>690807.12</v>
      </c>
      <c r="J379" s="2"/>
      <c r="L379" s="138">
        <f t="shared" si="12"/>
        <v>0</v>
      </c>
      <c r="M379" s="138">
        <f t="shared" si="13"/>
        <v>0</v>
      </c>
    </row>
    <row r="380" spans="1:13" ht="47.25" outlineLevel="2">
      <c r="A380" s="102" t="s">
        <v>665</v>
      </c>
      <c r="B380" s="103" t="s">
        <v>22</v>
      </c>
      <c r="C380" s="103" t="s">
        <v>192</v>
      </c>
      <c r="D380" s="103" t="s">
        <v>6</v>
      </c>
      <c r="E380" s="103" t="s">
        <v>1</v>
      </c>
      <c r="F380" s="12">
        <f>F381+F386+F393</f>
        <v>26515039.150000002</v>
      </c>
      <c r="G380" s="12">
        <f>G381+G386+G393</f>
        <v>36200</v>
      </c>
      <c r="I380" s="12">
        <v>27219498.399999999</v>
      </c>
      <c r="J380" s="1">
        <f>J381</f>
        <v>36200</v>
      </c>
      <c r="L380" s="138">
        <f t="shared" si="12"/>
        <v>-704459.24999999627</v>
      </c>
      <c r="M380" s="138">
        <f t="shared" si="13"/>
        <v>0</v>
      </c>
    </row>
    <row r="381" spans="1:13" ht="31.5" outlineLevel="3">
      <c r="A381" s="102" t="s">
        <v>625</v>
      </c>
      <c r="B381" s="103" t="s">
        <v>22</v>
      </c>
      <c r="C381" s="103" t="s">
        <v>192</v>
      </c>
      <c r="D381" s="103" t="s">
        <v>43</v>
      </c>
      <c r="E381" s="103" t="s">
        <v>1</v>
      </c>
      <c r="F381" s="12">
        <f>F382</f>
        <v>36200</v>
      </c>
      <c r="G381" s="12">
        <f>G382</f>
        <v>36200</v>
      </c>
      <c r="I381" s="12">
        <v>36200</v>
      </c>
      <c r="J381" s="1">
        <f>J382</f>
        <v>36200</v>
      </c>
      <c r="L381" s="138">
        <f t="shared" si="12"/>
        <v>0</v>
      </c>
      <c r="M381" s="138">
        <f t="shared" si="13"/>
        <v>0</v>
      </c>
    </row>
    <row r="382" spans="1:13" ht="63" outlineLevel="4">
      <c r="A382" s="19" t="s">
        <v>549</v>
      </c>
      <c r="B382" s="20" t="s">
        <v>22</v>
      </c>
      <c r="C382" s="20" t="s">
        <v>192</v>
      </c>
      <c r="D382" s="20" t="s">
        <v>193</v>
      </c>
      <c r="E382" s="20" t="s">
        <v>1</v>
      </c>
      <c r="F382" s="13">
        <f>F383</f>
        <v>36200</v>
      </c>
      <c r="G382" s="13">
        <f>G383</f>
        <v>36200</v>
      </c>
      <c r="I382" s="13">
        <v>36200</v>
      </c>
      <c r="J382" s="2">
        <f>J383</f>
        <v>36200</v>
      </c>
      <c r="L382" s="138">
        <f t="shared" si="12"/>
        <v>0</v>
      </c>
      <c r="M382" s="138">
        <f t="shared" si="13"/>
        <v>0</v>
      </c>
    </row>
    <row r="383" spans="1:13" ht="94.5" outlineLevel="5">
      <c r="A383" s="19" t="s">
        <v>464</v>
      </c>
      <c r="B383" s="20" t="s">
        <v>22</v>
      </c>
      <c r="C383" s="20" t="s">
        <v>192</v>
      </c>
      <c r="D383" s="20" t="s">
        <v>194</v>
      </c>
      <c r="E383" s="20" t="s">
        <v>1</v>
      </c>
      <c r="F383" s="13">
        <f>F384+F385</f>
        <v>36200</v>
      </c>
      <c r="G383" s="13">
        <f>G384+G385</f>
        <v>36200</v>
      </c>
      <c r="I383" s="13">
        <v>36200</v>
      </c>
      <c r="J383" s="13">
        <v>36200</v>
      </c>
      <c r="L383" s="138">
        <f t="shared" si="12"/>
        <v>0</v>
      </c>
      <c r="M383" s="138">
        <f t="shared" si="13"/>
        <v>0</v>
      </c>
    </row>
    <row r="384" spans="1:13" ht="78.75" outlineLevel="6">
      <c r="A384" s="19" t="s">
        <v>719</v>
      </c>
      <c r="B384" s="20" t="s">
        <v>22</v>
      </c>
      <c r="C384" s="20" t="s">
        <v>192</v>
      </c>
      <c r="D384" s="20" t="s">
        <v>194</v>
      </c>
      <c r="E384" s="20" t="s">
        <v>10</v>
      </c>
      <c r="F384" s="13">
        <f>'Приложение_7 '!G248</f>
        <v>32122.44</v>
      </c>
      <c r="G384" s="13">
        <f>F384</f>
        <v>32122.44</v>
      </c>
      <c r="I384" s="13">
        <v>32122.44</v>
      </c>
      <c r="J384" s="13">
        <v>32122.44</v>
      </c>
      <c r="L384" s="138">
        <f t="shared" si="12"/>
        <v>0</v>
      </c>
      <c r="M384" s="138">
        <f t="shared" si="13"/>
        <v>0</v>
      </c>
    </row>
    <row r="385" spans="1:13" ht="31.5" outlineLevel="6">
      <c r="A385" s="19" t="s">
        <v>703</v>
      </c>
      <c r="B385" s="20" t="s">
        <v>22</v>
      </c>
      <c r="C385" s="20" t="s">
        <v>192</v>
      </c>
      <c r="D385" s="20" t="s">
        <v>194</v>
      </c>
      <c r="E385" s="20" t="s">
        <v>17</v>
      </c>
      <c r="F385" s="13">
        <f>'Приложение_7 '!G249</f>
        <v>4077.56</v>
      </c>
      <c r="G385" s="13">
        <f>F385</f>
        <v>4077.56</v>
      </c>
      <c r="I385" s="13">
        <v>4077.56</v>
      </c>
      <c r="J385" s="13">
        <v>4077.56</v>
      </c>
      <c r="L385" s="138">
        <f t="shared" si="12"/>
        <v>0</v>
      </c>
      <c r="M385" s="138">
        <f t="shared" si="13"/>
        <v>0</v>
      </c>
    </row>
    <row r="386" spans="1:13" ht="47.25" outlineLevel="3">
      <c r="A386" s="102" t="s">
        <v>626</v>
      </c>
      <c r="B386" s="103" t="s">
        <v>22</v>
      </c>
      <c r="C386" s="103" t="s">
        <v>192</v>
      </c>
      <c r="D386" s="103" t="s">
        <v>51</v>
      </c>
      <c r="E386" s="103" t="s">
        <v>1</v>
      </c>
      <c r="F386" s="12">
        <f>F387+F390</f>
        <v>3841040</v>
      </c>
      <c r="G386" s="1"/>
      <c r="I386" s="12">
        <v>4141040</v>
      </c>
      <c r="J386" s="1"/>
      <c r="L386" s="138">
        <f t="shared" si="12"/>
        <v>-300000</v>
      </c>
      <c r="M386" s="138">
        <f t="shared" si="13"/>
        <v>0</v>
      </c>
    </row>
    <row r="387" spans="1:13" ht="63" outlineLevel="4">
      <c r="A387" s="19" t="s">
        <v>550</v>
      </c>
      <c r="B387" s="20" t="s">
        <v>22</v>
      </c>
      <c r="C387" s="20" t="s">
        <v>192</v>
      </c>
      <c r="D387" s="20" t="s">
        <v>195</v>
      </c>
      <c r="E387" s="20" t="s">
        <v>1</v>
      </c>
      <c r="F387" s="13">
        <f>F388</f>
        <v>1541040</v>
      </c>
      <c r="G387" s="2"/>
      <c r="I387" s="13">
        <v>4141040</v>
      </c>
      <c r="J387" s="2"/>
      <c r="L387" s="138">
        <f t="shared" si="12"/>
        <v>-2600000</v>
      </c>
      <c r="M387" s="138">
        <f t="shared" si="13"/>
        <v>0</v>
      </c>
    </row>
    <row r="388" spans="1:13" ht="31.5" outlineLevel="5">
      <c r="A388" s="19" t="s">
        <v>465</v>
      </c>
      <c r="B388" s="20" t="s">
        <v>22</v>
      </c>
      <c r="C388" s="20" t="s">
        <v>192</v>
      </c>
      <c r="D388" s="20" t="s">
        <v>196</v>
      </c>
      <c r="E388" s="20" t="s">
        <v>1</v>
      </c>
      <c r="F388" s="13">
        <f>F389</f>
        <v>1541040</v>
      </c>
      <c r="G388" s="2"/>
      <c r="I388" s="13">
        <v>4141040</v>
      </c>
      <c r="J388" s="2"/>
      <c r="L388" s="138">
        <f t="shared" si="12"/>
        <v>-2600000</v>
      </c>
      <c r="M388" s="138">
        <f t="shared" si="13"/>
        <v>0</v>
      </c>
    </row>
    <row r="389" spans="1:13" ht="31.5" outlineLevel="6">
      <c r="A389" s="19" t="s">
        <v>703</v>
      </c>
      <c r="B389" s="20" t="s">
        <v>22</v>
      </c>
      <c r="C389" s="20" t="s">
        <v>192</v>
      </c>
      <c r="D389" s="20" t="s">
        <v>196</v>
      </c>
      <c r="E389" s="20" t="s">
        <v>17</v>
      </c>
      <c r="F389" s="13">
        <f>'Приложение_7 '!G402</f>
        <v>1541040</v>
      </c>
      <c r="G389" s="2"/>
      <c r="I389" s="13">
        <v>4141040</v>
      </c>
      <c r="J389" s="2"/>
      <c r="L389" s="138">
        <f t="shared" si="12"/>
        <v>-2600000</v>
      </c>
      <c r="M389" s="138">
        <f t="shared" si="13"/>
        <v>0</v>
      </c>
    </row>
    <row r="390" spans="1:13" ht="110.25" outlineLevel="6">
      <c r="A390" s="96" t="s">
        <v>1254</v>
      </c>
      <c r="B390" s="97" t="s">
        <v>22</v>
      </c>
      <c r="C390" s="97" t="s">
        <v>192</v>
      </c>
      <c r="D390" s="97" t="s">
        <v>1255</v>
      </c>
      <c r="E390" s="97" t="s">
        <v>1</v>
      </c>
      <c r="F390" s="13">
        <f>F391</f>
        <v>2300000</v>
      </c>
      <c r="G390" s="2"/>
      <c r="I390" s="13"/>
      <c r="J390" s="2"/>
      <c r="L390" s="138"/>
      <c r="M390" s="138"/>
    </row>
    <row r="391" spans="1:13" ht="31.5" outlineLevel="6">
      <c r="A391" s="96" t="s">
        <v>465</v>
      </c>
      <c r="B391" s="97" t="s">
        <v>22</v>
      </c>
      <c r="C391" s="97" t="s">
        <v>192</v>
      </c>
      <c r="D391" s="97" t="s">
        <v>1256</v>
      </c>
      <c r="E391" s="97" t="s">
        <v>1</v>
      </c>
      <c r="F391" s="13">
        <f>F392</f>
        <v>2300000</v>
      </c>
      <c r="G391" s="2"/>
      <c r="I391" s="13"/>
      <c r="J391" s="2"/>
      <c r="L391" s="138"/>
      <c r="M391" s="138"/>
    </row>
    <row r="392" spans="1:13" ht="31.5" outlineLevel="6">
      <c r="A392" s="96" t="s">
        <v>703</v>
      </c>
      <c r="B392" s="97" t="s">
        <v>22</v>
      </c>
      <c r="C392" s="97" t="s">
        <v>192</v>
      </c>
      <c r="D392" s="97" t="s">
        <v>1256</v>
      </c>
      <c r="E392" s="97" t="s">
        <v>17</v>
      </c>
      <c r="F392" s="13">
        <f>'Приложение_7 '!G405</f>
        <v>2300000</v>
      </c>
      <c r="G392" s="2"/>
      <c r="I392" s="13"/>
      <c r="J392" s="2"/>
      <c r="L392" s="138"/>
      <c r="M392" s="138"/>
    </row>
    <row r="393" spans="1:13" ht="63" outlineLevel="3">
      <c r="A393" s="102" t="s">
        <v>644</v>
      </c>
      <c r="B393" s="103" t="s">
        <v>22</v>
      </c>
      <c r="C393" s="103" t="s">
        <v>192</v>
      </c>
      <c r="D393" s="103" t="s">
        <v>197</v>
      </c>
      <c r="E393" s="103" t="s">
        <v>1</v>
      </c>
      <c r="F393" s="12">
        <f>F394+F400+F406</f>
        <v>22637799.150000002</v>
      </c>
      <c r="G393" s="1"/>
      <c r="I393" s="12">
        <v>23042258.399999999</v>
      </c>
      <c r="J393" s="1"/>
      <c r="L393" s="138">
        <f t="shared" si="12"/>
        <v>-404459.24999999627</v>
      </c>
      <c r="M393" s="138">
        <f t="shared" si="13"/>
        <v>0</v>
      </c>
    </row>
    <row r="394" spans="1:13" ht="63" outlineLevel="4">
      <c r="A394" s="19" t="s">
        <v>551</v>
      </c>
      <c r="B394" s="20" t="s">
        <v>22</v>
      </c>
      <c r="C394" s="20" t="s">
        <v>192</v>
      </c>
      <c r="D394" s="20" t="s">
        <v>198</v>
      </c>
      <c r="E394" s="20" t="s">
        <v>1</v>
      </c>
      <c r="F394" s="13">
        <f>F395</f>
        <v>7056719.9100000001</v>
      </c>
      <c r="G394" s="2"/>
      <c r="I394" s="13">
        <v>7135642.0499999998</v>
      </c>
      <c r="J394" s="2"/>
      <c r="L394" s="138">
        <f t="shared" si="12"/>
        <v>-78922.139999999665</v>
      </c>
      <c r="M394" s="138">
        <f t="shared" si="13"/>
        <v>0</v>
      </c>
    </row>
    <row r="395" spans="1:13" ht="63" outlineLevel="5">
      <c r="A395" s="19" t="s">
        <v>450</v>
      </c>
      <c r="B395" s="20" t="s">
        <v>22</v>
      </c>
      <c r="C395" s="20" t="s">
        <v>192</v>
      </c>
      <c r="D395" s="20" t="s">
        <v>199</v>
      </c>
      <c r="E395" s="20" t="s">
        <v>1</v>
      </c>
      <c r="F395" s="13">
        <f>F396+F397+F398+F399</f>
        <v>7056719.9100000001</v>
      </c>
      <c r="G395" s="2"/>
      <c r="I395" s="13">
        <v>7135642.0499999998</v>
      </c>
      <c r="J395" s="2"/>
      <c r="L395" s="138">
        <f t="shared" si="12"/>
        <v>-78922.139999999665</v>
      </c>
      <c r="M395" s="138">
        <f t="shared" si="13"/>
        <v>0</v>
      </c>
    </row>
    <row r="396" spans="1:13" ht="78.75" outlineLevel="6">
      <c r="A396" s="19" t="s">
        <v>719</v>
      </c>
      <c r="B396" s="20" t="s">
        <v>22</v>
      </c>
      <c r="C396" s="20" t="s">
        <v>192</v>
      </c>
      <c r="D396" s="20" t="s">
        <v>199</v>
      </c>
      <c r="E396" s="20" t="s">
        <v>10</v>
      </c>
      <c r="F396" s="13">
        <f>'Приложение_7 '!G409</f>
        <v>5277891.38</v>
      </c>
      <c r="G396" s="2"/>
      <c r="I396" s="13">
        <v>5277891.38</v>
      </c>
      <c r="J396" s="2"/>
      <c r="L396" s="138">
        <f t="shared" si="12"/>
        <v>0</v>
      </c>
      <c r="M396" s="138">
        <f t="shared" si="13"/>
        <v>0</v>
      </c>
    </row>
    <row r="397" spans="1:13" ht="31.5" outlineLevel="6">
      <c r="A397" s="19" t="s">
        <v>703</v>
      </c>
      <c r="B397" s="20" t="s">
        <v>22</v>
      </c>
      <c r="C397" s="20" t="s">
        <v>192</v>
      </c>
      <c r="D397" s="20" t="s">
        <v>199</v>
      </c>
      <c r="E397" s="20" t="s">
        <v>17</v>
      </c>
      <c r="F397" s="13">
        <f>'Приложение_7 '!G410</f>
        <v>178070.85</v>
      </c>
      <c r="G397" s="2"/>
      <c r="I397" s="13">
        <v>178070.85</v>
      </c>
      <c r="J397" s="2"/>
      <c r="L397" s="138">
        <f t="shared" si="12"/>
        <v>0</v>
      </c>
      <c r="M397" s="138">
        <f t="shared" si="13"/>
        <v>0</v>
      </c>
    </row>
    <row r="398" spans="1:13" ht="31.5" outlineLevel="6">
      <c r="A398" s="19" t="s">
        <v>704</v>
      </c>
      <c r="B398" s="20" t="s">
        <v>22</v>
      </c>
      <c r="C398" s="20" t="s">
        <v>192</v>
      </c>
      <c r="D398" s="20" t="s">
        <v>199</v>
      </c>
      <c r="E398" s="20" t="s">
        <v>47</v>
      </c>
      <c r="F398" s="13">
        <f>'Приложение_7 '!G411</f>
        <v>1406169.6800000002</v>
      </c>
      <c r="G398" s="2"/>
      <c r="I398" s="13">
        <v>1485091.82</v>
      </c>
      <c r="J398" s="2"/>
      <c r="L398" s="138">
        <f t="shared" si="12"/>
        <v>-78922.139999999898</v>
      </c>
      <c r="M398" s="138">
        <f t="shared" si="13"/>
        <v>0</v>
      </c>
    </row>
    <row r="399" spans="1:13" outlineLevel="6">
      <c r="A399" s="19" t="s">
        <v>705</v>
      </c>
      <c r="B399" s="20" t="s">
        <v>22</v>
      </c>
      <c r="C399" s="20" t="s">
        <v>192</v>
      </c>
      <c r="D399" s="20" t="s">
        <v>199</v>
      </c>
      <c r="E399" s="20" t="s">
        <v>65</v>
      </c>
      <c r="F399" s="13">
        <f>'Приложение_7 '!G412</f>
        <v>194588</v>
      </c>
      <c r="G399" s="2"/>
      <c r="I399" s="13">
        <v>194588</v>
      </c>
      <c r="J399" s="2"/>
      <c r="L399" s="138">
        <f t="shared" si="12"/>
        <v>0</v>
      </c>
      <c r="M399" s="138">
        <f t="shared" si="13"/>
        <v>0</v>
      </c>
    </row>
    <row r="400" spans="1:13" ht="94.5" outlineLevel="4">
      <c r="A400" s="19" t="s">
        <v>552</v>
      </c>
      <c r="B400" s="20" t="s">
        <v>22</v>
      </c>
      <c r="C400" s="20" t="s">
        <v>192</v>
      </c>
      <c r="D400" s="20" t="s">
        <v>200</v>
      </c>
      <c r="E400" s="20" t="s">
        <v>1</v>
      </c>
      <c r="F400" s="13">
        <f>F401+F404</f>
        <v>9871044.2200000007</v>
      </c>
      <c r="G400" s="2"/>
      <c r="I400" s="13">
        <v>9871044.2200000007</v>
      </c>
      <c r="J400" s="2"/>
      <c r="L400" s="138">
        <f t="shared" si="12"/>
        <v>0</v>
      </c>
      <c r="M400" s="138">
        <f t="shared" si="13"/>
        <v>0</v>
      </c>
    </row>
    <row r="401" spans="1:13" ht="63" outlineLevel="5">
      <c r="A401" s="19" t="s">
        <v>450</v>
      </c>
      <c r="B401" s="20" t="s">
        <v>22</v>
      </c>
      <c r="C401" s="20" t="s">
        <v>192</v>
      </c>
      <c r="D401" s="20" t="s">
        <v>201</v>
      </c>
      <c r="E401" s="20" t="s">
        <v>1</v>
      </c>
      <c r="F401" s="13">
        <f>F402+F403</f>
        <v>9586044.2200000007</v>
      </c>
      <c r="G401" s="1"/>
      <c r="I401" s="13">
        <v>9586044.2200000007</v>
      </c>
      <c r="J401" s="1"/>
      <c r="L401" s="138">
        <f t="shared" si="12"/>
        <v>0</v>
      </c>
      <c r="M401" s="138">
        <f t="shared" si="13"/>
        <v>0</v>
      </c>
    </row>
    <row r="402" spans="1:13" ht="78.75" outlineLevel="6">
      <c r="A402" s="19" t="s">
        <v>719</v>
      </c>
      <c r="B402" s="20" t="s">
        <v>22</v>
      </c>
      <c r="C402" s="20" t="s">
        <v>192</v>
      </c>
      <c r="D402" s="20" t="s">
        <v>201</v>
      </c>
      <c r="E402" s="20" t="s">
        <v>10</v>
      </c>
      <c r="F402" s="13">
        <f>'Приложение_7 '!G415</f>
        <v>9186896.1500000004</v>
      </c>
      <c r="G402" s="2"/>
      <c r="I402" s="13">
        <v>9186896.1500000004</v>
      </c>
      <c r="J402" s="2"/>
      <c r="L402" s="138">
        <f t="shared" si="12"/>
        <v>0</v>
      </c>
      <c r="M402" s="138">
        <f t="shared" si="13"/>
        <v>0</v>
      </c>
    </row>
    <row r="403" spans="1:13" ht="31.5" outlineLevel="6">
      <c r="A403" s="19" t="s">
        <v>703</v>
      </c>
      <c r="B403" s="20" t="s">
        <v>22</v>
      </c>
      <c r="C403" s="20" t="s">
        <v>192</v>
      </c>
      <c r="D403" s="20" t="s">
        <v>201</v>
      </c>
      <c r="E403" s="20" t="s">
        <v>17</v>
      </c>
      <c r="F403" s="13">
        <f>'Приложение_7 '!G416</f>
        <v>399148.07</v>
      </c>
      <c r="G403" s="2"/>
      <c r="I403" s="13">
        <v>399148.07</v>
      </c>
      <c r="J403" s="2"/>
      <c r="L403" s="138">
        <f t="shared" si="12"/>
        <v>0</v>
      </c>
      <c r="M403" s="138">
        <f t="shared" si="13"/>
        <v>0</v>
      </c>
    </row>
    <row r="404" spans="1:13" ht="63" outlineLevel="5">
      <c r="A404" s="19" t="s">
        <v>439</v>
      </c>
      <c r="B404" s="20" t="s">
        <v>22</v>
      </c>
      <c r="C404" s="20" t="s">
        <v>192</v>
      </c>
      <c r="D404" s="20" t="s">
        <v>202</v>
      </c>
      <c r="E404" s="20" t="s">
        <v>1</v>
      </c>
      <c r="F404" s="13">
        <f>F405</f>
        <v>285000</v>
      </c>
      <c r="G404" s="2"/>
      <c r="I404" s="13">
        <v>285000</v>
      </c>
      <c r="J404" s="2"/>
      <c r="L404" s="138">
        <f t="shared" si="12"/>
        <v>0</v>
      </c>
      <c r="M404" s="138">
        <f t="shared" si="13"/>
        <v>0</v>
      </c>
    </row>
    <row r="405" spans="1:13" ht="78.75" outlineLevel="6">
      <c r="A405" s="19" t="s">
        <v>719</v>
      </c>
      <c r="B405" s="20" t="s">
        <v>22</v>
      </c>
      <c r="C405" s="20" t="s">
        <v>192</v>
      </c>
      <c r="D405" s="20" t="s">
        <v>202</v>
      </c>
      <c r="E405" s="20" t="s">
        <v>10</v>
      </c>
      <c r="F405" s="13">
        <f>'Приложение_7 '!G418</f>
        <v>285000</v>
      </c>
      <c r="G405" s="2"/>
      <c r="I405" s="13">
        <v>285000</v>
      </c>
      <c r="J405" s="2"/>
      <c r="L405" s="138">
        <f t="shared" si="12"/>
        <v>0</v>
      </c>
      <c r="M405" s="138">
        <f t="shared" si="13"/>
        <v>0</v>
      </c>
    </row>
    <row r="406" spans="1:13" ht="94.5" outlineLevel="4">
      <c r="A406" s="19" t="s">
        <v>553</v>
      </c>
      <c r="B406" s="20" t="s">
        <v>22</v>
      </c>
      <c r="C406" s="20" t="s">
        <v>192</v>
      </c>
      <c r="D406" s="20" t="s">
        <v>203</v>
      </c>
      <c r="E406" s="20" t="s">
        <v>1</v>
      </c>
      <c r="F406" s="13">
        <f>F407</f>
        <v>5710035.0199999996</v>
      </c>
      <c r="G406" s="2"/>
      <c r="I406" s="13">
        <v>6035572.1299999999</v>
      </c>
      <c r="J406" s="2"/>
      <c r="L406" s="138">
        <f t="shared" si="12"/>
        <v>-325537.11000000034</v>
      </c>
      <c r="M406" s="138">
        <f t="shared" si="13"/>
        <v>0</v>
      </c>
    </row>
    <row r="407" spans="1:13" ht="63" outlineLevel="5">
      <c r="A407" s="19" t="s">
        <v>450</v>
      </c>
      <c r="B407" s="20" t="s">
        <v>22</v>
      </c>
      <c r="C407" s="20" t="s">
        <v>192</v>
      </c>
      <c r="D407" s="20" t="s">
        <v>204</v>
      </c>
      <c r="E407" s="20" t="s">
        <v>1</v>
      </c>
      <c r="F407" s="13">
        <f>F408+F409</f>
        <v>5710035.0199999996</v>
      </c>
      <c r="G407" s="2"/>
      <c r="I407" s="13">
        <v>6035572.1299999999</v>
      </c>
      <c r="J407" s="2"/>
      <c r="L407" s="138">
        <f t="shared" ref="L407:L473" si="14">F407-I407</f>
        <v>-325537.11000000034</v>
      </c>
      <c r="M407" s="138">
        <f t="shared" ref="M407:M473" si="15">G407-J407</f>
        <v>0</v>
      </c>
    </row>
    <row r="408" spans="1:13" ht="78.75" outlineLevel="6">
      <c r="A408" s="19" t="s">
        <v>719</v>
      </c>
      <c r="B408" s="20" t="s">
        <v>22</v>
      </c>
      <c r="C408" s="20" t="s">
        <v>192</v>
      </c>
      <c r="D408" s="20" t="s">
        <v>204</v>
      </c>
      <c r="E408" s="20" t="s">
        <v>10</v>
      </c>
      <c r="F408" s="13">
        <f>'Приложение_7 '!G421</f>
        <v>5305905.13</v>
      </c>
      <c r="G408" s="2"/>
      <c r="I408" s="13">
        <v>5630310.4100000001</v>
      </c>
      <c r="J408" s="2"/>
      <c r="L408" s="138">
        <f t="shared" si="14"/>
        <v>-324405.28000000026</v>
      </c>
      <c r="M408" s="138">
        <f t="shared" si="15"/>
        <v>0</v>
      </c>
    </row>
    <row r="409" spans="1:13" ht="31.5" outlineLevel="6">
      <c r="A409" s="19" t="s">
        <v>703</v>
      </c>
      <c r="B409" s="20" t="s">
        <v>22</v>
      </c>
      <c r="C409" s="20" t="s">
        <v>192</v>
      </c>
      <c r="D409" s="20" t="s">
        <v>204</v>
      </c>
      <c r="E409" s="20" t="s">
        <v>17</v>
      </c>
      <c r="F409" s="13">
        <f>'Приложение_7 '!G422</f>
        <v>404129.88999999996</v>
      </c>
      <c r="G409" s="2"/>
      <c r="I409" s="13">
        <v>405261.72</v>
      </c>
      <c r="J409" s="2"/>
      <c r="L409" s="138">
        <f t="shared" si="14"/>
        <v>-1131.8300000000163</v>
      </c>
      <c r="M409" s="138">
        <f t="shared" si="15"/>
        <v>0</v>
      </c>
    </row>
    <row r="410" spans="1:13" s="137" customFormat="1">
      <c r="A410" s="102" t="s">
        <v>709</v>
      </c>
      <c r="B410" s="103" t="s">
        <v>159</v>
      </c>
      <c r="C410" s="103" t="s">
        <v>3</v>
      </c>
      <c r="D410" s="103" t="s">
        <v>4</v>
      </c>
      <c r="E410" s="103" t="s">
        <v>1</v>
      </c>
      <c r="F410" s="12">
        <f>F411+F427+F446+F469</f>
        <v>88661663.950000003</v>
      </c>
      <c r="G410" s="12"/>
      <c r="I410" s="12">
        <v>105992870.45999999</v>
      </c>
      <c r="J410" s="1"/>
      <c r="L410" s="138">
        <f t="shared" si="14"/>
        <v>-17331206.50999999</v>
      </c>
      <c r="M410" s="138">
        <f t="shared" si="15"/>
        <v>0</v>
      </c>
    </row>
    <row r="411" spans="1:13" s="137" customFormat="1" ht="24.75" customHeight="1" outlineLevel="1">
      <c r="A411" s="102" t="s">
        <v>685</v>
      </c>
      <c r="B411" s="103" t="s">
        <v>159</v>
      </c>
      <c r="C411" s="103" t="s">
        <v>2</v>
      </c>
      <c r="D411" s="103" t="s">
        <v>4</v>
      </c>
      <c r="E411" s="103" t="s">
        <v>1</v>
      </c>
      <c r="F411" s="12">
        <f>F412+F423</f>
        <v>31251058.399999999</v>
      </c>
      <c r="G411" s="1"/>
      <c r="I411" s="12">
        <v>31251058.399999999</v>
      </c>
      <c r="J411" s="1"/>
      <c r="L411" s="138">
        <f t="shared" si="14"/>
        <v>0</v>
      </c>
      <c r="M411" s="138">
        <f t="shared" si="15"/>
        <v>0</v>
      </c>
    </row>
    <row r="412" spans="1:13" ht="63" outlineLevel="2">
      <c r="A412" s="102" t="s">
        <v>669</v>
      </c>
      <c r="B412" s="103" t="s">
        <v>159</v>
      </c>
      <c r="C412" s="103" t="s">
        <v>2</v>
      </c>
      <c r="D412" s="103" t="s">
        <v>160</v>
      </c>
      <c r="E412" s="103" t="s">
        <v>1</v>
      </c>
      <c r="F412" s="12">
        <v>30564578.399999999</v>
      </c>
      <c r="G412" s="1"/>
      <c r="I412" s="12">
        <v>30564578.399999999</v>
      </c>
      <c r="J412" s="1"/>
      <c r="L412" s="138">
        <f t="shared" si="14"/>
        <v>0</v>
      </c>
      <c r="M412" s="138">
        <f t="shared" si="15"/>
        <v>0</v>
      </c>
    </row>
    <row r="413" spans="1:13" ht="31.5" outlineLevel="3">
      <c r="A413" s="102" t="s">
        <v>645</v>
      </c>
      <c r="B413" s="103" t="s">
        <v>159</v>
      </c>
      <c r="C413" s="103" t="s">
        <v>2</v>
      </c>
      <c r="D413" s="103" t="s">
        <v>205</v>
      </c>
      <c r="E413" s="103" t="s">
        <v>1</v>
      </c>
      <c r="F413" s="12">
        <f>F414+F417+F420</f>
        <v>30564578.400000002</v>
      </c>
      <c r="G413" s="1"/>
      <c r="I413" s="12">
        <v>30564578.399999999</v>
      </c>
      <c r="J413" s="1"/>
      <c r="L413" s="138">
        <f t="shared" si="14"/>
        <v>0</v>
      </c>
      <c r="M413" s="138">
        <f t="shared" si="15"/>
        <v>0</v>
      </c>
    </row>
    <row r="414" spans="1:13" outlineLevel="4">
      <c r="A414" s="19" t="s">
        <v>554</v>
      </c>
      <c r="B414" s="20" t="s">
        <v>159</v>
      </c>
      <c r="C414" s="20" t="s">
        <v>2</v>
      </c>
      <c r="D414" s="20" t="s">
        <v>206</v>
      </c>
      <c r="E414" s="20" t="s">
        <v>1</v>
      </c>
      <c r="F414" s="13">
        <f>F415</f>
        <v>7452219.1799999997</v>
      </c>
      <c r="G414" s="2"/>
      <c r="I414" s="13">
        <v>7452219.1799999997</v>
      </c>
      <c r="J414" s="2"/>
      <c r="L414" s="138">
        <f t="shared" si="14"/>
        <v>0</v>
      </c>
      <c r="M414" s="138">
        <f t="shared" si="15"/>
        <v>0</v>
      </c>
    </row>
    <row r="415" spans="1:13" ht="31.5" outlineLevel="5">
      <c r="A415" s="19" t="s">
        <v>463</v>
      </c>
      <c r="B415" s="20" t="s">
        <v>159</v>
      </c>
      <c r="C415" s="20" t="s">
        <v>2</v>
      </c>
      <c r="D415" s="20" t="s">
        <v>207</v>
      </c>
      <c r="E415" s="20" t="s">
        <v>1</v>
      </c>
      <c r="F415" s="13">
        <f>F416</f>
        <v>7452219.1799999997</v>
      </c>
      <c r="G415" s="2"/>
      <c r="I415" s="13">
        <v>7452219.1799999997</v>
      </c>
      <c r="J415" s="2"/>
      <c r="L415" s="138">
        <f t="shared" si="14"/>
        <v>0</v>
      </c>
      <c r="M415" s="138">
        <f t="shared" si="15"/>
        <v>0</v>
      </c>
    </row>
    <row r="416" spans="1:13" ht="31.5" outlineLevel="6">
      <c r="A416" s="19" t="s">
        <v>703</v>
      </c>
      <c r="B416" s="20" t="s">
        <v>159</v>
      </c>
      <c r="C416" s="20" t="s">
        <v>2</v>
      </c>
      <c r="D416" s="20" t="s">
        <v>207</v>
      </c>
      <c r="E416" s="20" t="s">
        <v>17</v>
      </c>
      <c r="F416" s="13">
        <f>'Приложение_7 '!G429</f>
        <v>7452219.1799999997</v>
      </c>
      <c r="G416" s="2"/>
      <c r="I416" s="13">
        <v>7452219.1799999997</v>
      </c>
      <c r="J416" s="2"/>
      <c r="L416" s="138">
        <f t="shared" si="14"/>
        <v>0</v>
      </c>
      <c r="M416" s="138">
        <f t="shared" si="15"/>
        <v>0</v>
      </c>
    </row>
    <row r="417" spans="1:13" ht="63" outlineLevel="4">
      <c r="A417" s="19" t="s">
        <v>555</v>
      </c>
      <c r="B417" s="20" t="s">
        <v>159</v>
      </c>
      <c r="C417" s="20" t="s">
        <v>2</v>
      </c>
      <c r="D417" s="20" t="s">
        <v>208</v>
      </c>
      <c r="E417" s="20" t="s">
        <v>1</v>
      </c>
      <c r="F417" s="13">
        <f>F418</f>
        <v>20321663.280000001</v>
      </c>
      <c r="G417" s="1"/>
      <c r="I417" s="13">
        <v>20321663.280000001</v>
      </c>
      <c r="J417" s="1"/>
      <c r="L417" s="138">
        <f t="shared" si="14"/>
        <v>0</v>
      </c>
      <c r="M417" s="138">
        <f t="shared" si="15"/>
        <v>0</v>
      </c>
    </row>
    <row r="418" spans="1:13" ht="31.5" outlineLevel="5">
      <c r="A418" s="19" t="s">
        <v>466</v>
      </c>
      <c r="B418" s="20" t="s">
        <v>159</v>
      </c>
      <c r="C418" s="20" t="s">
        <v>2</v>
      </c>
      <c r="D418" s="20" t="s">
        <v>209</v>
      </c>
      <c r="E418" s="20" t="s">
        <v>1</v>
      </c>
      <c r="F418" s="13">
        <f>F419</f>
        <v>20321663.280000001</v>
      </c>
      <c r="G418" s="2"/>
      <c r="I418" s="13">
        <v>20321663.280000001</v>
      </c>
      <c r="J418" s="2"/>
      <c r="L418" s="138">
        <f t="shared" si="14"/>
        <v>0</v>
      </c>
      <c r="M418" s="138">
        <f t="shared" si="15"/>
        <v>0</v>
      </c>
    </row>
    <row r="419" spans="1:13" ht="31.5" outlineLevel="6">
      <c r="A419" s="19" t="s">
        <v>703</v>
      </c>
      <c r="B419" s="20" t="s">
        <v>159</v>
      </c>
      <c r="C419" s="20" t="s">
        <v>2</v>
      </c>
      <c r="D419" s="20" t="s">
        <v>209</v>
      </c>
      <c r="E419" s="20" t="s">
        <v>17</v>
      </c>
      <c r="F419" s="13">
        <f>'Приложение_7 '!G432</f>
        <v>20321663.280000001</v>
      </c>
      <c r="G419" s="2"/>
      <c r="I419" s="13">
        <v>20321663.280000001</v>
      </c>
      <c r="J419" s="2"/>
      <c r="L419" s="138">
        <f t="shared" si="14"/>
        <v>0</v>
      </c>
      <c r="M419" s="138">
        <f t="shared" si="15"/>
        <v>0</v>
      </c>
    </row>
    <row r="420" spans="1:13" ht="63" outlineLevel="4">
      <c r="A420" s="19" t="s">
        <v>556</v>
      </c>
      <c r="B420" s="20" t="s">
        <v>159</v>
      </c>
      <c r="C420" s="20" t="s">
        <v>2</v>
      </c>
      <c r="D420" s="20" t="s">
        <v>210</v>
      </c>
      <c r="E420" s="20" t="s">
        <v>1</v>
      </c>
      <c r="F420" s="13">
        <f>F421</f>
        <v>2790695.94</v>
      </c>
      <c r="G420" s="2"/>
      <c r="I420" s="13">
        <v>2790695.94</v>
      </c>
      <c r="J420" s="2"/>
      <c r="L420" s="138">
        <f t="shared" si="14"/>
        <v>0</v>
      </c>
      <c r="M420" s="138">
        <f t="shared" si="15"/>
        <v>0</v>
      </c>
    </row>
    <row r="421" spans="1:13" ht="31.5" outlineLevel="5">
      <c r="A421" s="19" t="s">
        <v>466</v>
      </c>
      <c r="B421" s="20" t="s">
        <v>159</v>
      </c>
      <c r="C421" s="20" t="s">
        <v>2</v>
      </c>
      <c r="D421" s="20" t="s">
        <v>211</v>
      </c>
      <c r="E421" s="20" t="s">
        <v>1</v>
      </c>
      <c r="F421" s="13">
        <f>F422</f>
        <v>2790695.94</v>
      </c>
      <c r="G421" s="2"/>
      <c r="I421" s="13">
        <v>2790695.94</v>
      </c>
      <c r="J421" s="2"/>
      <c r="L421" s="138">
        <f t="shared" si="14"/>
        <v>0</v>
      </c>
      <c r="M421" s="138">
        <f t="shared" si="15"/>
        <v>0</v>
      </c>
    </row>
    <row r="422" spans="1:13" ht="31.5" outlineLevel="6">
      <c r="A422" s="19" t="s">
        <v>703</v>
      </c>
      <c r="B422" s="20" t="s">
        <v>159</v>
      </c>
      <c r="C422" s="20" t="s">
        <v>2</v>
      </c>
      <c r="D422" s="20" t="s">
        <v>211</v>
      </c>
      <c r="E422" s="20" t="s">
        <v>17</v>
      </c>
      <c r="F422" s="13">
        <f>'Приложение_7 '!G435</f>
        <v>2790695.94</v>
      </c>
      <c r="G422" s="2"/>
      <c r="I422" s="13">
        <v>2790695.94</v>
      </c>
      <c r="J422" s="2"/>
      <c r="L422" s="138">
        <f t="shared" si="14"/>
        <v>0</v>
      </c>
      <c r="M422" s="138">
        <f t="shared" si="15"/>
        <v>0</v>
      </c>
    </row>
    <row r="423" spans="1:13" ht="47.25" outlineLevel="2">
      <c r="A423" s="102" t="s">
        <v>631</v>
      </c>
      <c r="B423" s="103" t="s">
        <v>159</v>
      </c>
      <c r="C423" s="103" t="s">
        <v>2</v>
      </c>
      <c r="D423" s="103" t="s">
        <v>80</v>
      </c>
      <c r="E423" s="103" t="s">
        <v>1</v>
      </c>
      <c r="F423" s="12">
        <f>F424</f>
        <v>686480</v>
      </c>
      <c r="G423" s="1"/>
      <c r="I423" s="12">
        <v>686480</v>
      </c>
      <c r="J423" s="1"/>
      <c r="L423" s="138">
        <f t="shared" si="14"/>
        <v>0</v>
      </c>
      <c r="M423" s="138">
        <f t="shared" si="15"/>
        <v>0</v>
      </c>
    </row>
    <row r="424" spans="1:13" ht="31.5" outlineLevel="4">
      <c r="A424" s="19" t="s">
        <v>557</v>
      </c>
      <c r="B424" s="20" t="s">
        <v>159</v>
      </c>
      <c r="C424" s="20" t="s">
        <v>2</v>
      </c>
      <c r="D424" s="20" t="s">
        <v>212</v>
      </c>
      <c r="E424" s="20" t="s">
        <v>1</v>
      </c>
      <c r="F424" s="13">
        <f>F425</f>
        <v>686480</v>
      </c>
      <c r="G424" s="2"/>
      <c r="I424" s="13">
        <v>686480</v>
      </c>
      <c r="J424" s="2"/>
      <c r="L424" s="138">
        <f t="shared" si="14"/>
        <v>0</v>
      </c>
      <c r="M424" s="138">
        <f t="shared" si="15"/>
        <v>0</v>
      </c>
    </row>
    <row r="425" spans="1:13" ht="31.5" outlineLevel="5">
      <c r="A425" s="19" t="s">
        <v>448</v>
      </c>
      <c r="B425" s="20" t="s">
        <v>159</v>
      </c>
      <c r="C425" s="20" t="s">
        <v>2</v>
      </c>
      <c r="D425" s="20" t="s">
        <v>213</v>
      </c>
      <c r="E425" s="20" t="s">
        <v>1</v>
      </c>
      <c r="F425" s="13">
        <f>F426</f>
        <v>686480</v>
      </c>
      <c r="G425" s="2"/>
      <c r="I425" s="13">
        <v>686480</v>
      </c>
      <c r="J425" s="2"/>
      <c r="L425" s="138">
        <f t="shared" si="14"/>
        <v>0</v>
      </c>
      <c r="M425" s="138">
        <f t="shared" si="15"/>
        <v>0</v>
      </c>
    </row>
    <row r="426" spans="1:13" s="136" customFormat="1" ht="31.5" outlineLevel="6">
      <c r="A426" s="132" t="s">
        <v>703</v>
      </c>
      <c r="B426" s="133" t="s">
        <v>159</v>
      </c>
      <c r="C426" s="133" t="s">
        <v>2</v>
      </c>
      <c r="D426" s="133" t="s">
        <v>213</v>
      </c>
      <c r="E426" s="133" t="s">
        <v>17</v>
      </c>
      <c r="F426" s="134">
        <f>'Приложение_7 '!G439</f>
        <v>686480</v>
      </c>
      <c r="G426" s="135"/>
      <c r="I426" s="134">
        <v>686480</v>
      </c>
      <c r="J426" s="135"/>
      <c r="L426" s="138">
        <f t="shared" si="14"/>
        <v>0</v>
      </c>
      <c r="M426" s="138">
        <f t="shared" si="15"/>
        <v>0</v>
      </c>
    </row>
    <row r="427" spans="1:13" s="137" customFormat="1" ht="29.25" customHeight="1" outlineLevel="1">
      <c r="A427" s="102" t="s">
        <v>686</v>
      </c>
      <c r="B427" s="103" t="s">
        <v>159</v>
      </c>
      <c r="C427" s="103" t="s">
        <v>5</v>
      </c>
      <c r="D427" s="103" t="s">
        <v>4</v>
      </c>
      <c r="E427" s="103" t="s">
        <v>1</v>
      </c>
      <c r="F427" s="12">
        <f>F428</f>
        <v>14932339.77</v>
      </c>
      <c r="G427" s="1"/>
      <c r="I427" s="12">
        <v>17618181.530000001</v>
      </c>
      <c r="J427" s="1"/>
      <c r="L427" s="138">
        <f t="shared" si="14"/>
        <v>-2685841.7600000016</v>
      </c>
      <c r="M427" s="138">
        <f t="shared" si="15"/>
        <v>0</v>
      </c>
    </row>
    <row r="428" spans="1:13" ht="63" outlineLevel="2">
      <c r="A428" s="102" t="s">
        <v>669</v>
      </c>
      <c r="B428" s="103" t="s">
        <v>159</v>
      </c>
      <c r="C428" s="103" t="s">
        <v>5</v>
      </c>
      <c r="D428" s="103" t="s">
        <v>160</v>
      </c>
      <c r="E428" s="103" t="s">
        <v>1</v>
      </c>
      <c r="F428" s="12">
        <f>F429+F439</f>
        <v>14932339.77</v>
      </c>
      <c r="G428" s="1"/>
      <c r="I428" s="12">
        <v>17618181.530000001</v>
      </c>
      <c r="J428" s="1"/>
      <c r="L428" s="138">
        <f t="shared" si="14"/>
        <v>-2685841.7600000016</v>
      </c>
      <c r="M428" s="138">
        <f t="shared" si="15"/>
        <v>0</v>
      </c>
    </row>
    <row r="429" spans="1:13" ht="47.25" outlineLevel="3">
      <c r="A429" s="102" t="s">
        <v>646</v>
      </c>
      <c r="B429" s="103" t="s">
        <v>159</v>
      </c>
      <c r="C429" s="103" t="s">
        <v>5</v>
      </c>
      <c r="D429" s="103" t="s">
        <v>214</v>
      </c>
      <c r="E429" s="103" t="s">
        <v>1</v>
      </c>
      <c r="F429" s="12">
        <f>F430+F433+F436</f>
        <v>2026167.54</v>
      </c>
      <c r="G429" s="1"/>
      <c r="I429" s="12">
        <v>1626167.54</v>
      </c>
      <c r="J429" s="1"/>
      <c r="L429" s="138">
        <f t="shared" si="14"/>
        <v>400000</v>
      </c>
      <c r="M429" s="138">
        <f t="shared" si="15"/>
        <v>0</v>
      </c>
    </row>
    <row r="430" spans="1:13" outlineLevel="4">
      <c r="A430" s="19" t="s">
        <v>558</v>
      </c>
      <c r="B430" s="20" t="s">
        <v>159</v>
      </c>
      <c r="C430" s="20" t="s">
        <v>5</v>
      </c>
      <c r="D430" s="20" t="s">
        <v>215</v>
      </c>
      <c r="E430" s="20" t="s">
        <v>1</v>
      </c>
      <c r="F430" s="13">
        <f>F431</f>
        <v>565337.64</v>
      </c>
      <c r="G430" s="2"/>
      <c r="I430" s="13">
        <v>565337.64</v>
      </c>
      <c r="J430" s="2"/>
      <c r="L430" s="138">
        <f t="shared" si="14"/>
        <v>0</v>
      </c>
      <c r="M430" s="138">
        <f t="shared" si="15"/>
        <v>0</v>
      </c>
    </row>
    <row r="431" spans="1:13" ht="31.5" outlineLevel="5">
      <c r="A431" s="19" t="s">
        <v>467</v>
      </c>
      <c r="B431" s="20" t="s">
        <v>159</v>
      </c>
      <c r="C431" s="20" t="s">
        <v>5</v>
      </c>
      <c r="D431" s="20" t="s">
        <v>216</v>
      </c>
      <c r="E431" s="20" t="s">
        <v>1</v>
      </c>
      <c r="F431" s="13">
        <f>F432</f>
        <v>565337.64</v>
      </c>
      <c r="G431" s="2"/>
      <c r="I431" s="13">
        <v>565337.64</v>
      </c>
      <c r="J431" s="2"/>
      <c r="L431" s="138">
        <f t="shared" si="14"/>
        <v>0</v>
      </c>
      <c r="M431" s="138">
        <f t="shared" si="15"/>
        <v>0</v>
      </c>
    </row>
    <row r="432" spans="1:13" ht="31.5" outlineLevel="6">
      <c r="A432" s="19" t="s">
        <v>703</v>
      </c>
      <c r="B432" s="20" t="s">
        <v>159</v>
      </c>
      <c r="C432" s="20" t="s">
        <v>5</v>
      </c>
      <c r="D432" s="20" t="s">
        <v>216</v>
      </c>
      <c r="E432" s="20" t="s">
        <v>17</v>
      </c>
      <c r="F432" s="13">
        <f>'Приложение_7 '!G445</f>
        <v>565337.64</v>
      </c>
      <c r="G432" s="2"/>
      <c r="I432" s="13">
        <v>565337.64</v>
      </c>
      <c r="J432" s="2"/>
      <c r="L432" s="138">
        <f t="shared" si="14"/>
        <v>0</v>
      </c>
      <c r="M432" s="138">
        <f t="shared" si="15"/>
        <v>0</v>
      </c>
    </row>
    <row r="433" spans="1:13" outlineLevel="4">
      <c r="A433" s="19" t="s">
        <v>559</v>
      </c>
      <c r="B433" s="20" t="s">
        <v>159</v>
      </c>
      <c r="C433" s="20" t="s">
        <v>5</v>
      </c>
      <c r="D433" s="20" t="s">
        <v>217</v>
      </c>
      <c r="E433" s="20" t="s">
        <v>1</v>
      </c>
      <c r="F433" s="13">
        <f>F434</f>
        <v>1060829.8999999999</v>
      </c>
      <c r="G433" s="2"/>
      <c r="I433" s="13">
        <v>1060829.8999999999</v>
      </c>
      <c r="J433" s="2"/>
      <c r="L433" s="138">
        <f t="shared" si="14"/>
        <v>0</v>
      </c>
      <c r="M433" s="138">
        <f t="shared" si="15"/>
        <v>0</v>
      </c>
    </row>
    <row r="434" spans="1:13" ht="31.5" outlineLevel="5">
      <c r="A434" s="19" t="s">
        <v>467</v>
      </c>
      <c r="B434" s="20" t="s">
        <v>159</v>
      </c>
      <c r="C434" s="20" t="s">
        <v>5</v>
      </c>
      <c r="D434" s="20" t="s">
        <v>218</v>
      </c>
      <c r="E434" s="20" t="s">
        <v>1</v>
      </c>
      <c r="F434" s="13">
        <f>F435</f>
        <v>1060829.8999999999</v>
      </c>
      <c r="G434" s="2"/>
      <c r="I434" s="13">
        <v>1060829.8999999999</v>
      </c>
      <c r="J434" s="2"/>
      <c r="L434" s="138">
        <f t="shared" si="14"/>
        <v>0</v>
      </c>
      <c r="M434" s="138">
        <f t="shared" si="15"/>
        <v>0</v>
      </c>
    </row>
    <row r="435" spans="1:13" ht="31.5" outlineLevel="6">
      <c r="A435" s="19" t="s">
        <v>703</v>
      </c>
      <c r="B435" s="20" t="s">
        <v>159</v>
      </c>
      <c r="C435" s="20" t="s">
        <v>5</v>
      </c>
      <c r="D435" s="20" t="s">
        <v>218</v>
      </c>
      <c r="E435" s="20" t="s">
        <v>17</v>
      </c>
      <c r="F435" s="13">
        <f>'Приложение_7 '!G448</f>
        <v>1060829.8999999999</v>
      </c>
      <c r="G435" s="2"/>
      <c r="I435" s="13">
        <v>1060829.8999999999</v>
      </c>
      <c r="J435" s="2"/>
      <c r="L435" s="138">
        <f t="shared" si="14"/>
        <v>0</v>
      </c>
      <c r="M435" s="138">
        <f t="shared" si="15"/>
        <v>0</v>
      </c>
    </row>
    <row r="436" spans="1:13" ht="47.25" outlineLevel="6">
      <c r="A436" s="96" t="s">
        <v>1257</v>
      </c>
      <c r="B436" s="97" t="s">
        <v>159</v>
      </c>
      <c r="C436" s="97" t="s">
        <v>5</v>
      </c>
      <c r="D436" s="97" t="s">
        <v>1258</v>
      </c>
      <c r="E436" s="97" t="s">
        <v>1</v>
      </c>
      <c r="F436" s="13">
        <f>F437</f>
        <v>400000</v>
      </c>
      <c r="G436" s="2"/>
      <c r="I436" s="13"/>
      <c r="J436" s="2"/>
      <c r="L436" s="138"/>
      <c r="M436" s="138"/>
    </row>
    <row r="437" spans="1:13" ht="31.5" outlineLevel="6">
      <c r="A437" s="96" t="s">
        <v>448</v>
      </c>
      <c r="B437" s="97" t="s">
        <v>159</v>
      </c>
      <c r="C437" s="97" t="s">
        <v>5</v>
      </c>
      <c r="D437" s="97" t="s">
        <v>1259</v>
      </c>
      <c r="E437" s="97" t="s">
        <v>1</v>
      </c>
      <c r="F437" s="13">
        <f>F438</f>
        <v>400000</v>
      </c>
      <c r="G437" s="2"/>
      <c r="I437" s="13"/>
      <c r="J437" s="2"/>
      <c r="L437" s="138"/>
      <c r="M437" s="138"/>
    </row>
    <row r="438" spans="1:13" ht="31.5" outlineLevel="6">
      <c r="A438" s="96" t="s">
        <v>703</v>
      </c>
      <c r="B438" s="97" t="s">
        <v>159</v>
      </c>
      <c r="C438" s="97" t="s">
        <v>5</v>
      </c>
      <c r="D438" s="97" t="s">
        <v>1259</v>
      </c>
      <c r="E438" s="97" t="s">
        <v>17</v>
      </c>
      <c r="F438" s="13">
        <f>'Приложение_7 '!G451</f>
        <v>400000</v>
      </c>
      <c r="G438" s="2"/>
      <c r="I438" s="13"/>
      <c r="J438" s="2"/>
      <c r="L438" s="138"/>
      <c r="M438" s="138"/>
    </row>
    <row r="439" spans="1:13" ht="47.25" outlineLevel="3">
      <c r="A439" s="102" t="s">
        <v>647</v>
      </c>
      <c r="B439" s="103" t="s">
        <v>159</v>
      </c>
      <c r="C439" s="103" t="s">
        <v>5</v>
      </c>
      <c r="D439" s="103" t="s">
        <v>219</v>
      </c>
      <c r="E439" s="103" t="s">
        <v>1</v>
      </c>
      <c r="F439" s="12">
        <f>F440+F443</f>
        <v>12906172.23</v>
      </c>
      <c r="G439" s="1"/>
      <c r="I439" s="12">
        <v>15992013.99</v>
      </c>
      <c r="J439" s="1"/>
      <c r="L439" s="138">
        <f t="shared" si="14"/>
        <v>-3085841.76</v>
      </c>
      <c r="M439" s="138">
        <f t="shared" si="15"/>
        <v>0</v>
      </c>
    </row>
    <row r="440" spans="1:13" ht="63" outlineLevel="4">
      <c r="A440" s="19" t="s">
        <v>560</v>
      </c>
      <c r="B440" s="20" t="s">
        <v>159</v>
      </c>
      <c r="C440" s="20" t="s">
        <v>5</v>
      </c>
      <c r="D440" s="20" t="s">
        <v>220</v>
      </c>
      <c r="E440" s="20" t="s">
        <v>1</v>
      </c>
      <c r="F440" s="13">
        <f>F441</f>
        <v>0</v>
      </c>
      <c r="G440" s="2"/>
      <c r="I440" s="13">
        <v>13482633.289999999</v>
      </c>
      <c r="J440" s="2"/>
      <c r="L440" s="138">
        <f t="shared" si="14"/>
        <v>-13482633.289999999</v>
      </c>
      <c r="M440" s="138">
        <f t="shared" si="15"/>
        <v>0</v>
      </c>
    </row>
    <row r="441" spans="1:13" ht="31.5" outlineLevel="5">
      <c r="A441" s="19" t="s">
        <v>468</v>
      </c>
      <c r="B441" s="20" t="s">
        <v>159</v>
      </c>
      <c r="C441" s="20" t="s">
        <v>5</v>
      </c>
      <c r="D441" s="20" t="s">
        <v>221</v>
      </c>
      <c r="E441" s="20" t="s">
        <v>1</v>
      </c>
      <c r="F441" s="13">
        <f>F442</f>
        <v>0</v>
      </c>
      <c r="G441" s="2"/>
      <c r="I441" s="13">
        <v>13482633.289999999</v>
      </c>
      <c r="J441" s="2"/>
      <c r="L441" s="138">
        <f t="shared" si="14"/>
        <v>-13482633.289999999</v>
      </c>
      <c r="M441" s="138">
        <f t="shared" si="15"/>
        <v>0</v>
      </c>
    </row>
    <row r="442" spans="1:13" outlineLevel="6">
      <c r="A442" s="19" t="s">
        <v>705</v>
      </c>
      <c r="B442" s="20" t="s">
        <v>159</v>
      </c>
      <c r="C442" s="20" t="s">
        <v>5</v>
      </c>
      <c r="D442" s="20" t="s">
        <v>221</v>
      </c>
      <c r="E442" s="20" t="s">
        <v>65</v>
      </c>
      <c r="F442" s="13">
        <f>'Приложение_7 '!G455</f>
        <v>0</v>
      </c>
      <c r="G442" s="1"/>
      <c r="I442" s="13">
        <v>13482633.289999999</v>
      </c>
      <c r="J442" s="1"/>
      <c r="L442" s="138">
        <f t="shared" si="14"/>
        <v>-13482633.289999999</v>
      </c>
      <c r="M442" s="138">
        <f t="shared" si="15"/>
        <v>0</v>
      </c>
    </row>
    <row r="443" spans="1:13" ht="47.25" outlineLevel="4">
      <c r="A443" s="19" t="s">
        <v>561</v>
      </c>
      <c r="B443" s="20" t="s">
        <v>159</v>
      </c>
      <c r="C443" s="20" t="s">
        <v>5</v>
      </c>
      <c r="D443" s="20" t="s">
        <v>222</v>
      </c>
      <c r="E443" s="20" t="s">
        <v>1</v>
      </c>
      <c r="F443" s="13">
        <f>F444</f>
        <v>12906172.23</v>
      </c>
      <c r="G443" s="2"/>
      <c r="I443" s="13">
        <v>2509380.7000000002</v>
      </c>
      <c r="J443" s="2"/>
      <c r="L443" s="138">
        <f t="shared" si="14"/>
        <v>10396791.530000001</v>
      </c>
      <c r="M443" s="138">
        <f t="shared" si="15"/>
        <v>0</v>
      </c>
    </row>
    <row r="444" spans="1:13" ht="31.5" outlineLevel="5">
      <c r="A444" s="19" t="s">
        <v>448</v>
      </c>
      <c r="B444" s="20" t="s">
        <v>159</v>
      </c>
      <c r="C444" s="20" t="s">
        <v>5</v>
      </c>
      <c r="D444" s="20" t="s">
        <v>223</v>
      </c>
      <c r="E444" s="20" t="s">
        <v>1</v>
      </c>
      <c r="F444" s="13">
        <f>F445</f>
        <v>12906172.23</v>
      </c>
      <c r="G444" s="2"/>
      <c r="I444" s="13">
        <v>2509380.7000000002</v>
      </c>
      <c r="J444" s="2"/>
      <c r="L444" s="138">
        <f t="shared" si="14"/>
        <v>10396791.530000001</v>
      </c>
      <c r="M444" s="138">
        <f t="shared" si="15"/>
        <v>0</v>
      </c>
    </row>
    <row r="445" spans="1:13" ht="31.5" outlineLevel="6">
      <c r="A445" s="19" t="s">
        <v>703</v>
      </c>
      <c r="B445" s="20" t="s">
        <v>159</v>
      </c>
      <c r="C445" s="20" t="s">
        <v>5</v>
      </c>
      <c r="D445" s="20" t="s">
        <v>223</v>
      </c>
      <c r="E445" s="20" t="s">
        <v>17</v>
      </c>
      <c r="F445" s="13">
        <f>'Приложение_7 '!G458</f>
        <v>12906172.23</v>
      </c>
      <c r="G445" s="2"/>
      <c r="I445" s="13">
        <v>2509380.7000000002</v>
      </c>
      <c r="J445" s="2"/>
      <c r="L445" s="138">
        <f t="shared" si="14"/>
        <v>10396791.530000001</v>
      </c>
      <c r="M445" s="138">
        <f t="shared" si="15"/>
        <v>0</v>
      </c>
    </row>
    <row r="446" spans="1:13" s="137" customFormat="1" ht="29.25" customHeight="1" outlineLevel="1">
      <c r="A446" s="102" t="s">
        <v>687</v>
      </c>
      <c r="B446" s="103" t="s">
        <v>159</v>
      </c>
      <c r="C446" s="103" t="s">
        <v>14</v>
      </c>
      <c r="D446" s="103" t="s">
        <v>4</v>
      </c>
      <c r="E446" s="103" t="s">
        <v>1</v>
      </c>
      <c r="F446" s="12">
        <f>F447</f>
        <v>38491106.919999994</v>
      </c>
      <c r="G446" s="1"/>
      <c r="I446" s="12">
        <v>53540930.920000002</v>
      </c>
      <c r="J446" s="1"/>
      <c r="L446" s="138">
        <f t="shared" si="14"/>
        <v>-15049824.000000007</v>
      </c>
      <c r="M446" s="138">
        <f t="shared" si="15"/>
        <v>0</v>
      </c>
    </row>
    <row r="447" spans="1:13" ht="63" outlineLevel="2">
      <c r="A447" s="102" t="s">
        <v>669</v>
      </c>
      <c r="B447" s="103" t="s">
        <v>159</v>
      </c>
      <c r="C447" s="103" t="s">
        <v>14</v>
      </c>
      <c r="D447" s="103" t="s">
        <v>160</v>
      </c>
      <c r="E447" s="103" t="s">
        <v>1</v>
      </c>
      <c r="F447" s="12">
        <f>F448</f>
        <v>38491106.919999994</v>
      </c>
      <c r="G447" s="1"/>
      <c r="I447" s="12">
        <v>53540930.920000002</v>
      </c>
      <c r="J447" s="1"/>
      <c r="L447" s="138">
        <f t="shared" si="14"/>
        <v>-15049824.000000007</v>
      </c>
      <c r="M447" s="138">
        <f t="shared" si="15"/>
        <v>0</v>
      </c>
    </row>
    <row r="448" spans="1:13" ht="47.25" outlineLevel="3">
      <c r="A448" s="102" t="s">
        <v>639</v>
      </c>
      <c r="B448" s="103" t="s">
        <v>159</v>
      </c>
      <c r="C448" s="103" t="s">
        <v>14</v>
      </c>
      <c r="D448" s="103" t="s">
        <v>161</v>
      </c>
      <c r="E448" s="103" t="s">
        <v>1</v>
      </c>
      <c r="F448" s="12">
        <f>F449+F452+F455+F458+F463+F466</f>
        <v>38491106.919999994</v>
      </c>
      <c r="G448" s="1"/>
      <c r="I448" s="12">
        <v>53540930.920000002</v>
      </c>
      <c r="J448" s="1"/>
      <c r="L448" s="138">
        <f t="shared" si="14"/>
        <v>-15049824.000000007</v>
      </c>
      <c r="M448" s="138">
        <f t="shared" si="15"/>
        <v>0</v>
      </c>
    </row>
    <row r="449" spans="1:13" ht="31.5" outlineLevel="4">
      <c r="A449" s="19" t="s">
        <v>562</v>
      </c>
      <c r="B449" s="20" t="s">
        <v>159</v>
      </c>
      <c r="C449" s="20" t="s">
        <v>14</v>
      </c>
      <c r="D449" s="20" t="s">
        <v>224</v>
      </c>
      <c r="E449" s="20" t="s">
        <v>1</v>
      </c>
      <c r="F449" s="13">
        <f>F450</f>
        <v>15953571.42</v>
      </c>
      <c r="G449" s="2"/>
      <c r="I449" s="13">
        <v>15953571.42</v>
      </c>
      <c r="J449" s="2"/>
      <c r="L449" s="138">
        <f t="shared" si="14"/>
        <v>0</v>
      </c>
      <c r="M449" s="138">
        <f t="shared" si="15"/>
        <v>0</v>
      </c>
    </row>
    <row r="450" spans="1:13" ht="31.5" outlineLevel="5">
      <c r="A450" s="19" t="s">
        <v>469</v>
      </c>
      <c r="B450" s="20" t="s">
        <v>159</v>
      </c>
      <c r="C450" s="20" t="s">
        <v>14</v>
      </c>
      <c r="D450" s="20" t="s">
        <v>225</v>
      </c>
      <c r="E450" s="20" t="s">
        <v>1</v>
      </c>
      <c r="F450" s="13">
        <f>F451</f>
        <v>15953571.42</v>
      </c>
      <c r="G450" s="2"/>
      <c r="I450" s="13">
        <v>15953571.42</v>
      </c>
      <c r="J450" s="2"/>
      <c r="L450" s="138">
        <f t="shared" si="14"/>
        <v>0</v>
      </c>
      <c r="M450" s="138">
        <f t="shared" si="15"/>
        <v>0</v>
      </c>
    </row>
    <row r="451" spans="1:13" ht="31.5" outlineLevel="6">
      <c r="A451" s="19" t="s">
        <v>703</v>
      </c>
      <c r="B451" s="20" t="s">
        <v>159</v>
      </c>
      <c r="C451" s="20" t="s">
        <v>14</v>
      </c>
      <c r="D451" s="20" t="s">
        <v>225</v>
      </c>
      <c r="E451" s="20" t="s">
        <v>17</v>
      </c>
      <c r="F451" s="13">
        <f>'Приложение_7 '!G464</f>
        <v>15953571.42</v>
      </c>
      <c r="G451" s="2"/>
      <c r="I451" s="13">
        <v>15953571.42</v>
      </c>
      <c r="J451" s="2"/>
      <c r="L451" s="138">
        <f t="shared" si="14"/>
        <v>0</v>
      </c>
      <c r="M451" s="138">
        <f t="shared" si="15"/>
        <v>0</v>
      </c>
    </row>
    <row r="452" spans="1:13" ht="63" outlineLevel="4">
      <c r="A452" s="19" t="s">
        <v>563</v>
      </c>
      <c r="B452" s="20" t="s">
        <v>159</v>
      </c>
      <c r="C452" s="20" t="s">
        <v>14</v>
      </c>
      <c r="D452" s="20" t="s">
        <v>226</v>
      </c>
      <c r="E452" s="20" t="s">
        <v>1</v>
      </c>
      <c r="F452" s="13">
        <f>F453</f>
        <v>13274260.85</v>
      </c>
      <c r="G452" s="2"/>
      <c r="I452" s="13">
        <v>13274260.85</v>
      </c>
      <c r="J452" s="2"/>
      <c r="L452" s="138">
        <f t="shared" si="14"/>
        <v>0</v>
      </c>
      <c r="M452" s="138">
        <f t="shared" si="15"/>
        <v>0</v>
      </c>
    </row>
    <row r="453" spans="1:13" ht="47.25" outlineLevel="5">
      <c r="A453" s="19" t="s">
        <v>470</v>
      </c>
      <c r="B453" s="20" t="s">
        <v>159</v>
      </c>
      <c r="C453" s="20" t="s">
        <v>14</v>
      </c>
      <c r="D453" s="20" t="s">
        <v>227</v>
      </c>
      <c r="E453" s="20" t="s">
        <v>1</v>
      </c>
      <c r="F453" s="13">
        <f>F454</f>
        <v>13274260.85</v>
      </c>
      <c r="G453" s="2"/>
      <c r="I453" s="13">
        <v>13274260.85</v>
      </c>
      <c r="J453" s="2"/>
      <c r="L453" s="138">
        <f t="shared" si="14"/>
        <v>0</v>
      </c>
      <c r="M453" s="138">
        <f t="shared" si="15"/>
        <v>0</v>
      </c>
    </row>
    <row r="454" spans="1:13" ht="31.5" outlineLevel="6">
      <c r="A454" s="19" t="s">
        <v>703</v>
      </c>
      <c r="B454" s="20" t="s">
        <v>159</v>
      </c>
      <c r="C454" s="20" t="s">
        <v>14</v>
      </c>
      <c r="D454" s="20" t="s">
        <v>227</v>
      </c>
      <c r="E454" s="20" t="s">
        <v>17</v>
      </c>
      <c r="F454" s="13">
        <f>'Приложение_7 '!G467</f>
        <v>13274260.85</v>
      </c>
      <c r="G454" s="2"/>
      <c r="I454" s="13">
        <v>13274260.85</v>
      </c>
      <c r="J454" s="2"/>
      <c r="L454" s="138">
        <f t="shared" si="14"/>
        <v>0</v>
      </c>
      <c r="M454" s="138">
        <f t="shared" si="15"/>
        <v>0</v>
      </c>
    </row>
    <row r="455" spans="1:13" ht="47.25" outlineLevel="4">
      <c r="A455" s="19" t="s">
        <v>564</v>
      </c>
      <c r="B455" s="20" t="s">
        <v>159</v>
      </c>
      <c r="C455" s="20" t="s">
        <v>14</v>
      </c>
      <c r="D455" s="20" t="s">
        <v>228</v>
      </c>
      <c r="E455" s="20" t="s">
        <v>1</v>
      </c>
      <c r="F455" s="13">
        <f>F456</f>
        <v>403340.65</v>
      </c>
      <c r="G455" s="2"/>
      <c r="I455" s="13">
        <v>403340.65</v>
      </c>
      <c r="J455" s="2"/>
      <c r="L455" s="138">
        <f t="shared" si="14"/>
        <v>0</v>
      </c>
      <c r="M455" s="138">
        <f t="shared" si="15"/>
        <v>0</v>
      </c>
    </row>
    <row r="456" spans="1:13" ht="31.5" outlineLevel="5">
      <c r="A456" s="19" t="s">
        <v>463</v>
      </c>
      <c r="B456" s="20" t="s">
        <v>159</v>
      </c>
      <c r="C456" s="20" t="s">
        <v>14</v>
      </c>
      <c r="D456" s="20" t="s">
        <v>229</v>
      </c>
      <c r="E456" s="20" t="s">
        <v>1</v>
      </c>
      <c r="F456" s="13">
        <f>F457</f>
        <v>403340.65</v>
      </c>
      <c r="G456" s="2"/>
      <c r="I456" s="13">
        <v>403340.65</v>
      </c>
      <c r="J456" s="2"/>
      <c r="L456" s="138">
        <f t="shared" si="14"/>
        <v>0</v>
      </c>
      <c r="M456" s="138">
        <f t="shared" si="15"/>
        <v>0</v>
      </c>
    </row>
    <row r="457" spans="1:13" ht="31.5" outlineLevel="6">
      <c r="A457" s="19" t="s">
        <v>703</v>
      </c>
      <c r="B457" s="20" t="s">
        <v>159</v>
      </c>
      <c r="C457" s="20" t="s">
        <v>14</v>
      </c>
      <c r="D457" s="20" t="s">
        <v>229</v>
      </c>
      <c r="E457" s="20" t="s">
        <v>17</v>
      </c>
      <c r="F457" s="13">
        <f>'Приложение_7 '!G470</f>
        <v>403340.65</v>
      </c>
      <c r="G457" s="2"/>
      <c r="I457" s="13">
        <v>403340.65</v>
      </c>
      <c r="J457" s="2"/>
      <c r="L457" s="138">
        <f t="shared" si="14"/>
        <v>0</v>
      </c>
      <c r="M457" s="138">
        <f t="shared" si="15"/>
        <v>0</v>
      </c>
    </row>
    <row r="458" spans="1:13" ht="31.5" outlineLevel="4">
      <c r="A458" s="19" t="s">
        <v>565</v>
      </c>
      <c r="B458" s="20" t="s">
        <v>159</v>
      </c>
      <c r="C458" s="20" t="s">
        <v>14</v>
      </c>
      <c r="D458" s="20" t="s">
        <v>230</v>
      </c>
      <c r="E458" s="20" t="s">
        <v>1</v>
      </c>
      <c r="F458" s="13">
        <f>F459+F461</f>
        <v>3666558.43</v>
      </c>
      <c r="G458" s="2"/>
      <c r="I458" s="13">
        <v>18716382.43</v>
      </c>
      <c r="J458" s="2"/>
      <c r="L458" s="138">
        <f t="shared" si="14"/>
        <v>-15049824</v>
      </c>
      <c r="M458" s="138">
        <f t="shared" si="15"/>
        <v>0</v>
      </c>
    </row>
    <row r="459" spans="1:13" ht="31.5" outlineLevel="5">
      <c r="A459" s="19" t="s">
        <v>448</v>
      </c>
      <c r="B459" s="20" t="s">
        <v>159</v>
      </c>
      <c r="C459" s="20" t="s">
        <v>14</v>
      </c>
      <c r="D459" s="20" t="s">
        <v>231</v>
      </c>
      <c r="E459" s="20" t="s">
        <v>1</v>
      </c>
      <c r="F459" s="13">
        <f>F460</f>
        <v>666558.43000000005</v>
      </c>
      <c r="G459" s="1"/>
      <c r="I459" s="13">
        <v>936558.43</v>
      </c>
      <c r="J459" s="1"/>
      <c r="L459" s="138">
        <f t="shared" si="14"/>
        <v>-270000</v>
      </c>
      <c r="M459" s="138">
        <f t="shared" si="15"/>
        <v>0</v>
      </c>
    </row>
    <row r="460" spans="1:13" ht="31.5" outlineLevel="6">
      <c r="A460" s="19" t="s">
        <v>703</v>
      </c>
      <c r="B460" s="20" t="s">
        <v>159</v>
      </c>
      <c r="C460" s="20" t="s">
        <v>14</v>
      </c>
      <c r="D460" s="20" t="s">
        <v>231</v>
      </c>
      <c r="E460" s="20" t="s">
        <v>17</v>
      </c>
      <c r="F460" s="13">
        <f>'Приложение_7 '!G473</f>
        <v>666558.43000000005</v>
      </c>
      <c r="G460" s="1"/>
      <c r="I460" s="13">
        <v>936558.43</v>
      </c>
      <c r="J460" s="1"/>
      <c r="L460" s="138">
        <f t="shared" si="14"/>
        <v>-270000</v>
      </c>
      <c r="M460" s="138">
        <f t="shared" si="15"/>
        <v>0</v>
      </c>
    </row>
    <row r="461" spans="1:13" ht="47.25" outlineLevel="5">
      <c r="A461" s="19" t="s">
        <v>471</v>
      </c>
      <c r="B461" s="20" t="s">
        <v>159</v>
      </c>
      <c r="C461" s="20" t="s">
        <v>14</v>
      </c>
      <c r="D461" s="20" t="s">
        <v>232</v>
      </c>
      <c r="E461" s="20" t="s">
        <v>1</v>
      </c>
      <c r="F461" s="13">
        <f>F462</f>
        <v>3000000</v>
      </c>
      <c r="G461" s="2"/>
      <c r="I461" s="13">
        <v>17779824</v>
      </c>
      <c r="J461" s="2"/>
      <c r="L461" s="138">
        <f t="shared" si="14"/>
        <v>-14779824</v>
      </c>
      <c r="M461" s="138">
        <f t="shared" si="15"/>
        <v>0</v>
      </c>
    </row>
    <row r="462" spans="1:13" ht="31.5" outlineLevel="6">
      <c r="A462" s="19" t="s">
        <v>1203</v>
      </c>
      <c r="B462" s="20" t="s">
        <v>159</v>
      </c>
      <c r="C462" s="20" t="s">
        <v>14</v>
      </c>
      <c r="D462" s="20" t="s">
        <v>232</v>
      </c>
      <c r="E462" s="20" t="s">
        <v>143</v>
      </c>
      <c r="F462" s="13">
        <f>'Приложение_7 '!G475</f>
        <v>3000000</v>
      </c>
      <c r="G462" s="2"/>
      <c r="I462" s="13">
        <v>17779824</v>
      </c>
      <c r="J462" s="2"/>
      <c r="L462" s="138">
        <f t="shared" si="14"/>
        <v>-14779824</v>
      </c>
      <c r="M462" s="138">
        <f t="shared" si="15"/>
        <v>0</v>
      </c>
    </row>
    <row r="463" spans="1:13" ht="31.5" outlineLevel="4">
      <c r="A463" s="19" t="s">
        <v>566</v>
      </c>
      <c r="B463" s="20" t="s">
        <v>159</v>
      </c>
      <c r="C463" s="20" t="s">
        <v>14</v>
      </c>
      <c r="D463" s="20" t="s">
        <v>233</v>
      </c>
      <c r="E463" s="20" t="s">
        <v>1</v>
      </c>
      <c r="F463" s="13">
        <f>F464</f>
        <v>4002811.57</v>
      </c>
      <c r="G463" s="2"/>
      <c r="I463" s="13">
        <v>4002811.57</v>
      </c>
      <c r="J463" s="2"/>
      <c r="L463" s="138">
        <f t="shared" si="14"/>
        <v>0</v>
      </c>
      <c r="M463" s="138">
        <f t="shared" si="15"/>
        <v>0</v>
      </c>
    </row>
    <row r="464" spans="1:13" ht="31.5" outlineLevel="5">
      <c r="A464" s="19" t="s">
        <v>448</v>
      </c>
      <c r="B464" s="20" t="s">
        <v>159</v>
      </c>
      <c r="C464" s="20" t="s">
        <v>14</v>
      </c>
      <c r="D464" s="20" t="s">
        <v>234</v>
      </c>
      <c r="E464" s="20" t="s">
        <v>1</v>
      </c>
      <c r="F464" s="13">
        <f>F465</f>
        <v>4002811.57</v>
      </c>
      <c r="G464" s="2"/>
      <c r="I464" s="13">
        <v>4002811.57</v>
      </c>
      <c r="J464" s="2"/>
      <c r="L464" s="138">
        <f t="shared" si="14"/>
        <v>0</v>
      </c>
      <c r="M464" s="138">
        <f t="shared" si="15"/>
        <v>0</v>
      </c>
    </row>
    <row r="465" spans="1:13" ht="31.5" outlineLevel="6">
      <c r="A465" s="19" t="s">
        <v>703</v>
      </c>
      <c r="B465" s="20" t="s">
        <v>159</v>
      </c>
      <c r="C465" s="20" t="s">
        <v>14</v>
      </c>
      <c r="D465" s="20" t="s">
        <v>234</v>
      </c>
      <c r="E465" s="20" t="s">
        <v>17</v>
      </c>
      <c r="F465" s="13">
        <f>'Приложение_7 '!G478</f>
        <v>4002811.57</v>
      </c>
      <c r="G465" s="2"/>
      <c r="I465" s="13">
        <v>4002811.57</v>
      </c>
      <c r="J465" s="2"/>
      <c r="L465" s="138">
        <f t="shared" si="14"/>
        <v>0</v>
      </c>
      <c r="M465" s="138">
        <f t="shared" si="15"/>
        <v>0</v>
      </c>
    </row>
    <row r="466" spans="1:13" ht="47.25" outlineLevel="4">
      <c r="A466" s="19" t="s">
        <v>567</v>
      </c>
      <c r="B466" s="20" t="s">
        <v>159</v>
      </c>
      <c r="C466" s="20" t="s">
        <v>14</v>
      </c>
      <c r="D466" s="20" t="s">
        <v>235</v>
      </c>
      <c r="E466" s="20" t="s">
        <v>1</v>
      </c>
      <c r="F466" s="13">
        <f>F467</f>
        <v>1190564</v>
      </c>
      <c r="G466" s="2"/>
      <c r="I466" s="13">
        <v>1190564</v>
      </c>
      <c r="J466" s="2"/>
      <c r="L466" s="138">
        <f t="shared" si="14"/>
        <v>0</v>
      </c>
      <c r="M466" s="138">
        <f t="shared" si="15"/>
        <v>0</v>
      </c>
    </row>
    <row r="467" spans="1:13" ht="31.5" outlineLevel="5">
      <c r="A467" s="19" t="s">
        <v>448</v>
      </c>
      <c r="B467" s="20" t="s">
        <v>159</v>
      </c>
      <c r="C467" s="20" t="s">
        <v>14</v>
      </c>
      <c r="D467" s="20" t="s">
        <v>236</v>
      </c>
      <c r="E467" s="20" t="s">
        <v>1</v>
      </c>
      <c r="F467" s="13">
        <f>F468</f>
        <v>1190564</v>
      </c>
      <c r="G467" s="2"/>
      <c r="I467" s="13">
        <v>1190564</v>
      </c>
      <c r="J467" s="2"/>
      <c r="L467" s="138">
        <f t="shared" si="14"/>
        <v>0</v>
      </c>
      <c r="M467" s="138">
        <f t="shared" si="15"/>
        <v>0</v>
      </c>
    </row>
    <row r="468" spans="1:13" ht="31.5" outlineLevel="6">
      <c r="A468" s="19" t="s">
        <v>703</v>
      </c>
      <c r="B468" s="20" t="s">
        <v>159</v>
      </c>
      <c r="C468" s="20" t="s">
        <v>14</v>
      </c>
      <c r="D468" s="20" t="s">
        <v>236</v>
      </c>
      <c r="E468" s="20" t="s">
        <v>17</v>
      </c>
      <c r="F468" s="13">
        <f>'Приложение_7 '!G481</f>
        <v>1190564</v>
      </c>
      <c r="G468" s="2"/>
      <c r="I468" s="13">
        <v>1190564</v>
      </c>
      <c r="J468" s="2"/>
      <c r="L468" s="138">
        <f t="shared" si="14"/>
        <v>0</v>
      </c>
      <c r="M468" s="138">
        <f t="shared" si="15"/>
        <v>0</v>
      </c>
    </row>
    <row r="469" spans="1:13" s="137" customFormat="1" ht="31.5" outlineLevel="1">
      <c r="A469" s="102" t="s">
        <v>688</v>
      </c>
      <c r="B469" s="103" t="s">
        <v>159</v>
      </c>
      <c r="C469" s="103" t="s">
        <v>159</v>
      </c>
      <c r="D469" s="103" t="s">
        <v>4</v>
      </c>
      <c r="E469" s="103" t="s">
        <v>1</v>
      </c>
      <c r="F469" s="12">
        <f>F470+F479+F484</f>
        <v>3987158.8600000003</v>
      </c>
      <c r="G469" s="1"/>
      <c r="I469" s="12">
        <v>3582699.61</v>
      </c>
      <c r="J469" s="1"/>
      <c r="L469" s="138">
        <f t="shared" si="14"/>
        <v>404459.25000000047</v>
      </c>
      <c r="M469" s="138">
        <f t="shared" si="15"/>
        <v>0</v>
      </c>
    </row>
    <row r="470" spans="1:13" ht="63" outlineLevel="2">
      <c r="A470" s="102" t="s">
        <v>669</v>
      </c>
      <c r="B470" s="103" t="s">
        <v>159</v>
      </c>
      <c r="C470" s="103" t="s">
        <v>159</v>
      </c>
      <c r="D470" s="103" t="s">
        <v>160</v>
      </c>
      <c r="E470" s="103" t="s">
        <v>1</v>
      </c>
      <c r="F470" s="12">
        <f>F471</f>
        <v>1860942.34</v>
      </c>
      <c r="G470" s="1"/>
      <c r="I470" s="12">
        <v>1456483.09</v>
      </c>
      <c r="J470" s="1"/>
      <c r="L470" s="138">
        <f t="shared" si="14"/>
        <v>404459.25</v>
      </c>
      <c r="M470" s="138">
        <f t="shared" si="15"/>
        <v>0</v>
      </c>
    </row>
    <row r="471" spans="1:13" ht="47.25" outlineLevel="3">
      <c r="A471" s="102" t="s">
        <v>648</v>
      </c>
      <c r="B471" s="103" t="s">
        <v>159</v>
      </c>
      <c r="C471" s="103" t="s">
        <v>159</v>
      </c>
      <c r="D471" s="103" t="s">
        <v>237</v>
      </c>
      <c r="E471" s="103" t="s">
        <v>1</v>
      </c>
      <c r="F471" s="12">
        <f>F472</f>
        <v>1860942.34</v>
      </c>
      <c r="G471" s="1"/>
      <c r="I471" s="12">
        <v>1456483.09</v>
      </c>
      <c r="J471" s="1"/>
      <c r="L471" s="138">
        <f t="shared" si="14"/>
        <v>404459.25</v>
      </c>
      <c r="M471" s="138">
        <f t="shared" si="15"/>
        <v>0</v>
      </c>
    </row>
    <row r="472" spans="1:13" ht="31.5" outlineLevel="4">
      <c r="A472" s="19" t="s">
        <v>568</v>
      </c>
      <c r="B472" s="20" t="s">
        <v>159</v>
      </c>
      <c r="C472" s="20" t="s">
        <v>159</v>
      </c>
      <c r="D472" s="20" t="s">
        <v>238</v>
      </c>
      <c r="E472" s="20" t="s">
        <v>1</v>
      </c>
      <c r="F472" s="13">
        <f>F473+F477</f>
        <v>1860942.34</v>
      </c>
      <c r="G472" s="2"/>
      <c r="I472" s="13">
        <v>1456483.09</v>
      </c>
      <c r="J472" s="2"/>
      <c r="L472" s="138">
        <f t="shared" si="14"/>
        <v>404459.25</v>
      </c>
      <c r="M472" s="138">
        <f t="shared" si="15"/>
        <v>0</v>
      </c>
    </row>
    <row r="473" spans="1:13" ht="63" outlineLevel="5">
      <c r="A473" s="19" t="s">
        <v>450</v>
      </c>
      <c r="B473" s="20" t="s">
        <v>159</v>
      </c>
      <c r="C473" s="20" t="s">
        <v>159</v>
      </c>
      <c r="D473" s="20" t="s">
        <v>239</v>
      </c>
      <c r="E473" s="20" t="s">
        <v>1</v>
      </c>
      <c r="F473" s="13">
        <f>F474+F475+F476</f>
        <v>1435663.78</v>
      </c>
      <c r="G473" s="2"/>
      <c r="I473" s="13">
        <v>1031204.53</v>
      </c>
      <c r="J473" s="2"/>
      <c r="L473" s="138">
        <f t="shared" si="14"/>
        <v>404459.25</v>
      </c>
      <c r="M473" s="138">
        <f t="shared" si="15"/>
        <v>0</v>
      </c>
    </row>
    <row r="474" spans="1:13" ht="78.75" outlineLevel="6">
      <c r="A474" s="19" t="s">
        <v>719</v>
      </c>
      <c r="B474" s="20" t="s">
        <v>159</v>
      </c>
      <c r="C474" s="20" t="s">
        <v>159</v>
      </c>
      <c r="D474" s="20" t="s">
        <v>239</v>
      </c>
      <c r="E474" s="20" t="s">
        <v>10</v>
      </c>
      <c r="F474" s="13">
        <f>'Приложение_7 '!G487</f>
        <v>1353509.81</v>
      </c>
      <c r="G474" s="2"/>
      <c r="I474" s="13">
        <v>1029104.53</v>
      </c>
      <c r="J474" s="2"/>
      <c r="L474" s="138">
        <f t="shared" ref="L474:L538" si="16">F474-I474</f>
        <v>324405.28000000003</v>
      </c>
      <c r="M474" s="138">
        <f t="shared" ref="M474:M538" si="17">G474-J474</f>
        <v>0</v>
      </c>
    </row>
    <row r="475" spans="1:13" ht="31.5" outlineLevel="6">
      <c r="A475" s="19" t="s">
        <v>703</v>
      </c>
      <c r="B475" s="20" t="s">
        <v>159</v>
      </c>
      <c r="C475" s="20" t="s">
        <v>159</v>
      </c>
      <c r="D475" s="20" t="s">
        <v>239</v>
      </c>
      <c r="E475" s="20" t="s">
        <v>17</v>
      </c>
      <c r="F475" s="13">
        <f>'Приложение_7 '!G488</f>
        <v>3231.83</v>
      </c>
      <c r="G475" s="2"/>
      <c r="I475" s="13">
        <v>2100</v>
      </c>
      <c r="J475" s="2"/>
      <c r="L475" s="138">
        <f t="shared" si="16"/>
        <v>1131.83</v>
      </c>
      <c r="M475" s="138">
        <f t="shared" si="17"/>
        <v>0</v>
      </c>
    </row>
    <row r="476" spans="1:13" ht="31.5" outlineLevel="6">
      <c r="A476" s="96" t="s">
        <v>704</v>
      </c>
      <c r="B476" s="97" t="s">
        <v>159</v>
      </c>
      <c r="C476" s="97" t="s">
        <v>159</v>
      </c>
      <c r="D476" s="20" t="s">
        <v>239</v>
      </c>
      <c r="E476" s="97" t="s">
        <v>47</v>
      </c>
      <c r="F476" s="13">
        <f>'Приложение_7 '!G489</f>
        <v>78922.14</v>
      </c>
      <c r="G476" s="2"/>
      <c r="I476" s="13"/>
      <c r="J476" s="2"/>
      <c r="L476" s="138"/>
      <c r="M476" s="138"/>
    </row>
    <row r="477" spans="1:13" ht="31.5" outlineLevel="5">
      <c r="A477" s="19" t="s">
        <v>448</v>
      </c>
      <c r="B477" s="20" t="s">
        <v>159</v>
      </c>
      <c r="C477" s="20" t="s">
        <v>159</v>
      </c>
      <c r="D477" s="20" t="s">
        <v>240</v>
      </c>
      <c r="E477" s="20" t="s">
        <v>1</v>
      </c>
      <c r="F477" s="13">
        <f>F478</f>
        <v>425278.56</v>
      </c>
      <c r="G477" s="2"/>
      <c r="I477" s="13">
        <v>425278.56</v>
      </c>
      <c r="J477" s="2"/>
      <c r="L477" s="138">
        <f t="shared" si="16"/>
        <v>0</v>
      </c>
      <c r="M477" s="138">
        <f t="shared" si="17"/>
        <v>0</v>
      </c>
    </row>
    <row r="478" spans="1:13" ht="31.5" outlineLevel="6">
      <c r="A478" s="19" t="s">
        <v>703</v>
      </c>
      <c r="B478" s="20" t="s">
        <v>159</v>
      </c>
      <c r="C478" s="20" t="s">
        <v>159</v>
      </c>
      <c r="D478" s="20" t="s">
        <v>240</v>
      </c>
      <c r="E478" s="20" t="s">
        <v>17</v>
      </c>
      <c r="F478" s="13">
        <f>'Приложение_7 '!G491</f>
        <v>425278.56</v>
      </c>
      <c r="G478" s="2"/>
      <c r="I478" s="13">
        <v>425278.56</v>
      </c>
      <c r="J478" s="2"/>
      <c r="L478" s="138">
        <f t="shared" si="16"/>
        <v>0</v>
      </c>
      <c r="M478" s="138">
        <f t="shared" si="17"/>
        <v>0</v>
      </c>
    </row>
    <row r="479" spans="1:13" ht="31.5" outlineLevel="2">
      <c r="A479" s="102" t="s">
        <v>668</v>
      </c>
      <c r="B479" s="103" t="s">
        <v>159</v>
      </c>
      <c r="C479" s="103" t="s">
        <v>159</v>
      </c>
      <c r="D479" s="103" t="s">
        <v>90</v>
      </c>
      <c r="E479" s="103" t="s">
        <v>1</v>
      </c>
      <c r="F479" s="12">
        <f>F480</f>
        <v>11400</v>
      </c>
      <c r="G479" s="1"/>
      <c r="I479" s="12">
        <v>11400</v>
      </c>
      <c r="J479" s="1"/>
      <c r="L479" s="138">
        <f t="shared" si="16"/>
        <v>0</v>
      </c>
      <c r="M479" s="138">
        <f t="shared" si="17"/>
        <v>0</v>
      </c>
    </row>
    <row r="480" spans="1:13" ht="47.25" outlineLevel="3">
      <c r="A480" s="102" t="s">
        <v>633</v>
      </c>
      <c r="B480" s="103" t="s">
        <v>159</v>
      </c>
      <c r="C480" s="103" t="s">
        <v>159</v>
      </c>
      <c r="D480" s="103" t="s">
        <v>91</v>
      </c>
      <c r="E480" s="103" t="s">
        <v>1</v>
      </c>
      <c r="F480" s="12">
        <f>F481</f>
        <v>11400</v>
      </c>
      <c r="G480" s="1"/>
      <c r="I480" s="12">
        <v>11400</v>
      </c>
      <c r="J480" s="1"/>
      <c r="L480" s="138">
        <f t="shared" si="16"/>
        <v>0</v>
      </c>
      <c r="M480" s="138">
        <f t="shared" si="17"/>
        <v>0</v>
      </c>
    </row>
    <row r="481" spans="1:13" ht="31.5" outlineLevel="4">
      <c r="A481" s="19" t="s">
        <v>518</v>
      </c>
      <c r="B481" s="20" t="s">
        <v>159</v>
      </c>
      <c r="C481" s="20" t="s">
        <v>159</v>
      </c>
      <c r="D481" s="20" t="s">
        <v>100</v>
      </c>
      <c r="E481" s="20" t="s">
        <v>1</v>
      </c>
      <c r="F481" s="13">
        <f>F482</f>
        <v>11400</v>
      </c>
      <c r="G481" s="2"/>
      <c r="I481" s="13">
        <v>11400</v>
      </c>
      <c r="J481" s="2"/>
      <c r="L481" s="138">
        <f t="shared" si="16"/>
        <v>0</v>
      </c>
      <c r="M481" s="138">
        <f t="shared" si="17"/>
        <v>0</v>
      </c>
    </row>
    <row r="482" spans="1:13" ht="31.5" outlineLevel="5">
      <c r="A482" s="19" t="s">
        <v>448</v>
      </c>
      <c r="B482" s="20" t="s">
        <v>159</v>
      </c>
      <c r="C482" s="20" t="s">
        <v>159</v>
      </c>
      <c r="D482" s="20" t="s">
        <v>101</v>
      </c>
      <c r="E482" s="20" t="s">
        <v>1</v>
      </c>
      <c r="F482" s="13">
        <f>F483</f>
        <v>11400</v>
      </c>
      <c r="G482" s="2"/>
      <c r="I482" s="13">
        <v>11400</v>
      </c>
      <c r="J482" s="2"/>
      <c r="L482" s="138">
        <f t="shared" si="16"/>
        <v>0</v>
      </c>
      <c r="M482" s="138">
        <f t="shared" si="17"/>
        <v>0</v>
      </c>
    </row>
    <row r="483" spans="1:13" ht="31.5" outlineLevel="6">
      <c r="A483" s="19" t="s">
        <v>703</v>
      </c>
      <c r="B483" s="20" t="s">
        <v>159</v>
      </c>
      <c r="C483" s="20" t="s">
        <v>159</v>
      </c>
      <c r="D483" s="20" t="s">
        <v>101</v>
      </c>
      <c r="E483" s="20" t="s">
        <v>17</v>
      </c>
      <c r="F483" s="13">
        <f>'Приложение_7 '!G496</f>
        <v>11400</v>
      </c>
      <c r="G483" s="2"/>
      <c r="I483" s="13">
        <v>11400</v>
      </c>
      <c r="J483" s="2"/>
      <c r="L483" s="138">
        <f t="shared" si="16"/>
        <v>0</v>
      </c>
      <c r="M483" s="138">
        <f t="shared" si="17"/>
        <v>0</v>
      </c>
    </row>
    <row r="484" spans="1:13" outlineLevel="2">
      <c r="A484" s="102" t="s">
        <v>498</v>
      </c>
      <c r="B484" s="103" t="s">
        <v>159</v>
      </c>
      <c r="C484" s="103" t="s">
        <v>159</v>
      </c>
      <c r="D484" s="103" t="s">
        <v>11</v>
      </c>
      <c r="E484" s="103" t="s">
        <v>1</v>
      </c>
      <c r="F484" s="12">
        <f>F485</f>
        <v>2114816.52</v>
      </c>
      <c r="G484" s="1"/>
      <c r="I484" s="12">
        <v>2114816.52</v>
      </c>
      <c r="J484" s="1"/>
      <c r="L484" s="138">
        <f t="shared" si="16"/>
        <v>0</v>
      </c>
      <c r="M484" s="138">
        <f t="shared" si="17"/>
        <v>0</v>
      </c>
    </row>
    <row r="485" spans="1:13" ht="63" outlineLevel="5">
      <c r="A485" s="19" t="s">
        <v>450</v>
      </c>
      <c r="B485" s="20" t="s">
        <v>159</v>
      </c>
      <c r="C485" s="20" t="s">
        <v>159</v>
      </c>
      <c r="D485" s="20" t="s">
        <v>241</v>
      </c>
      <c r="E485" s="20" t="s">
        <v>1</v>
      </c>
      <c r="F485" s="13">
        <f>F486</f>
        <v>2114816.52</v>
      </c>
      <c r="G485" s="2"/>
      <c r="I485" s="13">
        <v>2114816.52</v>
      </c>
      <c r="J485" s="2"/>
      <c r="L485" s="138">
        <f t="shared" si="16"/>
        <v>0</v>
      </c>
      <c r="M485" s="138">
        <f t="shared" si="17"/>
        <v>0</v>
      </c>
    </row>
    <row r="486" spans="1:13" ht="31.5" outlineLevel="6">
      <c r="A486" s="19" t="s">
        <v>706</v>
      </c>
      <c r="B486" s="20" t="s">
        <v>159</v>
      </c>
      <c r="C486" s="20" t="s">
        <v>159</v>
      </c>
      <c r="D486" s="20" t="s">
        <v>241</v>
      </c>
      <c r="E486" s="20" t="s">
        <v>70</v>
      </c>
      <c r="F486" s="13">
        <f>'Приложение_7 '!G499</f>
        <v>2114816.52</v>
      </c>
      <c r="G486" s="2"/>
      <c r="I486" s="13">
        <v>2114816.52</v>
      </c>
      <c r="J486" s="2"/>
      <c r="L486" s="138">
        <f t="shared" si="16"/>
        <v>0</v>
      </c>
      <c r="M486" s="138">
        <f t="shared" si="17"/>
        <v>0</v>
      </c>
    </row>
    <row r="487" spans="1:13" s="137" customFormat="1">
      <c r="A487" s="102" t="s">
        <v>710</v>
      </c>
      <c r="B487" s="103" t="s">
        <v>242</v>
      </c>
      <c r="C487" s="103" t="s">
        <v>3</v>
      </c>
      <c r="D487" s="103" t="s">
        <v>4</v>
      </c>
      <c r="E487" s="103" t="s">
        <v>1</v>
      </c>
      <c r="F487" s="12">
        <f>F488+F519+F554+F598+F645</f>
        <v>1404083209.76</v>
      </c>
      <c r="G487" s="12">
        <f>G488+G519+G554+G598+G645</f>
        <v>716130894.21000004</v>
      </c>
      <c r="I487" s="12">
        <v>1404083209.76</v>
      </c>
      <c r="J487" s="1">
        <f>J488+J519+J554+J598+J645</f>
        <v>716130894.21000004</v>
      </c>
      <c r="L487" s="138">
        <f t="shared" si="16"/>
        <v>0</v>
      </c>
      <c r="M487" s="138">
        <f t="shared" si="17"/>
        <v>0</v>
      </c>
    </row>
    <row r="488" spans="1:13" s="137" customFormat="1" ht="25.5" customHeight="1" outlineLevel="1">
      <c r="A488" s="102" t="s">
        <v>689</v>
      </c>
      <c r="B488" s="103" t="s">
        <v>242</v>
      </c>
      <c r="C488" s="103" t="s">
        <v>2</v>
      </c>
      <c r="D488" s="103" t="s">
        <v>4</v>
      </c>
      <c r="E488" s="103" t="s">
        <v>1</v>
      </c>
      <c r="F488" s="12">
        <f>F489+F514</f>
        <v>553345369.49000001</v>
      </c>
      <c r="G488" s="12">
        <f>G489+G514</f>
        <v>337009032.50999999</v>
      </c>
      <c r="I488" s="12">
        <v>553345369.49000001</v>
      </c>
      <c r="J488" s="1">
        <f>J489</f>
        <v>337009032.50999999</v>
      </c>
      <c r="L488" s="138">
        <f t="shared" si="16"/>
        <v>0</v>
      </c>
      <c r="M488" s="138">
        <f t="shared" si="17"/>
        <v>0</v>
      </c>
    </row>
    <row r="489" spans="1:13" ht="31.5" outlineLevel="2">
      <c r="A489" s="102" t="s">
        <v>666</v>
      </c>
      <c r="B489" s="103" t="s">
        <v>242</v>
      </c>
      <c r="C489" s="103" t="s">
        <v>2</v>
      </c>
      <c r="D489" s="103" t="s">
        <v>23</v>
      </c>
      <c r="E489" s="103" t="s">
        <v>1</v>
      </c>
      <c r="F489" s="12">
        <f>F490+F504</f>
        <v>550962611.49000001</v>
      </c>
      <c r="G489" s="12">
        <f>G490+G504</f>
        <v>337009032.50999999</v>
      </c>
      <c r="I489" s="12">
        <v>550962611.49000001</v>
      </c>
      <c r="J489" s="1">
        <f>J490+J504</f>
        <v>337009032.50999999</v>
      </c>
      <c r="L489" s="138">
        <f t="shared" si="16"/>
        <v>0</v>
      </c>
      <c r="M489" s="138">
        <f t="shared" si="17"/>
        <v>0</v>
      </c>
    </row>
    <row r="490" spans="1:13" ht="31.5" outlineLevel="3">
      <c r="A490" s="102" t="s">
        <v>649</v>
      </c>
      <c r="B490" s="103" t="s">
        <v>242</v>
      </c>
      <c r="C490" s="103" t="s">
        <v>2</v>
      </c>
      <c r="D490" s="103" t="s">
        <v>243</v>
      </c>
      <c r="E490" s="103" t="s">
        <v>1</v>
      </c>
      <c r="F490" s="12">
        <f>F491+F498+F501</f>
        <v>548820879.75999999</v>
      </c>
      <c r="G490" s="12">
        <f>G491+G498+G501</f>
        <v>336234518.77999997</v>
      </c>
      <c r="I490" s="12">
        <v>548820879.75999999</v>
      </c>
      <c r="J490" s="1">
        <f>J491</f>
        <v>336234518.77999997</v>
      </c>
      <c r="L490" s="138">
        <f t="shared" si="16"/>
        <v>0</v>
      </c>
      <c r="M490" s="138">
        <f t="shared" si="17"/>
        <v>0</v>
      </c>
    </row>
    <row r="491" spans="1:13" ht="63" outlineLevel="4">
      <c r="A491" s="19" t="s">
        <v>569</v>
      </c>
      <c r="B491" s="20" t="s">
        <v>242</v>
      </c>
      <c r="C491" s="20" t="s">
        <v>2</v>
      </c>
      <c r="D491" s="20" t="s">
        <v>244</v>
      </c>
      <c r="E491" s="20" t="s">
        <v>1</v>
      </c>
      <c r="F491" s="13">
        <f>F492+F494+F496</f>
        <v>336265219.90999997</v>
      </c>
      <c r="G491" s="13">
        <f>G492+G494+G496</f>
        <v>336234518.77999997</v>
      </c>
      <c r="I491" s="13">
        <v>336265219.91000003</v>
      </c>
      <c r="J491" s="13">
        <f>J494+J492</f>
        <v>336234518.77999997</v>
      </c>
      <c r="L491" s="138">
        <f t="shared" si="16"/>
        <v>0</v>
      </c>
      <c r="M491" s="138">
        <f t="shared" si="17"/>
        <v>0</v>
      </c>
    </row>
    <row r="492" spans="1:13" ht="63" outlineLevel="5">
      <c r="A492" s="19" t="s">
        <v>472</v>
      </c>
      <c r="B492" s="20" t="s">
        <v>242</v>
      </c>
      <c r="C492" s="20" t="s">
        <v>2</v>
      </c>
      <c r="D492" s="20" t="s">
        <v>245</v>
      </c>
      <c r="E492" s="20" t="s">
        <v>1</v>
      </c>
      <c r="F492" s="13">
        <f>F493</f>
        <v>488918.78</v>
      </c>
      <c r="G492" s="13">
        <f>G493</f>
        <v>488918.78</v>
      </c>
      <c r="I492" s="13">
        <v>488918.78</v>
      </c>
      <c r="J492" s="13">
        <v>488918.78</v>
      </c>
      <c r="L492" s="138">
        <f t="shared" si="16"/>
        <v>0</v>
      </c>
      <c r="M492" s="138">
        <f t="shared" si="17"/>
        <v>0</v>
      </c>
    </row>
    <row r="493" spans="1:13" ht="31.5" outlineLevel="6">
      <c r="A493" s="19" t="s">
        <v>706</v>
      </c>
      <c r="B493" s="20" t="s">
        <v>242</v>
      </c>
      <c r="C493" s="20" t="s">
        <v>2</v>
      </c>
      <c r="D493" s="20" t="s">
        <v>245</v>
      </c>
      <c r="E493" s="20" t="s">
        <v>70</v>
      </c>
      <c r="F493" s="13">
        <f>'Приложение_7 '!G603</f>
        <v>488918.78</v>
      </c>
      <c r="G493" s="13">
        <f>F493</f>
        <v>488918.78</v>
      </c>
      <c r="I493" s="13">
        <v>488918.78</v>
      </c>
      <c r="J493" s="13">
        <v>488918.78</v>
      </c>
      <c r="L493" s="138">
        <f t="shared" si="16"/>
        <v>0</v>
      </c>
      <c r="M493" s="138">
        <f t="shared" si="17"/>
        <v>0</v>
      </c>
    </row>
    <row r="494" spans="1:13" ht="78.75" outlineLevel="5">
      <c r="A494" s="19" t="s">
        <v>473</v>
      </c>
      <c r="B494" s="20" t="s">
        <v>242</v>
      </c>
      <c r="C494" s="20" t="s">
        <v>2</v>
      </c>
      <c r="D494" s="20" t="s">
        <v>246</v>
      </c>
      <c r="E494" s="20" t="s">
        <v>1</v>
      </c>
      <c r="F494" s="13">
        <f>F495</f>
        <v>335745600</v>
      </c>
      <c r="G494" s="13">
        <f>G495</f>
        <v>335745600</v>
      </c>
      <c r="I494" s="13">
        <v>335745600</v>
      </c>
      <c r="J494" s="13">
        <v>335745600</v>
      </c>
      <c r="L494" s="138">
        <f t="shared" si="16"/>
        <v>0</v>
      </c>
      <c r="M494" s="138">
        <f t="shared" si="17"/>
        <v>0</v>
      </c>
    </row>
    <row r="495" spans="1:13" ht="31.5" outlineLevel="6">
      <c r="A495" s="19" t="s">
        <v>706</v>
      </c>
      <c r="B495" s="20" t="s">
        <v>242</v>
      </c>
      <c r="C495" s="20" t="s">
        <v>2</v>
      </c>
      <c r="D495" s="20" t="s">
        <v>246</v>
      </c>
      <c r="E495" s="20" t="s">
        <v>70</v>
      </c>
      <c r="F495" s="13">
        <f>'Приложение_7 '!G605</f>
        <v>335745600</v>
      </c>
      <c r="G495" s="13">
        <f>F495</f>
        <v>335745600</v>
      </c>
      <c r="I495" s="13">
        <v>335745600</v>
      </c>
      <c r="J495" s="13">
        <v>335745600</v>
      </c>
      <c r="L495" s="138">
        <f t="shared" si="16"/>
        <v>0</v>
      </c>
      <c r="M495" s="138">
        <f t="shared" si="17"/>
        <v>0</v>
      </c>
    </row>
    <row r="496" spans="1:13" ht="63" outlineLevel="5">
      <c r="A496" s="19" t="s">
        <v>472</v>
      </c>
      <c r="B496" s="20" t="s">
        <v>242</v>
      </c>
      <c r="C496" s="20" t="s">
        <v>2</v>
      </c>
      <c r="D496" s="20" t="s">
        <v>247</v>
      </c>
      <c r="E496" s="20" t="s">
        <v>1</v>
      </c>
      <c r="F496" s="13">
        <f>F497</f>
        <v>30701.13</v>
      </c>
      <c r="G496" s="2"/>
      <c r="I496" s="13">
        <v>30701.13</v>
      </c>
      <c r="J496" s="2"/>
      <c r="L496" s="138">
        <f t="shared" si="16"/>
        <v>0</v>
      </c>
      <c r="M496" s="138">
        <f t="shared" si="17"/>
        <v>0</v>
      </c>
    </row>
    <row r="497" spans="1:13" ht="31.5" outlineLevel="6">
      <c r="A497" s="19" t="s">
        <v>706</v>
      </c>
      <c r="B497" s="20" t="s">
        <v>242</v>
      </c>
      <c r="C497" s="20" t="s">
        <v>2</v>
      </c>
      <c r="D497" s="20" t="s">
        <v>247</v>
      </c>
      <c r="E497" s="20" t="s">
        <v>70</v>
      </c>
      <c r="F497" s="13">
        <f>'Приложение_7 '!G607</f>
        <v>30701.13</v>
      </c>
      <c r="G497" s="2"/>
      <c r="I497" s="13">
        <v>30701.13</v>
      </c>
      <c r="J497" s="2"/>
      <c r="L497" s="138">
        <f t="shared" si="16"/>
        <v>0</v>
      </c>
      <c r="M497" s="138">
        <f t="shared" si="17"/>
        <v>0</v>
      </c>
    </row>
    <row r="498" spans="1:13" ht="47.25" outlineLevel="4">
      <c r="A498" s="19" t="s">
        <v>570</v>
      </c>
      <c r="B498" s="20" t="s">
        <v>242</v>
      </c>
      <c r="C498" s="20" t="s">
        <v>2</v>
      </c>
      <c r="D498" s="20" t="s">
        <v>248</v>
      </c>
      <c r="E498" s="20" t="s">
        <v>1</v>
      </c>
      <c r="F498" s="13">
        <f>F499</f>
        <v>204543626.84999999</v>
      </c>
      <c r="G498" s="2"/>
      <c r="I498" s="13">
        <v>204543626.84999999</v>
      </c>
      <c r="J498" s="2"/>
      <c r="L498" s="138">
        <f t="shared" si="16"/>
        <v>0</v>
      </c>
      <c r="M498" s="138">
        <f t="shared" si="17"/>
        <v>0</v>
      </c>
    </row>
    <row r="499" spans="1:13" ht="63" outlineLevel="5">
      <c r="A499" s="19" t="s">
        <v>450</v>
      </c>
      <c r="B499" s="20" t="s">
        <v>242</v>
      </c>
      <c r="C499" s="20" t="s">
        <v>2</v>
      </c>
      <c r="D499" s="20" t="s">
        <v>249</v>
      </c>
      <c r="E499" s="20" t="s">
        <v>1</v>
      </c>
      <c r="F499" s="13">
        <f>F500</f>
        <v>204543626.84999999</v>
      </c>
      <c r="G499" s="2"/>
      <c r="I499" s="13">
        <v>204543626.84999999</v>
      </c>
      <c r="J499" s="2"/>
      <c r="L499" s="138">
        <f t="shared" si="16"/>
        <v>0</v>
      </c>
      <c r="M499" s="138">
        <f t="shared" si="17"/>
        <v>0</v>
      </c>
    </row>
    <row r="500" spans="1:13" ht="31.5" outlineLevel="6">
      <c r="A500" s="19" t="s">
        <v>706</v>
      </c>
      <c r="B500" s="20" t="s">
        <v>242</v>
      </c>
      <c r="C500" s="20" t="s">
        <v>2</v>
      </c>
      <c r="D500" s="20" t="s">
        <v>249</v>
      </c>
      <c r="E500" s="20" t="s">
        <v>70</v>
      </c>
      <c r="F500" s="13">
        <f>'Приложение_7 '!G610</f>
        <v>204543626.84999999</v>
      </c>
      <c r="G500" s="2"/>
      <c r="I500" s="13">
        <v>204543626.84999999</v>
      </c>
      <c r="J500" s="2"/>
      <c r="L500" s="138">
        <f t="shared" si="16"/>
        <v>0</v>
      </c>
      <c r="M500" s="138">
        <f t="shared" si="17"/>
        <v>0</v>
      </c>
    </row>
    <row r="501" spans="1:13" outlineLevel="4">
      <c r="A501" s="19" t="s">
        <v>571</v>
      </c>
      <c r="B501" s="20" t="s">
        <v>242</v>
      </c>
      <c r="C501" s="20" t="s">
        <v>2</v>
      </c>
      <c r="D501" s="20" t="s">
        <v>250</v>
      </c>
      <c r="E501" s="20" t="s">
        <v>1</v>
      </c>
      <c r="F501" s="13">
        <f>F502</f>
        <v>8012033</v>
      </c>
      <c r="G501" s="2"/>
      <c r="I501" s="13">
        <v>8012033</v>
      </c>
      <c r="J501" s="2"/>
      <c r="L501" s="138">
        <f t="shared" si="16"/>
        <v>0</v>
      </c>
      <c r="M501" s="138">
        <f t="shared" si="17"/>
        <v>0</v>
      </c>
    </row>
    <row r="502" spans="1:13" ht="63" outlineLevel="5">
      <c r="A502" s="19" t="s">
        <v>439</v>
      </c>
      <c r="B502" s="20" t="s">
        <v>242</v>
      </c>
      <c r="C502" s="20" t="s">
        <v>2</v>
      </c>
      <c r="D502" s="20" t="s">
        <v>251</v>
      </c>
      <c r="E502" s="20" t="s">
        <v>1</v>
      </c>
      <c r="F502" s="13">
        <f>F503</f>
        <v>8012033</v>
      </c>
      <c r="G502" s="2"/>
      <c r="I502" s="13">
        <v>8012033</v>
      </c>
      <c r="J502" s="2"/>
      <c r="L502" s="138">
        <f t="shared" si="16"/>
        <v>0</v>
      </c>
      <c r="M502" s="138">
        <f t="shared" si="17"/>
        <v>0</v>
      </c>
    </row>
    <row r="503" spans="1:13" ht="31.5" outlineLevel="6">
      <c r="A503" s="19" t="s">
        <v>706</v>
      </c>
      <c r="B503" s="20" t="s">
        <v>242</v>
      </c>
      <c r="C503" s="20" t="s">
        <v>2</v>
      </c>
      <c r="D503" s="20" t="s">
        <v>251</v>
      </c>
      <c r="E503" s="20" t="s">
        <v>70</v>
      </c>
      <c r="F503" s="13">
        <f>'Приложение_7 '!G613</f>
        <v>8012033</v>
      </c>
      <c r="G503" s="2"/>
      <c r="I503" s="13">
        <v>8012033</v>
      </c>
      <c r="J503" s="2"/>
      <c r="L503" s="138">
        <f t="shared" si="16"/>
        <v>0</v>
      </c>
      <c r="M503" s="138">
        <f t="shared" si="17"/>
        <v>0</v>
      </c>
    </row>
    <row r="504" spans="1:13" ht="47.25" outlineLevel="3">
      <c r="A504" s="102" t="s">
        <v>650</v>
      </c>
      <c r="B504" s="103" t="s">
        <v>242</v>
      </c>
      <c r="C504" s="103" t="s">
        <v>2</v>
      </c>
      <c r="D504" s="103" t="s">
        <v>252</v>
      </c>
      <c r="E504" s="103" t="s">
        <v>1</v>
      </c>
      <c r="F504" s="12">
        <f>F505+F508+F511</f>
        <v>2141731.73</v>
      </c>
      <c r="G504" s="12">
        <f>G505+G508+G511</f>
        <v>774513.73</v>
      </c>
      <c r="I504" s="12">
        <v>2141731.73</v>
      </c>
      <c r="J504" s="1">
        <f>J505</f>
        <v>774513.73</v>
      </c>
      <c r="L504" s="138">
        <f t="shared" si="16"/>
        <v>0</v>
      </c>
      <c r="M504" s="138">
        <f t="shared" si="17"/>
        <v>0</v>
      </c>
    </row>
    <row r="505" spans="1:13" ht="31.5" outlineLevel="4">
      <c r="A505" s="19" t="s">
        <v>572</v>
      </c>
      <c r="B505" s="20" t="s">
        <v>242</v>
      </c>
      <c r="C505" s="20" t="s">
        <v>2</v>
      </c>
      <c r="D505" s="20" t="s">
        <v>253</v>
      </c>
      <c r="E505" s="20" t="s">
        <v>1</v>
      </c>
      <c r="F505" s="13">
        <f>F506</f>
        <v>774513.73</v>
      </c>
      <c r="G505" s="13">
        <f>G506</f>
        <v>774513.73</v>
      </c>
      <c r="I505" s="13">
        <v>774513.73</v>
      </c>
      <c r="J505" s="13">
        <v>774513.73</v>
      </c>
      <c r="L505" s="138">
        <f t="shared" si="16"/>
        <v>0</v>
      </c>
      <c r="M505" s="138">
        <f t="shared" si="17"/>
        <v>0</v>
      </c>
    </row>
    <row r="506" spans="1:13" ht="47.25" outlineLevel="5">
      <c r="A506" s="19" t="s">
        <v>474</v>
      </c>
      <c r="B506" s="20" t="s">
        <v>242</v>
      </c>
      <c r="C506" s="20" t="s">
        <v>2</v>
      </c>
      <c r="D506" s="20" t="s">
        <v>254</v>
      </c>
      <c r="E506" s="20" t="s">
        <v>1</v>
      </c>
      <c r="F506" s="13">
        <f>F507</f>
        <v>774513.73</v>
      </c>
      <c r="G506" s="13">
        <f>G507</f>
        <v>774513.73</v>
      </c>
      <c r="I506" s="13">
        <v>774513.73</v>
      </c>
      <c r="J506" s="13">
        <v>774513.73</v>
      </c>
      <c r="L506" s="138">
        <f t="shared" si="16"/>
        <v>0</v>
      </c>
      <c r="M506" s="138">
        <f t="shared" si="17"/>
        <v>0</v>
      </c>
    </row>
    <row r="507" spans="1:13" ht="31.5" outlineLevel="6">
      <c r="A507" s="19" t="s">
        <v>1203</v>
      </c>
      <c r="B507" s="20" t="s">
        <v>242</v>
      </c>
      <c r="C507" s="20" t="s">
        <v>2</v>
      </c>
      <c r="D507" s="20" t="s">
        <v>254</v>
      </c>
      <c r="E507" s="20" t="s">
        <v>143</v>
      </c>
      <c r="F507" s="13">
        <f>'Приложение_7 '!G506</f>
        <v>774513.73</v>
      </c>
      <c r="G507" s="13">
        <f>F507</f>
        <v>774513.73</v>
      </c>
      <c r="I507" s="13">
        <v>774513.73</v>
      </c>
      <c r="J507" s="13">
        <v>774513.73</v>
      </c>
      <c r="L507" s="138">
        <f t="shared" si="16"/>
        <v>0</v>
      </c>
      <c r="M507" s="138">
        <f t="shared" si="17"/>
        <v>0</v>
      </c>
    </row>
    <row r="508" spans="1:13" ht="31.5" outlineLevel="4">
      <c r="A508" s="19" t="s">
        <v>573</v>
      </c>
      <c r="B508" s="20" t="s">
        <v>242</v>
      </c>
      <c r="C508" s="20" t="s">
        <v>2</v>
      </c>
      <c r="D508" s="20" t="s">
        <v>255</v>
      </c>
      <c r="E508" s="20" t="s">
        <v>1</v>
      </c>
      <c r="F508" s="13">
        <f>F509</f>
        <v>1187188</v>
      </c>
      <c r="G508" s="2"/>
      <c r="I508" s="13">
        <v>1187188</v>
      </c>
      <c r="J508" s="2"/>
      <c r="L508" s="138">
        <f t="shared" si="16"/>
        <v>0</v>
      </c>
      <c r="M508" s="138">
        <f t="shared" si="17"/>
        <v>0</v>
      </c>
    </row>
    <row r="509" spans="1:13" ht="31.5" outlineLevel="5">
      <c r="A509" s="19" t="s">
        <v>448</v>
      </c>
      <c r="B509" s="20" t="s">
        <v>242</v>
      </c>
      <c r="C509" s="20" t="s">
        <v>2</v>
      </c>
      <c r="D509" s="20" t="s">
        <v>256</v>
      </c>
      <c r="E509" s="20" t="s">
        <v>1</v>
      </c>
      <c r="F509" s="13">
        <f>F510</f>
        <v>1187188</v>
      </c>
      <c r="G509" s="2"/>
      <c r="I509" s="13">
        <v>1187188</v>
      </c>
      <c r="J509" s="2"/>
      <c r="L509" s="138">
        <f t="shared" si="16"/>
        <v>0</v>
      </c>
      <c r="M509" s="138">
        <f t="shared" si="17"/>
        <v>0</v>
      </c>
    </row>
    <row r="510" spans="1:13" ht="31.5" outlineLevel="6">
      <c r="A510" s="19" t="s">
        <v>706</v>
      </c>
      <c r="B510" s="20" t="s">
        <v>242</v>
      </c>
      <c r="C510" s="20" t="s">
        <v>2</v>
      </c>
      <c r="D510" s="20" t="s">
        <v>256</v>
      </c>
      <c r="E510" s="20" t="s">
        <v>70</v>
      </c>
      <c r="F510" s="13">
        <f>'Приложение_7 '!G617</f>
        <v>1187188</v>
      </c>
      <c r="G510" s="2"/>
      <c r="I510" s="13">
        <v>1187188</v>
      </c>
      <c r="J510" s="2"/>
      <c r="L510" s="138">
        <f t="shared" si="16"/>
        <v>0</v>
      </c>
      <c r="M510" s="138">
        <f t="shared" si="17"/>
        <v>0</v>
      </c>
    </row>
    <row r="511" spans="1:13" ht="47.25" outlineLevel="4">
      <c r="A511" s="19" t="s">
        <v>574</v>
      </c>
      <c r="B511" s="20" t="s">
        <v>242</v>
      </c>
      <c r="C511" s="20" t="s">
        <v>2</v>
      </c>
      <c r="D511" s="20" t="s">
        <v>257</v>
      </c>
      <c r="E511" s="20" t="s">
        <v>1</v>
      </c>
      <c r="F511" s="13">
        <f>F512</f>
        <v>180030</v>
      </c>
      <c r="G511" s="2"/>
      <c r="I511" s="13">
        <v>180030</v>
      </c>
      <c r="J511" s="2"/>
      <c r="L511" s="138">
        <f t="shared" si="16"/>
        <v>0</v>
      </c>
      <c r="M511" s="138">
        <f t="shared" si="17"/>
        <v>0</v>
      </c>
    </row>
    <row r="512" spans="1:13" ht="31.5" outlineLevel="5">
      <c r="A512" s="19" t="s">
        <v>448</v>
      </c>
      <c r="B512" s="20" t="s">
        <v>242</v>
      </c>
      <c r="C512" s="20" t="s">
        <v>2</v>
      </c>
      <c r="D512" s="20" t="s">
        <v>258</v>
      </c>
      <c r="E512" s="20" t="s">
        <v>1</v>
      </c>
      <c r="F512" s="13">
        <f>F513</f>
        <v>180030</v>
      </c>
      <c r="G512" s="2"/>
      <c r="I512" s="13">
        <v>180030</v>
      </c>
      <c r="J512" s="2"/>
      <c r="L512" s="138">
        <f t="shared" si="16"/>
        <v>0</v>
      </c>
      <c r="M512" s="138">
        <f t="shared" si="17"/>
        <v>0</v>
      </c>
    </row>
    <row r="513" spans="1:13" ht="31.5" outlineLevel="6">
      <c r="A513" s="19" t="s">
        <v>706</v>
      </c>
      <c r="B513" s="20" t="s">
        <v>242</v>
      </c>
      <c r="C513" s="20" t="s">
        <v>2</v>
      </c>
      <c r="D513" s="20" t="s">
        <v>258</v>
      </c>
      <c r="E513" s="20" t="s">
        <v>70</v>
      </c>
      <c r="F513" s="13">
        <f>'Приложение_7 '!G620</f>
        <v>180030</v>
      </c>
      <c r="G513" s="2"/>
      <c r="I513" s="13">
        <v>180030</v>
      </c>
      <c r="J513" s="2"/>
      <c r="L513" s="138">
        <f t="shared" si="16"/>
        <v>0</v>
      </c>
      <c r="M513" s="138">
        <f t="shared" si="17"/>
        <v>0</v>
      </c>
    </row>
    <row r="514" spans="1:13" ht="31.5" outlineLevel="2">
      <c r="A514" s="102" t="s">
        <v>668</v>
      </c>
      <c r="B514" s="103" t="s">
        <v>242</v>
      </c>
      <c r="C514" s="103" t="s">
        <v>2</v>
      </c>
      <c r="D514" s="103" t="s">
        <v>90</v>
      </c>
      <c r="E514" s="103" t="s">
        <v>1</v>
      </c>
      <c r="F514" s="12">
        <f>F515</f>
        <v>2382758</v>
      </c>
      <c r="G514" s="1"/>
      <c r="I514" s="12">
        <v>2382758</v>
      </c>
      <c r="J514" s="1"/>
      <c r="L514" s="138">
        <f t="shared" si="16"/>
        <v>0</v>
      </c>
      <c r="M514" s="138">
        <f t="shared" si="17"/>
        <v>0</v>
      </c>
    </row>
    <row r="515" spans="1:13" ht="47.25" outlineLevel="3">
      <c r="A515" s="102" t="s">
        <v>633</v>
      </c>
      <c r="B515" s="103" t="s">
        <v>242</v>
      </c>
      <c r="C515" s="103" t="s">
        <v>2</v>
      </c>
      <c r="D515" s="103" t="s">
        <v>91</v>
      </c>
      <c r="E515" s="103" t="s">
        <v>1</v>
      </c>
      <c r="F515" s="12">
        <f>F516</f>
        <v>2382758</v>
      </c>
      <c r="G515" s="1"/>
      <c r="I515" s="12">
        <v>2382758</v>
      </c>
      <c r="J515" s="1"/>
      <c r="L515" s="138">
        <f t="shared" si="16"/>
        <v>0</v>
      </c>
      <c r="M515" s="138">
        <f t="shared" si="17"/>
        <v>0</v>
      </c>
    </row>
    <row r="516" spans="1:13" ht="31.5" outlineLevel="4">
      <c r="A516" s="19" t="s">
        <v>518</v>
      </c>
      <c r="B516" s="20" t="s">
        <v>242</v>
      </c>
      <c r="C516" s="20" t="s">
        <v>2</v>
      </c>
      <c r="D516" s="20" t="s">
        <v>100</v>
      </c>
      <c r="E516" s="20" t="s">
        <v>1</v>
      </c>
      <c r="F516" s="13">
        <f>F517</f>
        <v>2382758</v>
      </c>
      <c r="G516" s="2"/>
      <c r="I516" s="13">
        <v>2382758</v>
      </c>
      <c r="J516" s="2"/>
      <c r="L516" s="138">
        <f t="shared" si="16"/>
        <v>0</v>
      </c>
      <c r="M516" s="138">
        <f t="shared" si="17"/>
        <v>0</v>
      </c>
    </row>
    <row r="517" spans="1:13" ht="31.5" outlineLevel="5">
      <c r="A517" s="19" t="s">
        <v>448</v>
      </c>
      <c r="B517" s="20" t="s">
        <v>242</v>
      </c>
      <c r="C517" s="20" t="s">
        <v>2</v>
      </c>
      <c r="D517" s="20" t="s">
        <v>101</v>
      </c>
      <c r="E517" s="20" t="s">
        <v>1</v>
      </c>
      <c r="F517" s="13">
        <f>F518</f>
        <v>2382758</v>
      </c>
      <c r="G517" s="2"/>
      <c r="I517" s="13">
        <v>2382758</v>
      </c>
      <c r="J517" s="2"/>
      <c r="L517" s="138">
        <f t="shared" si="16"/>
        <v>0</v>
      </c>
      <c r="M517" s="138">
        <f t="shared" si="17"/>
        <v>0</v>
      </c>
    </row>
    <row r="518" spans="1:13" ht="31.5" outlineLevel="6">
      <c r="A518" s="19" t="s">
        <v>706</v>
      </c>
      <c r="B518" s="20" t="s">
        <v>242</v>
      </c>
      <c r="C518" s="20" t="s">
        <v>2</v>
      </c>
      <c r="D518" s="20" t="s">
        <v>101</v>
      </c>
      <c r="E518" s="20" t="s">
        <v>70</v>
      </c>
      <c r="F518" s="13">
        <f>'Приложение_7 '!G625</f>
        <v>2382758</v>
      </c>
      <c r="G518" s="2"/>
      <c r="I518" s="13">
        <v>2382758</v>
      </c>
      <c r="J518" s="2"/>
      <c r="L518" s="138">
        <f t="shared" si="16"/>
        <v>0</v>
      </c>
      <c r="M518" s="138">
        <f t="shared" si="17"/>
        <v>0</v>
      </c>
    </row>
    <row r="519" spans="1:13" s="137" customFormat="1" ht="28.5" customHeight="1" outlineLevel="1">
      <c r="A519" s="102" t="s">
        <v>690</v>
      </c>
      <c r="B519" s="103" t="s">
        <v>242</v>
      </c>
      <c r="C519" s="103" t="s">
        <v>5</v>
      </c>
      <c r="D519" s="103" t="s">
        <v>4</v>
      </c>
      <c r="E519" s="103" t="s">
        <v>1</v>
      </c>
      <c r="F519" s="12">
        <f>F520+F549</f>
        <v>466551410.70000005</v>
      </c>
      <c r="G519" s="12">
        <f>G520+G549</f>
        <v>353524745.69999999</v>
      </c>
      <c r="I519" s="12">
        <v>466551410.69999999</v>
      </c>
      <c r="J519" s="1">
        <f>J520</f>
        <v>353524745.69999999</v>
      </c>
      <c r="L519" s="138">
        <f t="shared" si="16"/>
        <v>0</v>
      </c>
      <c r="M519" s="138">
        <f t="shared" si="17"/>
        <v>0</v>
      </c>
    </row>
    <row r="520" spans="1:13" ht="31.5" outlineLevel="2">
      <c r="A520" s="102" t="s">
        <v>666</v>
      </c>
      <c r="B520" s="103" t="s">
        <v>242</v>
      </c>
      <c r="C520" s="103" t="s">
        <v>5</v>
      </c>
      <c r="D520" s="103" t="s">
        <v>23</v>
      </c>
      <c r="E520" s="103" t="s">
        <v>1</v>
      </c>
      <c r="F520" s="12">
        <f>F521+F545</f>
        <v>465588010.70000005</v>
      </c>
      <c r="G520" s="12">
        <f>G521+G545</f>
        <v>353524745.69999999</v>
      </c>
      <c r="I520" s="12">
        <v>465588010.69999999</v>
      </c>
      <c r="J520" s="1">
        <f>J521</f>
        <v>353524745.69999999</v>
      </c>
      <c r="L520" s="138">
        <f t="shared" si="16"/>
        <v>0</v>
      </c>
      <c r="M520" s="138">
        <f t="shared" si="17"/>
        <v>0</v>
      </c>
    </row>
    <row r="521" spans="1:13" ht="47.25" outlineLevel="3">
      <c r="A521" s="102" t="s">
        <v>651</v>
      </c>
      <c r="B521" s="103" t="s">
        <v>242</v>
      </c>
      <c r="C521" s="103" t="s">
        <v>5</v>
      </c>
      <c r="D521" s="103" t="s">
        <v>259</v>
      </c>
      <c r="E521" s="103" t="s">
        <v>1</v>
      </c>
      <c r="F521" s="12">
        <f>F522+F529+F536+F539+F542</f>
        <v>461970374.70000005</v>
      </c>
      <c r="G521" s="12">
        <f>G522+G529+G536+G539+G542</f>
        <v>353524745.69999999</v>
      </c>
      <c r="I521" s="12">
        <v>461970374.69999999</v>
      </c>
      <c r="J521" s="1">
        <f>J522+J529+J536</f>
        <v>353524745.69999999</v>
      </c>
      <c r="L521" s="138">
        <f t="shared" si="16"/>
        <v>0</v>
      </c>
      <c r="M521" s="138">
        <f t="shared" si="17"/>
        <v>0</v>
      </c>
    </row>
    <row r="522" spans="1:13" ht="63" outlineLevel="4">
      <c r="A522" s="19" t="s">
        <v>575</v>
      </c>
      <c r="B522" s="20" t="s">
        <v>242</v>
      </c>
      <c r="C522" s="20" t="s">
        <v>5</v>
      </c>
      <c r="D522" s="20" t="s">
        <v>260</v>
      </c>
      <c r="E522" s="20" t="s">
        <v>1</v>
      </c>
      <c r="F522" s="13">
        <f>F523+F525+F527</f>
        <v>140333941.06000003</v>
      </c>
      <c r="G522" s="13">
        <f>G523+G525+G527</f>
        <v>140321815.44000003</v>
      </c>
      <c r="I522" s="13">
        <v>140333941.06</v>
      </c>
      <c r="J522" s="13">
        <f>J523+J525</f>
        <v>140321815.44000003</v>
      </c>
      <c r="L522" s="138">
        <f t="shared" si="16"/>
        <v>0</v>
      </c>
      <c r="M522" s="138">
        <f t="shared" si="17"/>
        <v>0</v>
      </c>
    </row>
    <row r="523" spans="1:13" ht="63" outlineLevel="5">
      <c r="A523" s="19" t="s">
        <v>472</v>
      </c>
      <c r="B523" s="20" t="s">
        <v>242</v>
      </c>
      <c r="C523" s="20" t="s">
        <v>5</v>
      </c>
      <c r="D523" s="20" t="s">
        <v>261</v>
      </c>
      <c r="E523" s="20" t="s">
        <v>1</v>
      </c>
      <c r="F523" s="13">
        <f>F524</f>
        <v>230386.86</v>
      </c>
      <c r="G523" s="13">
        <f>G524</f>
        <v>230386.86</v>
      </c>
      <c r="I523" s="13">
        <v>230386.86</v>
      </c>
      <c r="J523" s="13">
        <v>230386.86</v>
      </c>
      <c r="L523" s="138">
        <f t="shared" si="16"/>
        <v>0</v>
      </c>
      <c r="M523" s="138">
        <f t="shared" si="17"/>
        <v>0</v>
      </c>
    </row>
    <row r="524" spans="1:13" ht="31.5" outlineLevel="6">
      <c r="A524" s="19" t="s">
        <v>706</v>
      </c>
      <c r="B524" s="20" t="s">
        <v>242</v>
      </c>
      <c r="C524" s="20" t="s">
        <v>5</v>
      </c>
      <c r="D524" s="20" t="s">
        <v>261</v>
      </c>
      <c r="E524" s="20" t="s">
        <v>70</v>
      </c>
      <c r="F524" s="13">
        <f>'Приложение_7 '!G631</f>
        <v>230386.86</v>
      </c>
      <c r="G524" s="13">
        <f>F524</f>
        <v>230386.86</v>
      </c>
      <c r="I524" s="13">
        <v>230386.86</v>
      </c>
      <c r="J524" s="13">
        <v>230386.86</v>
      </c>
      <c r="L524" s="138">
        <f t="shared" si="16"/>
        <v>0</v>
      </c>
      <c r="M524" s="138">
        <f t="shared" si="17"/>
        <v>0</v>
      </c>
    </row>
    <row r="525" spans="1:13" ht="63" outlineLevel="5">
      <c r="A525" s="19" t="s">
        <v>475</v>
      </c>
      <c r="B525" s="20" t="s">
        <v>242</v>
      </c>
      <c r="C525" s="20" t="s">
        <v>5</v>
      </c>
      <c r="D525" s="20" t="s">
        <v>262</v>
      </c>
      <c r="E525" s="20" t="s">
        <v>1</v>
      </c>
      <c r="F525" s="13">
        <f>F526</f>
        <v>140091428.58000001</v>
      </c>
      <c r="G525" s="13">
        <f>G526</f>
        <v>140091428.58000001</v>
      </c>
      <c r="I525" s="13">
        <v>140091428.58000001</v>
      </c>
      <c r="J525" s="13">
        <v>140091428.58000001</v>
      </c>
      <c r="L525" s="138">
        <f t="shared" si="16"/>
        <v>0</v>
      </c>
      <c r="M525" s="138">
        <f t="shared" si="17"/>
        <v>0</v>
      </c>
    </row>
    <row r="526" spans="1:13" ht="31.5" outlineLevel="6">
      <c r="A526" s="19" t="s">
        <v>706</v>
      </c>
      <c r="B526" s="20" t="s">
        <v>242</v>
      </c>
      <c r="C526" s="20" t="s">
        <v>5</v>
      </c>
      <c r="D526" s="20" t="s">
        <v>262</v>
      </c>
      <c r="E526" s="20" t="s">
        <v>70</v>
      </c>
      <c r="F526" s="13">
        <f>'Приложение_7 '!G633</f>
        <v>140091428.58000001</v>
      </c>
      <c r="G526" s="13">
        <f>F526</f>
        <v>140091428.58000001</v>
      </c>
      <c r="I526" s="13">
        <v>140091428.58000001</v>
      </c>
      <c r="J526" s="13">
        <v>140091428.58000001</v>
      </c>
      <c r="L526" s="138">
        <f t="shared" si="16"/>
        <v>0</v>
      </c>
      <c r="M526" s="138">
        <f t="shared" si="17"/>
        <v>0</v>
      </c>
    </row>
    <row r="527" spans="1:13" ht="63" outlineLevel="5">
      <c r="A527" s="19" t="s">
        <v>472</v>
      </c>
      <c r="B527" s="20" t="s">
        <v>242</v>
      </c>
      <c r="C527" s="20" t="s">
        <v>5</v>
      </c>
      <c r="D527" s="20" t="s">
        <v>263</v>
      </c>
      <c r="E527" s="20" t="s">
        <v>1</v>
      </c>
      <c r="F527" s="13">
        <f>F528</f>
        <v>12125.62</v>
      </c>
      <c r="G527" s="2"/>
      <c r="I527" s="13">
        <v>12125.62</v>
      </c>
      <c r="J527" s="2"/>
      <c r="L527" s="138">
        <f t="shared" si="16"/>
        <v>0</v>
      </c>
      <c r="M527" s="138">
        <f t="shared" si="17"/>
        <v>0</v>
      </c>
    </row>
    <row r="528" spans="1:13" ht="31.5" outlineLevel="6">
      <c r="A528" s="19" t="s">
        <v>706</v>
      </c>
      <c r="B528" s="20" t="s">
        <v>242</v>
      </c>
      <c r="C528" s="20" t="s">
        <v>5</v>
      </c>
      <c r="D528" s="20" t="s">
        <v>263</v>
      </c>
      <c r="E528" s="20" t="s">
        <v>70</v>
      </c>
      <c r="F528" s="13">
        <f>'Приложение_7 '!G635</f>
        <v>12125.62</v>
      </c>
      <c r="G528" s="2"/>
      <c r="I528" s="13">
        <v>12125.62</v>
      </c>
      <c r="J528" s="2"/>
      <c r="L528" s="138">
        <f t="shared" si="16"/>
        <v>0</v>
      </c>
      <c r="M528" s="138">
        <f t="shared" si="17"/>
        <v>0</v>
      </c>
    </row>
    <row r="529" spans="1:13" ht="63" outlineLevel="4">
      <c r="A529" s="19" t="s">
        <v>576</v>
      </c>
      <c r="B529" s="20" t="s">
        <v>242</v>
      </c>
      <c r="C529" s="20" t="s">
        <v>5</v>
      </c>
      <c r="D529" s="20" t="s">
        <v>264</v>
      </c>
      <c r="E529" s="20" t="s">
        <v>1</v>
      </c>
      <c r="F529" s="13">
        <f>F530+F532+F534</f>
        <v>178529211.02000001</v>
      </c>
      <c r="G529" s="13">
        <f>G530+G532+G534</f>
        <v>178515760.55000001</v>
      </c>
      <c r="I529" s="13">
        <v>178529211.02000001</v>
      </c>
      <c r="J529" s="13">
        <f>J530+J532</f>
        <v>178515760.55000001</v>
      </c>
      <c r="L529" s="138">
        <f t="shared" si="16"/>
        <v>0</v>
      </c>
      <c r="M529" s="138">
        <f t="shared" si="17"/>
        <v>0</v>
      </c>
    </row>
    <row r="530" spans="1:13" ht="63" outlineLevel="5">
      <c r="A530" s="19" t="s">
        <v>472</v>
      </c>
      <c r="B530" s="20" t="s">
        <v>242</v>
      </c>
      <c r="C530" s="20" t="s">
        <v>5</v>
      </c>
      <c r="D530" s="20" t="s">
        <v>265</v>
      </c>
      <c r="E530" s="20" t="s">
        <v>1</v>
      </c>
      <c r="F530" s="13">
        <f>F531</f>
        <v>255558.84</v>
      </c>
      <c r="G530" s="13">
        <f>G531</f>
        <v>255558.84</v>
      </c>
      <c r="I530" s="13">
        <v>255558.84</v>
      </c>
      <c r="J530" s="13">
        <v>255558.84</v>
      </c>
      <c r="L530" s="138">
        <f t="shared" si="16"/>
        <v>0</v>
      </c>
      <c r="M530" s="138">
        <f t="shared" si="17"/>
        <v>0</v>
      </c>
    </row>
    <row r="531" spans="1:13" ht="31.5" outlineLevel="6">
      <c r="A531" s="19" t="s">
        <v>706</v>
      </c>
      <c r="B531" s="20" t="s">
        <v>242</v>
      </c>
      <c r="C531" s="20" t="s">
        <v>5</v>
      </c>
      <c r="D531" s="20" t="s">
        <v>265</v>
      </c>
      <c r="E531" s="20" t="s">
        <v>70</v>
      </c>
      <c r="F531" s="13">
        <f>'Приложение_7 '!G638</f>
        <v>255558.84</v>
      </c>
      <c r="G531" s="13">
        <f>F531</f>
        <v>255558.84</v>
      </c>
      <c r="I531" s="13">
        <v>255558.84</v>
      </c>
      <c r="J531" s="13">
        <v>255558.84</v>
      </c>
      <c r="L531" s="138">
        <f t="shared" si="16"/>
        <v>0</v>
      </c>
      <c r="M531" s="138">
        <f t="shared" si="17"/>
        <v>0</v>
      </c>
    </row>
    <row r="532" spans="1:13" ht="63" outlineLevel="5">
      <c r="A532" s="19" t="s">
        <v>475</v>
      </c>
      <c r="B532" s="20" t="s">
        <v>242</v>
      </c>
      <c r="C532" s="20" t="s">
        <v>5</v>
      </c>
      <c r="D532" s="20" t="s">
        <v>266</v>
      </c>
      <c r="E532" s="20" t="s">
        <v>1</v>
      </c>
      <c r="F532" s="13">
        <f>F533</f>
        <v>178260201.71000001</v>
      </c>
      <c r="G532" s="13">
        <f>G533</f>
        <v>178260201.71000001</v>
      </c>
      <c r="I532" s="13">
        <v>178260201.71000001</v>
      </c>
      <c r="J532" s="13">
        <v>178260201.71000001</v>
      </c>
      <c r="L532" s="138">
        <f t="shared" si="16"/>
        <v>0</v>
      </c>
      <c r="M532" s="138">
        <f t="shared" si="17"/>
        <v>0</v>
      </c>
    </row>
    <row r="533" spans="1:13" ht="31.5" outlineLevel="6">
      <c r="A533" s="19" t="s">
        <v>706</v>
      </c>
      <c r="B533" s="20" t="s">
        <v>242</v>
      </c>
      <c r="C533" s="20" t="s">
        <v>5</v>
      </c>
      <c r="D533" s="20" t="s">
        <v>266</v>
      </c>
      <c r="E533" s="20" t="s">
        <v>70</v>
      </c>
      <c r="F533" s="13">
        <f>'Приложение_7 '!G640</f>
        <v>178260201.71000001</v>
      </c>
      <c r="G533" s="13">
        <f>F533</f>
        <v>178260201.71000001</v>
      </c>
      <c r="I533" s="13">
        <v>178260201.71000001</v>
      </c>
      <c r="J533" s="13">
        <v>178260201.71000001</v>
      </c>
      <c r="L533" s="138">
        <f t="shared" si="16"/>
        <v>0</v>
      </c>
      <c r="M533" s="138">
        <f t="shared" si="17"/>
        <v>0</v>
      </c>
    </row>
    <row r="534" spans="1:13" ht="63" outlineLevel="5">
      <c r="A534" s="19" t="s">
        <v>472</v>
      </c>
      <c r="B534" s="20" t="s">
        <v>242</v>
      </c>
      <c r="C534" s="20" t="s">
        <v>5</v>
      </c>
      <c r="D534" s="20" t="s">
        <v>267</v>
      </c>
      <c r="E534" s="20" t="s">
        <v>1</v>
      </c>
      <c r="F534" s="13">
        <f>F535</f>
        <v>13450.47</v>
      </c>
      <c r="G534" s="2"/>
      <c r="I534" s="13">
        <v>13450.47</v>
      </c>
      <c r="J534" s="2"/>
      <c r="L534" s="138">
        <f t="shared" si="16"/>
        <v>0</v>
      </c>
      <c r="M534" s="138">
        <f t="shared" si="17"/>
        <v>0</v>
      </c>
    </row>
    <row r="535" spans="1:13" ht="31.5" outlineLevel="6">
      <c r="A535" s="19" t="s">
        <v>706</v>
      </c>
      <c r="B535" s="20" t="s">
        <v>242</v>
      </c>
      <c r="C535" s="20" t="s">
        <v>5</v>
      </c>
      <c r="D535" s="20" t="s">
        <v>267</v>
      </c>
      <c r="E535" s="20" t="s">
        <v>70</v>
      </c>
      <c r="F535" s="13">
        <f>'Приложение_7 '!G642</f>
        <v>13450.47</v>
      </c>
      <c r="G535" s="2"/>
      <c r="I535" s="13">
        <v>13450.47</v>
      </c>
      <c r="J535" s="2"/>
      <c r="L535" s="138">
        <f t="shared" si="16"/>
        <v>0</v>
      </c>
      <c r="M535" s="138">
        <f t="shared" si="17"/>
        <v>0</v>
      </c>
    </row>
    <row r="536" spans="1:13" ht="63" outlineLevel="4">
      <c r="A536" s="19" t="s">
        <v>577</v>
      </c>
      <c r="B536" s="20" t="s">
        <v>242</v>
      </c>
      <c r="C536" s="20" t="s">
        <v>5</v>
      </c>
      <c r="D536" s="20" t="s">
        <v>268</v>
      </c>
      <c r="E536" s="20" t="s">
        <v>1</v>
      </c>
      <c r="F536" s="13">
        <f>F537</f>
        <v>34687169.710000001</v>
      </c>
      <c r="G536" s="13">
        <f>G537</f>
        <v>34687169.710000001</v>
      </c>
      <c r="I536" s="13">
        <v>34687169.710000001</v>
      </c>
      <c r="J536" s="13">
        <v>34687169.710000001</v>
      </c>
      <c r="L536" s="138">
        <f t="shared" si="16"/>
        <v>0</v>
      </c>
      <c r="M536" s="138">
        <f t="shared" si="17"/>
        <v>0</v>
      </c>
    </row>
    <row r="537" spans="1:13" ht="63" outlineLevel="5">
      <c r="A537" s="19" t="s">
        <v>475</v>
      </c>
      <c r="B537" s="20" t="s">
        <v>242</v>
      </c>
      <c r="C537" s="20" t="s">
        <v>5</v>
      </c>
      <c r="D537" s="20" t="s">
        <v>269</v>
      </c>
      <c r="E537" s="20" t="s">
        <v>1</v>
      </c>
      <c r="F537" s="13">
        <f>F538</f>
        <v>34687169.710000001</v>
      </c>
      <c r="G537" s="13">
        <f>G538</f>
        <v>34687169.710000001</v>
      </c>
      <c r="I537" s="13">
        <v>34687169.710000001</v>
      </c>
      <c r="J537" s="13">
        <v>34687169.710000001</v>
      </c>
      <c r="L537" s="138">
        <f t="shared" si="16"/>
        <v>0</v>
      </c>
      <c r="M537" s="138">
        <f t="shared" si="17"/>
        <v>0</v>
      </c>
    </row>
    <row r="538" spans="1:13" ht="31.5" outlineLevel="6">
      <c r="A538" s="19" t="s">
        <v>706</v>
      </c>
      <c r="B538" s="20" t="s">
        <v>242</v>
      </c>
      <c r="C538" s="20" t="s">
        <v>5</v>
      </c>
      <c r="D538" s="20" t="s">
        <v>269</v>
      </c>
      <c r="E538" s="20" t="s">
        <v>70</v>
      </c>
      <c r="F538" s="13">
        <f>'Приложение_7 '!G645</f>
        <v>34687169.710000001</v>
      </c>
      <c r="G538" s="13">
        <f>F538</f>
        <v>34687169.710000001</v>
      </c>
      <c r="I538" s="13">
        <v>34687169.710000001</v>
      </c>
      <c r="J538" s="13">
        <v>34687169.710000001</v>
      </c>
      <c r="L538" s="138">
        <f t="shared" si="16"/>
        <v>0</v>
      </c>
      <c r="M538" s="138">
        <f t="shared" si="17"/>
        <v>0</v>
      </c>
    </row>
    <row r="539" spans="1:13" ht="78.75" outlineLevel="4">
      <c r="A539" s="19" t="s">
        <v>578</v>
      </c>
      <c r="B539" s="20" t="s">
        <v>242</v>
      </c>
      <c r="C539" s="20" t="s">
        <v>5</v>
      </c>
      <c r="D539" s="20" t="s">
        <v>270</v>
      </c>
      <c r="E539" s="20" t="s">
        <v>1</v>
      </c>
      <c r="F539" s="13">
        <f>F540</f>
        <v>101563041.91</v>
      </c>
      <c r="G539" s="2"/>
      <c r="I539" s="13">
        <v>101563041.91</v>
      </c>
      <c r="J539" s="2"/>
      <c r="L539" s="138">
        <f t="shared" ref="L539:L602" si="18">F539-I539</f>
        <v>0</v>
      </c>
      <c r="M539" s="138">
        <f t="shared" ref="M539:M602" si="19">G539-J539</f>
        <v>0</v>
      </c>
    </row>
    <row r="540" spans="1:13" ht="63" outlineLevel="5">
      <c r="A540" s="19" t="s">
        <v>450</v>
      </c>
      <c r="B540" s="20" t="s">
        <v>242</v>
      </c>
      <c r="C540" s="20" t="s">
        <v>5</v>
      </c>
      <c r="D540" s="20" t="s">
        <v>271</v>
      </c>
      <c r="E540" s="20" t="s">
        <v>1</v>
      </c>
      <c r="F540" s="13">
        <f>F541</f>
        <v>101563041.91</v>
      </c>
      <c r="G540" s="2"/>
      <c r="I540" s="13">
        <v>101563041.91</v>
      </c>
      <c r="J540" s="2"/>
      <c r="L540" s="138">
        <f t="shared" si="18"/>
        <v>0</v>
      </c>
      <c r="M540" s="138">
        <f t="shared" si="19"/>
        <v>0</v>
      </c>
    </row>
    <row r="541" spans="1:13" ht="31.5" outlineLevel="6">
      <c r="A541" s="19" t="s">
        <v>706</v>
      </c>
      <c r="B541" s="20" t="s">
        <v>242</v>
      </c>
      <c r="C541" s="20" t="s">
        <v>5</v>
      </c>
      <c r="D541" s="20" t="s">
        <v>271</v>
      </c>
      <c r="E541" s="20" t="s">
        <v>70</v>
      </c>
      <c r="F541" s="13">
        <f>'Приложение_7 '!G648</f>
        <v>101563041.91</v>
      </c>
      <c r="G541" s="2"/>
      <c r="I541" s="13">
        <v>101563041.91</v>
      </c>
      <c r="J541" s="2"/>
      <c r="L541" s="138">
        <f t="shared" si="18"/>
        <v>0</v>
      </c>
      <c r="M541" s="138">
        <f t="shared" si="19"/>
        <v>0</v>
      </c>
    </row>
    <row r="542" spans="1:13" outlineLevel="4">
      <c r="A542" s="19" t="s">
        <v>571</v>
      </c>
      <c r="B542" s="20" t="s">
        <v>242</v>
      </c>
      <c r="C542" s="20" t="s">
        <v>5</v>
      </c>
      <c r="D542" s="20" t="s">
        <v>272</v>
      </c>
      <c r="E542" s="20" t="s">
        <v>1</v>
      </c>
      <c r="F542" s="13">
        <f>F543</f>
        <v>6857011</v>
      </c>
      <c r="G542" s="2"/>
      <c r="I542" s="13">
        <v>6857011</v>
      </c>
      <c r="J542" s="2"/>
      <c r="L542" s="138">
        <f t="shared" si="18"/>
        <v>0</v>
      </c>
      <c r="M542" s="138">
        <f t="shared" si="19"/>
        <v>0</v>
      </c>
    </row>
    <row r="543" spans="1:13" ht="63" outlineLevel="5">
      <c r="A543" s="19" t="s">
        <v>439</v>
      </c>
      <c r="B543" s="20" t="s">
        <v>242</v>
      </c>
      <c r="C543" s="20" t="s">
        <v>5</v>
      </c>
      <c r="D543" s="20" t="s">
        <v>273</v>
      </c>
      <c r="E543" s="20" t="s">
        <v>1</v>
      </c>
      <c r="F543" s="13">
        <f>F544</f>
        <v>6857011</v>
      </c>
      <c r="G543" s="2"/>
      <c r="I543" s="13">
        <v>6857011</v>
      </c>
      <c r="J543" s="2"/>
      <c r="L543" s="138">
        <f t="shared" si="18"/>
        <v>0</v>
      </c>
      <c r="M543" s="138">
        <f t="shared" si="19"/>
        <v>0</v>
      </c>
    </row>
    <row r="544" spans="1:13" ht="31.5" outlineLevel="6">
      <c r="A544" s="19" t="s">
        <v>706</v>
      </c>
      <c r="B544" s="20" t="s">
        <v>242</v>
      </c>
      <c r="C544" s="20" t="s">
        <v>5</v>
      </c>
      <c r="D544" s="20" t="s">
        <v>273</v>
      </c>
      <c r="E544" s="20" t="s">
        <v>70</v>
      </c>
      <c r="F544" s="13">
        <f>'Приложение_7 '!G651</f>
        <v>6857011</v>
      </c>
      <c r="G544" s="2"/>
      <c r="I544" s="13">
        <v>6857011</v>
      </c>
      <c r="J544" s="2"/>
      <c r="L544" s="138">
        <f t="shared" si="18"/>
        <v>0</v>
      </c>
      <c r="M544" s="138">
        <f t="shared" si="19"/>
        <v>0</v>
      </c>
    </row>
    <row r="545" spans="1:13" ht="47.25" outlineLevel="3">
      <c r="A545" s="102" t="s">
        <v>650</v>
      </c>
      <c r="B545" s="103" t="s">
        <v>242</v>
      </c>
      <c r="C545" s="103" t="s">
        <v>5</v>
      </c>
      <c r="D545" s="103" t="s">
        <v>252</v>
      </c>
      <c r="E545" s="103" t="s">
        <v>1</v>
      </c>
      <c r="F545" s="12">
        <f>F546</f>
        <v>3617636</v>
      </c>
      <c r="G545" s="1"/>
      <c r="I545" s="12">
        <v>3617636</v>
      </c>
      <c r="J545" s="1"/>
      <c r="L545" s="138">
        <f t="shared" si="18"/>
        <v>0</v>
      </c>
      <c r="M545" s="138">
        <f t="shared" si="19"/>
        <v>0</v>
      </c>
    </row>
    <row r="546" spans="1:13" outlineLevel="4">
      <c r="A546" s="19" t="s">
        <v>579</v>
      </c>
      <c r="B546" s="20" t="s">
        <v>242</v>
      </c>
      <c r="C546" s="20" t="s">
        <v>5</v>
      </c>
      <c r="D546" s="20" t="s">
        <v>274</v>
      </c>
      <c r="E546" s="20" t="s">
        <v>1</v>
      </c>
      <c r="F546" s="13">
        <f>F547</f>
        <v>3617636</v>
      </c>
      <c r="G546" s="2"/>
      <c r="I546" s="13">
        <v>3617636</v>
      </c>
      <c r="J546" s="2"/>
      <c r="L546" s="138">
        <f t="shared" si="18"/>
        <v>0</v>
      </c>
      <c r="M546" s="138">
        <f t="shared" si="19"/>
        <v>0</v>
      </c>
    </row>
    <row r="547" spans="1:13" ht="31.5" outlineLevel="5">
      <c r="A547" s="19" t="s">
        <v>448</v>
      </c>
      <c r="B547" s="20" t="s">
        <v>242</v>
      </c>
      <c r="C547" s="20" t="s">
        <v>5</v>
      </c>
      <c r="D547" s="20" t="s">
        <v>275</v>
      </c>
      <c r="E547" s="20" t="s">
        <v>1</v>
      </c>
      <c r="F547" s="13">
        <f>F548</f>
        <v>3617636</v>
      </c>
      <c r="G547" s="2"/>
      <c r="I547" s="13">
        <v>3617636</v>
      </c>
      <c r="J547" s="2"/>
      <c r="L547" s="138">
        <f t="shared" si="18"/>
        <v>0</v>
      </c>
      <c r="M547" s="138">
        <f t="shared" si="19"/>
        <v>0</v>
      </c>
    </row>
    <row r="548" spans="1:13" ht="31.5" outlineLevel="6">
      <c r="A548" s="19" t="s">
        <v>706</v>
      </c>
      <c r="B548" s="20" t="s">
        <v>242</v>
      </c>
      <c r="C548" s="20" t="s">
        <v>5</v>
      </c>
      <c r="D548" s="20" t="s">
        <v>275</v>
      </c>
      <c r="E548" s="20" t="s">
        <v>70</v>
      </c>
      <c r="F548" s="13">
        <f>'Приложение_7 '!G655</f>
        <v>3617636</v>
      </c>
      <c r="G548" s="2"/>
      <c r="I548" s="13">
        <v>3617636</v>
      </c>
      <c r="J548" s="2"/>
      <c r="L548" s="138">
        <f t="shared" si="18"/>
        <v>0</v>
      </c>
      <c r="M548" s="138">
        <f t="shared" si="19"/>
        <v>0</v>
      </c>
    </row>
    <row r="549" spans="1:13" ht="31.5" outlineLevel="2">
      <c r="A549" s="102" t="s">
        <v>668</v>
      </c>
      <c r="B549" s="103" t="s">
        <v>242</v>
      </c>
      <c r="C549" s="103" t="s">
        <v>5</v>
      </c>
      <c r="D549" s="103" t="s">
        <v>90</v>
      </c>
      <c r="E549" s="103" t="s">
        <v>1</v>
      </c>
      <c r="F549" s="12">
        <f>F550</f>
        <v>963400</v>
      </c>
      <c r="G549" s="1"/>
      <c r="I549" s="12">
        <v>963400</v>
      </c>
      <c r="J549" s="1"/>
      <c r="L549" s="138">
        <f t="shared" si="18"/>
        <v>0</v>
      </c>
      <c r="M549" s="138">
        <f t="shared" si="19"/>
        <v>0</v>
      </c>
    </row>
    <row r="550" spans="1:13" ht="47.25" outlineLevel="3">
      <c r="A550" s="102" t="s">
        <v>633</v>
      </c>
      <c r="B550" s="103" t="s">
        <v>242</v>
      </c>
      <c r="C550" s="103" t="s">
        <v>5</v>
      </c>
      <c r="D550" s="103" t="s">
        <v>91</v>
      </c>
      <c r="E550" s="103" t="s">
        <v>1</v>
      </c>
      <c r="F550" s="12">
        <f>F551</f>
        <v>963400</v>
      </c>
      <c r="G550" s="1"/>
      <c r="I550" s="12">
        <v>963400</v>
      </c>
      <c r="J550" s="1"/>
      <c r="L550" s="138">
        <f t="shared" si="18"/>
        <v>0</v>
      </c>
      <c r="M550" s="138">
        <f t="shared" si="19"/>
        <v>0</v>
      </c>
    </row>
    <row r="551" spans="1:13" ht="31.5" outlineLevel="4">
      <c r="A551" s="19" t="s">
        <v>518</v>
      </c>
      <c r="B551" s="20" t="s">
        <v>242</v>
      </c>
      <c r="C551" s="20" t="s">
        <v>5</v>
      </c>
      <c r="D551" s="20" t="s">
        <v>100</v>
      </c>
      <c r="E551" s="20" t="s">
        <v>1</v>
      </c>
      <c r="F551" s="13">
        <f>F552</f>
        <v>963400</v>
      </c>
      <c r="G551" s="2"/>
      <c r="I551" s="13">
        <v>963400</v>
      </c>
      <c r="J551" s="2"/>
      <c r="L551" s="138">
        <f t="shared" si="18"/>
        <v>0</v>
      </c>
      <c r="M551" s="138">
        <f t="shared" si="19"/>
        <v>0</v>
      </c>
    </row>
    <row r="552" spans="1:13" ht="31.5" outlineLevel="5">
      <c r="A552" s="19" t="s">
        <v>448</v>
      </c>
      <c r="B552" s="20" t="s">
        <v>242</v>
      </c>
      <c r="C552" s="20" t="s">
        <v>5</v>
      </c>
      <c r="D552" s="20" t="s">
        <v>101</v>
      </c>
      <c r="E552" s="20" t="s">
        <v>1</v>
      </c>
      <c r="F552" s="13">
        <f>F553</f>
        <v>963400</v>
      </c>
      <c r="G552" s="2"/>
      <c r="I552" s="13">
        <v>963400</v>
      </c>
      <c r="J552" s="2"/>
      <c r="L552" s="138">
        <f t="shared" si="18"/>
        <v>0</v>
      </c>
      <c r="M552" s="138">
        <f t="shared" si="19"/>
        <v>0</v>
      </c>
    </row>
    <row r="553" spans="1:13" ht="31.5" outlineLevel="6">
      <c r="A553" s="19" t="s">
        <v>706</v>
      </c>
      <c r="B553" s="20" t="s">
        <v>242</v>
      </c>
      <c r="C553" s="20" t="s">
        <v>5</v>
      </c>
      <c r="D553" s="20" t="s">
        <v>101</v>
      </c>
      <c r="E553" s="20" t="s">
        <v>70</v>
      </c>
      <c r="F553" s="13">
        <f>'Приложение_7 '!G660</f>
        <v>963400</v>
      </c>
      <c r="G553" s="2"/>
      <c r="I553" s="13">
        <v>963400</v>
      </c>
      <c r="J553" s="2"/>
      <c r="L553" s="138">
        <f t="shared" si="18"/>
        <v>0</v>
      </c>
      <c r="M553" s="138">
        <f t="shared" si="19"/>
        <v>0</v>
      </c>
    </row>
    <row r="554" spans="1:13" s="137" customFormat="1" ht="24.75" customHeight="1" outlineLevel="1">
      <c r="A554" s="102" t="s">
        <v>691</v>
      </c>
      <c r="B554" s="103" t="s">
        <v>242</v>
      </c>
      <c r="C554" s="103" t="s">
        <v>14</v>
      </c>
      <c r="D554" s="103" t="s">
        <v>4</v>
      </c>
      <c r="E554" s="103" t="s">
        <v>1</v>
      </c>
      <c r="F554" s="12">
        <f>F555+F574+F593</f>
        <v>280236885.56999999</v>
      </c>
      <c r="G554" s="12">
        <f>G555+G574+G593</f>
        <v>6634616</v>
      </c>
      <c r="I554" s="12">
        <v>280236885.56999999</v>
      </c>
      <c r="J554" s="1">
        <f>J555+J574</f>
        <v>6634616</v>
      </c>
      <c r="L554" s="138">
        <f t="shared" si="18"/>
        <v>0</v>
      </c>
      <c r="M554" s="138">
        <f t="shared" si="19"/>
        <v>0</v>
      </c>
    </row>
    <row r="555" spans="1:13" ht="31.5" outlineLevel="2">
      <c r="A555" s="102" t="s">
        <v>666</v>
      </c>
      <c r="B555" s="103" t="s">
        <v>242</v>
      </c>
      <c r="C555" s="103" t="s">
        <v>14</v>
      </c>
      <c r="D555" s="103" t="s">
        <v>23</v>
      </c>
      <c r="E555" s="103" t="s">
        <v>1</v>
      </c>
      <c r="F555" s="12">
        <f>F556+F567</f>
        <v>214209908.44</v>
      </c>
      <c r="G555" s="12">
        <f>G556+G567</f>
        <v>5845011.4400000004</v>
      </c>
      <c r="I555" s="12">
        <v>214209908.44</v>
      </c>
      <c r="J555" s="1">
        <f>J556</f>
        <v>5845011.4400000004</v>
      </c>
      <c r="L555" s="138">
        <f t="shared" si="18"/>
        <v>0</v>
      </c>
      <c r="M555" s="138">
        <f t="shared" si="19"/>
        <v>0</v>
      </c>
    </row>
    <row r="556" spans="1:13" ht="47.25" outlineLevel="3">
      <c r="A556" s="102" t="s">
        <v>651</v>
      </c>
      <c r="B556" s="103" t="s">
        <v>242</v>
      </c>
      <c r="C556" s="103" t="s">
        <v>14</v>
      </c>
      <c r="D556" s="103" t="s">
        <v>259</v>
      </c>
      <c r="E556" s="103" t="s">
        <v>1</v>
      </c>
      <c r="F556" s="12">
        <f>F557+F564</f>
        <v>213276171.44</v>
      </c>
      <c r="G556" s="12">
        <f>G557+G564</f>
        <v>5845011.4400000004</v>
      </c>
      <c r="I556" s="12">
        <v>213276171.44</v>
      </c>
      <c r="J556" s="1">
        <f>J557</f>
        <v>5845011.4400000004</v>
      </c>
      <c r="L556" s="138">
        <f t="shared" si="18"/>
        <v>0</v>
      </c>
      <c r="M556" s="138">
        <f t="shared" si="19"/>
        <v>0</v>
      </c>
    </row>
    <row r="557" spans="1:13" ht="31.5" outlineLevel="4">
      <c r="A557" s="19" t="s">
        <v>580</v>
      </c>
      <c r="B557" s="20" t="s">
        <v>242</v>
      </c>
      <c r="C557" s="20" t="s">
        <v>14</v>
      </c>
      <c r="D557" s="20" t="s">
        <v>276</v>
      </c>
      <c r="E557" s="20" t="s">
        <v>1</v>
      </c>
      <c r="F557" s="13">
        <f>F558+F560+F562</f>
        <v>209853851.44</v>
      </c>
      <c r="G557" s="13">
        <f>G558+G560+G562</f>
        <v>5845011.4400000004</v>
      </c>
      <c r="I557" s="13">
        <v>209853851.44</v>
      </c>
      <c r="J557" s="2">
        <f>J560</f>
        <v>5845011.4400000004</v>
      </c>
      <c r="L557" s="138">
        <f t="shared" si="18"/>
        <v>0</v>
      </c>
      <c r="M557" s="138">
        <f t="shared" si="19"/>
        <v>0</v>
      </c>
    </row>
    <row r="558" spans="1:13" ht="63" outlineLevel="5">
      <c r="A558" s="19" t="s">
        <v>450</v>
      </c>
      <c r="B558" s="20" t="s">
        <v>242</v>
      </c>
      <c r="C558" s="20" t="s">
        <v>14</v>
      </c>
      <c r="D558" s="20" t="s">
        <v>277</v>
      </c>
      <c r="E558" s="20" t="s">
        <v>1</v>
      </c>
      <c r="F558" s="13">
        <f>F559</f>
        <v>201050490</v>
      </c>
      <c r="G558" s="2"/>
      <c r="I558" s="13">
        <v>201050490</v>
      </c>
      <c r="J558" s="2"/>
      <c r="L558" s="138">
        <f t="shared" si="18"/>
        <v>0</v>
      </c>
      <c r="M558" s="138">
        <f t="shared" si="19"/>
        <v>0</v>
      </c>
    </row>
    <row r="559" spans="1:13" ht="31.5" outlineLevel="6">
      <c r="A559" s="19" t="s">
        <v>706</v>
      </c>
      <c r="B559" s="20" t="s">
        <v>242</v>
      </c>
      <c r="C559" s="20" t="s">
        <v>14</v>
      </c>
      <c r="D559" s="20" t="s">
        <v>277</v>
      </c>
      <c r="E559" s="20" t="s">
        <v>70</v>
      </c>
      <c r="F559" s="13">
        <f>'Приложение_7 '!G666</f>
        <v>201050490</v>
      </c>
      <c r="G559" s="2"/>
      <c r="I559" s="13">
        <v>201050490</v>
      </c>
      <c r="J559" s="2"/>
      <c r="L559" s="138">
        <f t="shared" si="18"/>
        <v>0</v>
      </c>
      <c r="M559" s="138">
        <f t="shared" si="19"/>
        <v>0</v>
      </c>
    </row>
    <row r="560" spans="1:13" ht="63" outlineLevel="5">
      <c r="A560" s="19" t="s">
        <v>472</v>
      </c>
      <c r="B560" s="20" t="s">
        <v>242</v>
      </c>
      <c r="C560" s="20" t="s">
        <v>14</v>
      </c>
      <c r="D560" s="20" t="s">
        <v>278</v>
      </c>
      <c r="E560" s="20" t="s">
        <v>1</v>
      </c>
      <c r="F560" s="13">
        <f>F561</f>
        <v>5845011.4400000004</v>
      </c>
      <c r="G560" s="13">
        <f>G561</f>
        <v>5845011.4400000004</v>
      </c>
      <c r="I560" s="13">
        <v>5845011.4400000004</v>
      </c>
      <c r="J560" s="13">
        <v>5845011.4400000004</v>
      </c>
      <c r="L560" s="138">
        <f t="shared" si="18"/>
        <v>0</v>
      </c>
      <c r="M560" s="138">
        <f t="shared" si="19"/>
        <v>0</v>
      </c>
    </row>
    <row r="561" spans="1:13" ht="31.5" outlineLevel="6">
      <c r="A561" s="19" t="s">
        <v>706</v>
      </c>
      <c r="B561" s="20" t="s">
        <v>242</v>
      </c>
      <c r="C561" s="20" t="s">
        <v>14</v>
      </c>
      <c r="D561" s="20" t="s">
        <v>278</v>
      </c>
      <c r="E561" s="20" t="s">
        <v>70</v>
      </c>
      <c r="F561" s="13">
        <f>'Приложение_7 '!G668</f>
        <v>5845011.4400000004</v>
      </c>
      <c r="G561" s="13">
        <f>F561</f>
        <v>5845011.4400000004</v>
      </c>
      <c r="I561" s="13">
        <v>5845011.4400000004</v>
      </c>
      <c r="J561" s="13">
        <v>5845011.4400000004</v>
      </c>
      <c r="L561" s="138">
        <f t="shared" si="18"/>
        <v>0</v>
      </c>
      <c r="M561" s="138">
        <f t="shared" si="19"/>
        <v>0</v>
      </c>
    </row>
    <row r="562" spans="1:13" ht="63" outlineLevel="5">
      <c r="A562" s="19" t="s">
        <v>472</v>
      </c>
      <c r="B562" s="20" t="s">
        <v>242</v>
      </c>
      <c r="C562" s="20" t="s">
        <v>14</v>
      </c>
      <c r="D562" s="20" t="s">
        <v>279</v>
      </c>
      <c r="E562" s="20" t="s">
        <v>1</v>
      </c>
      <c r="F562" s="13">
        <f>F563</f>
        <v>2958350</v>
      </c>
      <c r="G562" s="2"/>
      <c r="I562" s="13">
        <v>2958350</v>
      </c>
      <c r="J562" s="2"/>
      <c r="L562" s="138">
        <f t="shared" si="18"/>
        <v>0</v>
      </c>
      <c r="M562" s="138">
        <f t="shared" si="19"/>
        <v>0</v>
      </c>
    </row>
    <row r="563" spans="1:13" ht="31.5" outlineLevel="6">
      <c r="A563" s="19" t="s">
        <v>706</v>
      </c>
      <c r="B563" s="20" t="s">
        <v>242</v>
      </c>
      <c r="C563" s="20" t="s">
        <v>14</v>
      </c>
      <c r="D563" s="20" t="s">
        <v>279</v>
      </c>
      <c r="E563" s="20" t="s">
        <v>70</v>
      </c>
      <c r="F563" s="13">
        <f>'Приложение_7 '!G670</f>
        <v>2958350</v>
      </c>
      <c r="G563" s="2"/>
      <c r="I563" s="13">
        <v>2958350</v>
      </c>
      <c r="J563" s="2"/>
      <c r="L563" s="138">
        <f t="shared" si="18"/>
        <v>0</v>
      </c>
      <c r="M563" s="138">
        <f t="shared" si="19"/>
        <v>0</v>
      </c>
    </row>
    <row r="564" spans="1:13" outlineLevel="4">
      <c r="A564" s="19" t="s">
        <v>571</v>
      </c>
      <c r="B564" s="20" t="s">
        <v>242</v>
      </c>
      <c r="C564" s="20" t="s">
        <v>14</v>
      </c>
      <c r="D564" s="20" t="s">
        <v>280</v>
      </c>
      <c r="E564" s="20" t="s">
        <v>1</v>
      </c>
      <c r="F564" s="13">
        <f>F565</f>
        <v>3422320</v>
      </c>
      <c r="G564" s="2"/>
      <c r="I564" s="13">
        <v>3422320</v>
      </c>
      <c r="J564" s="2"/>
      <c r="L564" s="138">
        <f t="shared" si="18"/>
        <v>0</v>
      </c>
      <c r="M564" s="138">
        <f t="shared" si="19"/>
        <v>0</v>
      </c>
    </row>
    <row r="565" spans="1:13" ht="63" outlineLevel="5">
      <c r="A565" s="19" t="s">
        <v>439</v>
      </c>
      <c r="B565" s="20" t="s">
        <v>242</v>
      </c>
      <c r="C565" s="20" t="s">
        <v>14</v>
      </c>
      <c r="D565" s="20" t="s">
        <v>281</v>
      </c>
      <c r="E565" s="20" t="s">
        <v>1</v>
      </c>
      <c r="F565" s="13">
        <f>F566</f>
        <v>3422320</v>
      </c>
      <c r="G565" s="2"/>
      <c r="I565" s="13">
        <v>3422320</v>
      </c>
      <c r="J565" s="2"/>
      <c r="L565" s="138">
        <f t="shared" si="18"/>
        <v>0</v>
      </c>
      <c r="M565" s="138">
        <f t="shared" si="19"/>
        <v>0</v>
      </c>
    </row>
    <row r="566" spans="1:13" ht="31.5" outlineLevel="6">
      <c r="A566" s="19" t="s">
        <v>706</v>
      </c>
      <c r="B566" s="20" t="s">
        <v>242</v>
      </c>
      <c r="C566" s="20" t="s">
        <v>14</v>
      </c>
      <c r="D566" s="20" t="s">
        <v>281</v>
      </c>
      <c r="E566" s="20" t="s">
        <v>70</v>
      </c>
      <c r="F566" s="13">
        <f>'Приложение_7 '!G673</f>
        <v>3422320</v>
      </c>
      <c r="G566" s="2"/>
      <c r="I566" s="13">
        <v>3422320</v>
      </c>
      <c r="J566" s="2"/>
      <c r="L566" s="138">
        <f t="shared" si="18"/>
        <v>0</v>
      </c>
      <c r="M566" s="138">
        <f t="shared" si="19"/>
        <v>0</v>
      </c>
    </row>
    <row r="567" spans="1:13" ht="47.25" outlineLevel="3">
      <c r="A567" s="102" t="s">
        <v>650</v>
      </c>
      <c r="B567" s="103" t="s">
        <v>242</v>
      </c>
      <c r="C567" s="103" t="s">
        <v>14</v>
      </c>
      <c r="D567" s="103" t="s">
        <v>252</v>
      </c>
      <c r="E567" s="103" t="s">
        <v>1</v>
      </c>
      <c r="F567" s="12">
        <f>F568+F571</f>
        <v>933737</v>
      </c>
      <c r="G567" s="1"/>
      <c r="I567" s="12">
        <v>933737</v>
      </c>
      <c r="J567" s="1"/>
      <c r="L567" s="138">
        <f t="shared" si="18"/>
        <v>0</v>
      </c>
      <c r="M567" s="138">
        <f t="shared" si="19"/>
        <v>0</v>
      </c>
    </row>
    <row r="568" spans="1:13" ht="31.5" outlineLevel="4">
      <c r="A568" s="19" t="s">
        <v>573</v>
      </c>
      <c r="B568" s="20" t="s">
        <v>242</v>
      </c>
      <c r="C568" s="20" t="s">
        <v>14</v>
      </c>
      <c r="D568" s="20" t="s">
        <v>255</v>
      </c>
      <c r="E568" s="20" t="s">
        <v>1</v>
      </c>
      <c r="F568" s="13">
        <f>F569</f>
        <v>464000</v>
      </c>
      <c r="G568" s="1"/>
      <c r="I568" s="13">
        <v>464000</v>
      </c>
      <c r="J568" s="1"/>
      <c r="L568" s="138">
        <f t="shared" si="18"/>
        <v>0</v>
      </c>
      <c r="M568" s="138">
        <f t="shared" si="19"/>
        <v>0</v>
      </c>
    </row>
    <row r="569" spans="1:13" ht="31.5" outlineLevel="5">
      <c r="A569" s="19" t="s">
        <v>448</v>
      </c>
      <c r="B569" s="20" t="s">
        <v>242</v>
      </c>
      <c r="C569" s="20" t="s">
        <v>14</v>
      </c>
      <c r="D569" s="20" t="s">
        <v>256</v>
      </c>
      <c r="E569" s="20" t="s">
        <v>1</v>
      </c>
      <c r="F569" s="13">
        <f>F570</f>
        <v>464000</v>
      </c>
      <c r="G569" s="2"/>
      <c r="I569" s="13">
        <v>464000</v>
      </c>
      <c r="J569" s="2"/>
      <c r="L569" s="138">
        <f t="shared" si="18"/>
        <v>0</v>
      </c>
      <c r="M569" s="138">
        <f t="shared" si="19"/>
        <v>0</v>
      </c>
    </row>
    <row r="570" spans="1:13" ht="31.5" outlineLevel="6">
      <c r="A570" s="19" t="s">
        <v>706</v>
      </c>
      <c r="B570" s="20" t="s">
        <v>242</v>
      </c>
      <c r="C570" s="20" t="s">
        <v>14</v>
      </c>
      <c r="D570" s="20" t="s">
        <v>256</v>
      </c>
      <c r="E570" s="20" t="s">
        <v>70</v>
      </c>
      <c r="F570" s="13">
        <f>'Приложение_7 '!G677</f>
        <v>464000</v>
      </c>
      <c r="G570" s="2"/>
      <c r="I570" s="13">
        <v>464000</v>
      </c>
      <c r="J570" s="2"/>
      <c r="L570" s="138">
        <f t="shared" si="18"/>
        <v>0</v>
      </c>
      <c r="M570" s="138">
        <f t="shared" si="19"/>
        <v>0</v>
      </c>
    </row>
    <row r="571" spans="1:13" ht="47.25" outlineLevel="4">
      <c r="A571" s="19" t="s">
        <v>574</v>
      </c>
      <c r="B571" s="20" t="s">
        <v>242</v>
      </c>
      <c r="C571" s="20" t="s">
        <v>14</v>
      </c>
      <c r="D571" s="20" t="s">
        <v>257</v>
      </c>
      <c r="E571" s="20" t="s">
        <v>1</v>
      </c>
      <c r="F571" s="13">
        <f>F572</f>
        <v>469737</v>
      </c>
      <c r="G571" s="2"/>
      <c r="I571" s="13">
        <v>469737</v>
      </c>
      <c r="J571" s="2"/>
      <c r="L571" s="138">
        <f t="shared" si="18"/>
        <v>0</v>
      </c>
      <c r="M571" s="138">
        <f t="shared" si="19"/>
        <v>0</v>
      </c>
    </row>
    <row r="572" spans="1:13" ht="31.5" outlineLevel="5">
      <c r="A572" s="19" t="s">
        <v>448</v>
      </c>
      <c r="B572" s="20" t="s">
        <v>242</v>
      </c>
      <c r="C572" s="20" t="s">
        <v>14</v>
      </c>
      <c r="D572" s="20" t="s">
        <v>258</v>
      </c>
      <c r="E572" s="20" t="s">
        <v>1</v>
      </c>
      <c r="F572" s="13">
        <f>F573</f>
        <v>469737</v>
      </c>
      <c r="G572" s="2"/>
      <c r="I572" s="13">
        <v>469737</v>
      </c>
      <c r="J572" s="2"/>
      <c r="L572" s="138">
        <f t="shared" si="18"/>
        <v>0</v>
      </c>
      <c r="M572" s="138">
        <f t="shared" si="19"/>
        <v>0</v>
      </c>
    </row>
    <row r="573" spans="1:13" ht="31.5" outlineLevel="6">
      <c r="A573" s="19" t="s">
        <v>706</v>
      </c>
      <c r="B573" s="20" t="s">
        <v>242</v>
      </c>
      <c r="C573" s="20" t="s">
        <v>14</v>
      </c>
      <c r="D573" s="20" t="s">
        <v>258</v>
      </c>
      <c r="E573" s="20" t="s">
        <v>70</v>
      </c>
      <c r="F573" s="13">
        <f>'Приложение_7 '!G680</f>
        <v>469737</v>
      </c>
      <c r="G573" s="2"/>
      <c r="I573" s="13">
        <v>469737</v>
      </c>
      <c r="J573" s="2"/>
      <c r="L573" s="138">
        <f t="shared" si="18"/>
        <v>0</v>
      </c>
      <c r="M573" s="138">
        <f t="shared" si="19"/>
        <v>0</v>
      </c>
    </row>
    <row r="574" spans="1:13" ht="47.25" outlineLevel="2">
      <c r="A574" s="102" t="s">
        <v>670</v>
      </c>
      <c r="B574" s="103" t="s">
        <v>242</v>
      </c>
      <c r="C574" s="103" t="s">
        <v>14</v>
      </c>
      <c r="D574" s="103" t="s">
        <v>282</v>
      </c>
      <c r="E574" s="103" t="s">
        <v>1</v>
      </c>
      <c r="F574" s="12">
        <f>F575</f>
        <v>64376348.130000003</v>
      </c>
      <c r="G574" s="12">
        <f>G575</f>
        <v>789604.56</v>
      </c>
      <c r="I574" s="12">
        <v>64376348.130000003</v>
      </c>
      <c r="J574" s="1">
        <f>J575</f>
        <v>789604.56</v>
      </c>
      <c r="L574" s="138">
        <f t="shared" si="18"/>
        <v>0</v>
      </c>
      <c r="M574" s="138">
        <f t="shared" si="19"/>
        <v>0</v>
      </c>
    </row>
    <row r="575" spans="1:13" ht="47.25" outlineLevel="3">
      <c r="A575" s="102" t="s">
        <v>652</v>
      </c>
      <c r="B575" s="103" t="s">
        <v>242</v>
      </c>
      <c r="C575" s="103" t="s">
        <v>14</v>
      </c>
      <c r="D575" s="103" t="s">
        <v>283</v>
      </c>
      <c r="E575" s="103" t="s">
        <v>1</v>
      </c>
      <c r="F575" s="12">
        <f>F576+F583+F590</f>
        <v>64376348.130000003</v>
      </c>
      <c r="G575" s="12">
        <f>G576+G583+G590</f>
        <v>789604.56</v>
      </c>
      <c r="I575" s="12">
        <v>64376348.130000003</v>
      </c>
      <c r="J575" s="1">
        <f>J576+J583</f>
        <v>789604.56</v>
      </c>
      <c r="L575" s="138">
        <f t="shared" si="18"/>
        <v>0</v>
      </c>
      <c r="M575" s="138">
        <f t="shared" si="19"/>
        <v>0</v>
      </c>
    </row>
    <row r="576" spans="1:13" ht="31.5" outlineLevel="4">
      <c r="A576" s="19" t="s">
        <v>581</v>
      </c>
      <c r="B576" s="20" t="s">
        <v>242</v>
      </c>
      <c r="C576" s="20" t="s">
        <v>14</v>
      </c>
      <c r="D576" s="20" t="s">
        <v>284</v>
      </c>
      <c r="E576" s="20" t="s">
        <v>1</v>
      </c>
      <c r="F576" s="13">
        <f>F577+F579+F581</f>
        <v>43300440.219999999</v>
      </c>
      <c r="G576" s="13">
        <f>G577+G579+G581</f>
        <v>544827.14</v>
      </c>
      <c r="I576" s="13">
        <v>43300440.219999999</v>
      </c>
      <c r="J576" s="2">
        <f>J579</f>
        <v>544827.14</v>
      </c>
      <c r="L576" s="138">
        <f t="shared" si="18"/>
        <v>0</v>
      </c>
      <c r="M576" s="138">
        <f t="shared" si="19"/>
        <v>0</v>
      </c>
    </row>
    <row r="577" spans="1:13" ht="63" outlineLevel="5">
      <c r="A577" s="19" t="s">
        <v>450</v>
      </c>
      <c r="B577" s="20" t="s">
        <v>242</v>
      </c>
      <c r="C577" s="20" t="s">
        <v>14</v>
      </c>
      <c r="D577" s="20" t="s">
        <v>285</v>
      </c>
      <c r="E577" s="20" t="s">
        <v>1</v>
      </c>
      <c r="F577" s="13">
        <f>F578</f>
        <v>41030262.859999999</v>
      </c>
      <c r="G577" s="2"/>
      <c r="I577" s="13">
        <v>41030262.859999999</v>
      </c>
      <c r="J577" s="2"/>
      <c r="L577" s="138">
        <f t="shared" si="18"/>
        <v>0</v>
      </c>
      <c r="M577" s="138">
        <f t="shared" si="19"/>
        <v>0</v>
      </c>
    </row>
    <row r="578" spans="1:13" ht="31.5" outlineLevel="6">
      <c r="A578" s="19" t="s">
        <v>706</v>
      </c>
      <c r="B578" s="20" t="s">
        <v>242</v>
      </c>
      <c r="C578" s="20" t="s">
        <v>14</v>
      </c>
      <c r="D578" s="20" t="s">
        <v>285</v>
      </c>
      <c r="E578" s="20" t="s">
        <v>70</v>
      </c>
      <c r="F578" s="13">
        <f>'Приложение_7 '!G812</f>
        <v>41030262.859999999</v>
      </c>
      <c r="G578" s="2"/>
      <c r="I578" s="13">
        <v>41030262.859999999</v>
      </c>
      <c r="J578" s="2"/>
      <c r="L578" s="138">
        <f t="shared" si="18"/>
        <v>0</v>
      </c>
      <c r="M578" s="138">
        <f t="shared" si="19"/>
        <v>0</v>
      </c>
    </row>
    <row r="579" spans="1:13" ht="63" outlineLevel="5">
      <c r="A579" s="19" t="s">
        <v>472</v>
      </c>
      <c r="B579" s="20" t="s">
        <v>242</v>
      </c>
      <c r="C579" s="20" t="s">
        <v>14</v>
      </c>
      <c r="D579" s="20" t="s">
        <v>286</v>
      </c>
      <c r="E579" s="20" t="s">
        <v>1</v>
      </c>
      <c r="F579" s="13">
        <f>F580</f>
        <v>544827.14</v>
      </c>
      <c r="G579" s="13">
        <f>G580</f>
        <v>544827.14</v>
      </c>
      <c r="I579" s="13">
        <v>544827.14</v>
      </c>
      <c r="J579" s="13">
        <v>544827.14</v>
      </c>
      <c r="L579" s="138">
        <f t="shared" si="18"/>
        <v>0</v>
      </c>
      <c r="M579" s="138">
        <f t="shared" si="19"/>
        <v>0</v>
      </c>
    </row>
    <row r="580" spans="1:13" ht="31.5" outlineLevel="6">
      <c r="A580" s="19" t="s">
        <v>706</v>
      </c>
      <c r="B580" s="20" t="s">
        <v>242</v>
      </c>
      <c r="C580" s="20" t="s">
        <v>14</v>
      </c>
      <c r="D580" s="20" t="s">
        <v>286</v>
      </c>
      <c r="E580" s="20" t="s">
        <v>70</v>
      </c>
      <c r="F580" s="13">
        <f>'Приложение_7 '!G814</f>
        <v>544827.14</v>
      </c>
      <c r="G580" s="13">
        <f>F580</f>
        <v>544827.14</v>
      </c>
      <c r="I580" s="13">
        <v>544827.14</v>
      </c>
      <c r="J580" s="13">
        <v>544827.14</v>
      </c>
      <c r="L580" s="138">
        <f t="shared" si="18"/>
        <v>0</v>
      </c>
      <c r="M580" s="138">
        <f t="shared" si="19"/>
        <v>0</v>
      </c>
    </row>
    <row r="581" spans="1:13" ht="63" outlineLevel="5">
      <c r="A581" s="19" t="s">
        <v>472</v>
      </c>
      <c r="B581" s="20" t="s">
        <v>242</v>
      </c>
      <c r="C581" s="20" t="s">
        <v>14</v>
      </c>
      <c r="D581" s="20" t="s">
        <v>287</v>
      </c>
      <c r="E581" s="20" t="s">
        <v>1</v>
      </c>
      <c r="F581" s="13">
        <f>F582</f>
        <v>1725350.22</v>
      </c>
      <c r="G581" s="2"/>
      <c r="I581" s="13">
        <v>1725350.22</v>
      </c>
      <c r="J581" s="2"/>
      <c r="L581" s="138">
        <f t="shared" si="18"/>
        <v>0</v>
      </c>
      <c r="M581" s="138">
        <f t="shared" si="19"/>
        <v>0</v>
      </c>
    </row>
    <row r="582" spans="1:13" ht="31.5" outlineLevel="6">
      <c r="A582" s="19" t="s">
        <v>706</v>
      </c>
      <c r="B582" s="20" t="s">
        <v>242</v>
      </c>
      <c r="C582" s="20" t="s">
        <v>14</v>
      </c>
      <c r="D582" s="20" t="s">
        <v>287</v>
      </c>
      <c r="E582" s="20" t="s">
        <v>70</v>
      </c>
      <c r="F582" s="13">
        <f>'Приложение_7 '!G816</f>
        <v>1725350.22</v>
      </c>
      <c r="G582" s="2"/>
      <c r="I582" s="13">
        <v>1725350.22</v>
      </c>
      <c r="J582" s="2"/>
      <c r="L582" s="138">
        <f t="shared" si="18"/>
        <v>0</v>
      </c>
      <c r="M582" s="138">
        <f t="shared" si="19"/>
        <v>0</v>
      </c>
    </row>
    <row r="583" spans="1:13" ht="31.5" outlineLevel="4">
      <c r="A583" s="19" t="s">
        <v>582</v>
      </c>
      <c r="B583" s="20" t="s">
        <v>242</v>
      </c>
      <c r="C583" s="20" t="s">
        <v>14</v>
      </c>
      <c r="D583" s="20" t="s">
        <v>288</v>
      </c>
      <c r="E583" s="20" t="s">
        <v>1</v>
      </c>
      <c r="F583" s="13">
        <f>F584+F586+F588</f>
        <v>20043383.910000004</v>
      </c>
      <c r="G583" s="13">
        <f>G584+G586+G588</f>
        <v>244777.42</v>
      </c>
      <c r="I583" s="13">
        <v>20043383.91</v>
      </c>
      <c r="J583" s="2">
        <f>J586</f>
        <v>244777.42</v>
      </c>
      <c r="L583" s="138">
        <f t="shared" si="18"/>
        <v>0</v>
      </c>
      <c r="M583" s="138">
        <f t="shared" si="19"/>
        <v>0</v>
      </c>
    </row>
    <row r="584" spans="1:13" ht="63" outlineLevel="5">
      <c r="A584" s="19" t="s">
        <v>450</v>
      </c>
      <c r="B584" s="20" t="s">
        <v>242</v>
      </c>
      <c r="C584" s="20" t="s">
        <v>14</v>
      </c>
      <c r="D584" s="20" t="s">
        <v>289</v>
      </c>
      <c r="E584" s="20" t="s">
        <v>1</v>
      </c>
      <c r="F584" s="13">
        <f>F585</f>
        <v>19023449.140000001</v>
      </c>
      <c r="G584" s="2"/>
      <c r="I584" s="13">
        <v>19023449.140000001</v>
      </c>
      <c r="J584" s="2"/>
      <c r="L584" s="138">
        <f t="shared" si="18"/>
        <v>0</v>
      </c>
      <c r="M584" s="138">
        <f t="shared" si="19"/>
        <v>0</v>
      </c>
    </row>
    <row r="585" spans="1:13" ht="31.5" outlineLevel="6">
      <c r="A585" s="19" t="s">
        <v>706</v>
      </c>
      <c r="B585" s="20" t="s">
        <v>242</v>
      </c>
      <c r="C585" s="20" t="s">
        <v>14</v>
      </c>
      <c r="D585" s="20" t="s">
        <v>289</v>
      </c>
      <c r="E585" s="20" t="s">
        <v>70</v>
      </c>
      <c r="F585" s="13">
        <f>'Приложение_7 '!G819</f>
        <v>19023449.140000001</v>
      </c>
      <c r="G585" s="2"/>
      <c r="I585" s="13">
        <v>19023449.140000001</v>
      </c>
      <c r="J585" s="2"/>
      <c r="L585" s="138">
        <f t="shared" si="18"/>
        <v>0</v>
      </c>
      <c r="M585" s="138">
        <f t="shared" si="19"/>
        <v>0</v>
      </c>
    </row>
    <row r="586" spans="1:13" ht="63" outlineLevel="5">
      <c r="A586" s="19" t="s">
        <v>472</v>
      </c>
      <c r="B586" s="20" t="s">
        <v>242</v>
      </c>
      <c r="C586" s="20" t="s">
        <v>14</v>
      </c>
      <c r="D586" s="20" t="s">
        <v>290</v>
      </c>
      <c r="E586" s="20" t="s">
        <v>1</v>
      </c>
      <c r="F586" s="13">
        <f>F587</f>
        <v>244777.42</v>
      </c>
      <c r="G586" s="13">
        <f>G587</f>
        <v>244777.42</v>
      </c>
      <c r="I586" s="13">
        <v>244777.42</v>
      </c>
      <c r="J586" s="13">
        <v>244777.42</v>
      </c>
      <c r="L586" s="138">
        <f t="shared" si="18"/>
        <v>0</v>
      </c>
      <c r="M586" s="138">
        <f t="shared" si="19"/>
        <v>0</v>
      </c>
    </row>
    <row r="587" spans="1:13" ht="31.5" outlineLevel="6">
      <c r="A587" s="19" t="s">
        <v>706</v>
      </c>
      <c r="B587" s="20" t="s">
        <v>242</v>
      </c>
      <c r="C587" s="20" t="s">
        <v>14</v>
      </c>
      <c r="D587" s="20" t="s">
        <v>290</v>
      </c>
      <c r="E587" s="20" t="s">
        <v>70</v>
      </c>
      <c r="F587" s="13">
        <f>'Приложение_7 '!G821</f>
        <v>244777.42</v>
      </c>
      <c r="G587" s="13">
        <f>F587</f>
        <v>244777.42</v>
      </c>
      <c r="I587" s="13">
        <v>244777.42</v>
      </c>
      <c r="J587" s="13">
        <v>244777.42</v>
      </c>
      <c r="L587" s="138">
        <f t="shared" si="18"/>
        <v>0</v>
      </c>
      <c r="M587" s="138">
        <f t="shared" si="19"/>
        <v>0</v>
      </c>
    </row>
    <row r="588" spans="1:13" ht="63" outlineLevel="5">
      <c r="A588" s="19" t="s">
        <v>472</v>
      </c>
      <c r="B588" s="20" t="s">
        <v>242</v>
      </c>
      <c r="C588" s="20" t="s">
        <v>14</v>
      </c>
      <c r="D588" s="20" t="s">
        <v>291</v>
      </c>
      <c r="E588" s="20" t="s">
        <v>1</v>
      </c>
      <c r="F588" s="13">
        <f>F589</f>
        <v>775157.35</v>
      </c>
      <c r="G588" s="2"/>
      <c r="I588" s="13">
        <v>775157.35</v>
      </c>
      <c r="J588" s="2"/>
      <c r="L588" s="138">
        <f t="shared" si="18"/>
        <v>0</v>
      </c>
      <c r="M588" s="138">
        <f t="shared" si="19"/>
        <v>0</v>
      </c>
    </row>
    <row r="589" spans="1:13" ht="31.5" outlineLevel="6">
      <c r="A589" s="19" t="s">
        <v>706</v>
      </c>
      <c r="B589" s="20" t="s">
        <v>242</v>
      </c>
      <c r="C589" s="20" t="s">
        <v>14</v>
      </c>
      <c r="D589" s="20" t="s">
        <v>291</v>
      </c>
      <c r="E589" s="20" t="s">
        <v>70</v>
      </c>
      <c r="F589" s="13">
        <f>'Приложение_7 '!G823</f>
        <v>775157.35</v>
      </c>
      <c r="G589" s="2"/>
      <c r="I589" s="13">
        <v>775157.35</v>
      </c>
      <c r="J589" s="2"/>
      <c r="L589" s="138">
        <f t="shared" si="18"/>
        <v>0</v>
      </c>
      <c r="M589" s="138">
        <f t="shared" si="19"/>
        <v>0</v>
      </c>
    </row>
    <row r="590" spans="1:13" outlineLevel="4">
      <c r="A590" s="19" t="s">
        <v>571</v>
      </c>
      <c r="B590" s="20" t="s">
        <v>242</v>
      </c>
      <c r="C590" s="20" t="s">
        <v>14</v>
      </c>
      <c r="D590" s="20" t="s">
        <v>292</v>
      </c>
      <c r="E590" s="20" t="s">
        <v>1</v>
      </c>
      <c r="F590" s="13">
        <f>F591</f>
        <v>1032524</v>
      </c>
      <c r="G590" s="2"/>
      <c r="I590" s="13">
        <v>1032524</v>
      </c>
      <c r="J590" s="2"/>
      <c r="L590" s="138">
        <f t="shared" si="18"/>
        <v>0</v>
      </c>
      <c r="M590" s="138">
        <f t="shared" si="19"/>
        <v>0</v>
      </c>
    </row>
    <row r="591" spans="1:13" ht="63" outlineLevel="5">
      <c r="A591" s="19" t="s">
        <v>439</v>
      </c>
      <c r="B591" s="20" t="s">
        <v>242</v>
      </c>
      <c r="C591" s="20" t="s">
        <v>14</v>
      </c>
      <c r="D591" s="20" t="s">
        <v>293</v>
      </c>
      <c r="E591" s="20" t="s">
        <v>1</v>
      </c>
      <c r="F591" s="13">
        <f>F592</f>
        <v>1032524</v>
      </c>
      <c r="G591" s="2"/>
      <c r="I591" s="13">
        <v>1032524</v>
      </c>
      <c r="J591" s="2"/>
      <c r="L591" s="138">
        <f t="shared" si="18"/>
        <v>0</v>
      </c>
      <c r="M591" s="138">
        <f t="shared" si="19"/>
        <v>0</v>
      </c>
    </row>
    <row r="592" spans="1:13" ht="31.5" outlineLevel="6">
      <c r="A592" s="19" t="s">
        <v>706</v>
      </c>
      <c r="B592" s="20" t="s">
        <v>242</v>
      </c>
      <c r="C592" s="20" t="s">
        <v>14</v>
      </c>
      <c r="D592" s="20" t="s">
        <v>293</v>
      </c>
      <c r="E592" s="20" t="s">
        <v>70</v>
      </c>
      <c r="F592" s="13">
        <f>'Приложение_7 '!G826</f>
        <v>1032524</v>
      </c>
      <c r="G592" s="2"/>
      <c r="I592" s="13">
        <v>1032524</v>
      </c>
      <c r="J592" s="2"/>
      <c r="L592" s="138">
        <f t="shared" si="18"/>
        <v>0</v>
      </c>
      <c r="M592" s="138">
        <f t="shared" si="19"/>
        <v>0</v>
      </c>
    </row>
    <row r="593" spans="1:13" ht="31.5" outlineLevel="2">
      <c r="A593" s="102" t="s">
        <v>668</v>
      </c>
      <c r="B593" s="103" t="s">
        <v>242</v>
      </c>
      <c r="C593" s="103" t="s">
        <v>14</v>
      </c>
      <c r="D593" s="103" t="s">
        <v>90</v>
      </c>
      <c r="E593" s="103" t="s">
        <v>1</v>
      </c>
      <c r="F593" s="12">
        <f>F594</f>
        <v>1650629</v>
      </c>
      <c r="G593" s="1"/>
      <c r="I593" s="12">
        <v>1650629</v>
      </c>
      <c r="J593" s="1"/>
      <c r="L593" s="138">
        <f t="shared" si="18"/>
        <v>0</v>
      </c>
      <c r="M593" s="138">
        <f t="shared" si="19"/>
        <v>0</v>
      </c>
    </row>
    <row r="594" spans="1:13" ht="47.25" outlineLevel="3">
      <c r="A594" s="102" t="s">
        <v>633</v>
      </c>
      <c r="B594" s="103" t="s">
        <v>242</v>
      </c>
      <c r="C594" s="103" t="s">
        <v>14</v>
      </c>
      <c r="D594" s="103" t="s">
        <v>91</v>
      </c>
      <c r="E594" s="103" t="s">
        <v>1</v>
      </c>
      <c r="F594" s="12">
        <f>F595</f>
        <v>1650629</v>
      </c>
      <c r="G594" s="1"/>
      <c r="I594" s="12">
        <v>1650629</v>
      </c>
      <c r="J594" s="1"/>
      <c r="L594" s="138">
        <f t="shared" si="18"/>
        <v>0</v>
      </c>
      <c r="M594" s="138">
        <f t="shared" si="19"/>
        <v>0</v>
      </c>
    </row>
    <row r="595" spans="1:13" ht="31.5" outlineLevel="4">
      <c r="A595" s="19" t="s">
        <v>518</v>
      </c>
      <c r="B595" s="20" t="s">
        <v>242</v>
      </c>
      <c r="C595" s="20" t="s">
        <v>14</v>
      </c>
      <c r="D595" s="20" t="s">
        <v>100</v>
      </c>
      <c r="E595" s="20" t="s">
        <v>1</v>
      </c>
      <c r="F595" s="13">
        <f>F596</f>
        <v>1650629</v>
      </c>
      <c r="G595" s="2"/>
      <c r="I595" s="13">
        <v>1650629</v>
      </c>
      <c r="J595" s="2"/>
      <c r="L595" s="138">
        <f t="shared" si="18"/>
        <v>0</v>
      </c>
      <c r="M595" s="138">
        <f t="shared" si="19"/>
        <v>0</v>
      </c>
    </row>
    <row r="596" spans="1:13" ht="31.5" outlineLevel="5">
      <c r="A596" s="19" t="s">
        <v>448</v>
      </c>
      <c r="B596" s="20" t="s">
        <v>242</v>
      </c>
      <c r="C596" s="20" t="s">
        <v>14</v>
      </c>
      <c r="D596" s="20" t="s">
        <v>101</v>
      </c>
      <c r="E596" s="20" t="s">
        <v>1</v>
      </c>
      <c r="F596" s="13">
        <f>F597</f>
        <v>1650629</v>
      </c>
      <c r="G596" s="2"/>
      <c r="I596" s="13">
        <v>1650629</v>
      </c>
      <c r="J596" s="2"/>
      <c r="L596" s="138">
        <f t="shared" si="18"/>
        <v>0</v>
      </c>
      <c r="M596" s="138">
        <f t="shared" si="19"/>
        <v>0</v>
      </c>
    </row>
    <row r="597" spans="1:13" ht="31.5" outlineLevel="6">
      <c r="A597" s="19" t="s">
        <v>706</v>
      </c>
      <c r="B597" s="20" t="s">
        <v>242</v>
      </c>
      <c r="C597" s="20" t="s">
        <v>14</v>
      </c>
      <c r="D597" s="20" t="s">
        <v>101</v>
      </c>
      <c r="E597" s="20" t="s">
        <v>70</v>
      </c>
      <c r="F597" s="13">
        <f>'Приложение_7 '!G685+'Приложение_7 '!G831</f>
        <v>1650629</v>
      </c>
      <c r="G597" s="2"/>
      <c r="I597" s="13">
        <v>1650629</v>
      </c>
      <c r="J597" s="2"/>
      <c r="L597" s="138">
        <f t="shared" si="18"/>
        <v>0</v>
      </c>
      <c r="M597" s="138">
        <f t="shared" si="19"/>
        <v>0</v>
      </c>
    </row>
    <row r="598" spans="1:13" s="137" customFormat="1" ht="30.75" customHeight="1" outlineLevel="1">
      <c r="A598" s="102" t="s">
        <v>692</v>
      </c>
      <c r="B598" s="103" t="s">
        <v>242</v>
      </c>
      <c r="C598" s="103" t="s">
        <v>242</v>
      </c>
      <c r="D598" s="103" t="s">
        <v>4</v>
      </c>
      <c r="E598" s="103" t="s">
        <v>1</v>
      </c>
      <c r="F598" s="12">
        <f>F599+F613+F640</f>
        <v>32743800</v>
      </c>
      <c r="G598" s="12">
        <f>G599+G613+G640</f>
        <v>3866700</v>
      </c>
      <c r="I598" s="12">
        <v>32743800</v>
      </c>
      <c r="J598" s="1">
        <f>J599</f>
        <v>3866700</v>
      </c>
      <c r="L598" s="138">
        <f t="shared" si="18"/>
        <v>0</v>
      </c>
      <c r="M598" s="138">
        <f t="shared" si="19"/>
        <v>0</v>
      </c>
    </row>
    <row r="599" spans="1:13" ht="31.5" outlineLevel="2">
      <c r="A599" s="102" t="s">
        <v>666</v>
      </c>
      <c r="B599" s="103" t="s">
        <v>242</v>
      </c>
      <c r="C599" s="103" t="s">
        <v>242</v>
      </c>
      <c r="D599" s="103" t="s">
        <v>23</v>
      </c>
      <c r="E599" s="103" t="s">
        <v>1</v>
      </c>
      <c r="F599" s="12">
        <f>F600</f>
        <v>12712790</v>
      </c>
      <c r="G599" s="12">
        <f>G600</f>
        <v>3866700</v>
      </c>
      <c r="I599" s="12">
        <v>12712790</v>
      </c>
      <c r="J599" s="1">
        <f>J600</f>
        <v>3866700</v>
      </c>
      <c r="L599" s="138">
        <f t="shared" si="18"/>
        <v>0</v>
      </c>
      <c r="M599" s="138">
        <f t="shared" si="19"/>
        <v>0</v>
      </c>
    </row>
    <row r="600" spans="1:13" ht="47.25" outlineLevel="3">
      <c r="A600" s="102" t="s">
        <v>653</v>
      </c>
      <c r="B600" s="103" t="s">
        <v>242</v>
      </c>
      <c r="C600" s="103" t="s">
        <v>242</v>
      </c>
      <c r="D600" s="103" t="s">
        <v>294</v>
      </c>
      <c r="E600" s="103" t="s">
        <v>1</v>
      </c>
      <c r="F600" s="12">
        <f>F601+F608</f>
        <v>12712790</v>
      </c>
      <c r="G600" s="12">
        <f>G601+G608</f>
        <v>3866700</v>
      </c>
      <c r="I600" s="12">
        <v>12712790</v>
      </c>
      <c r="J600" s="1">
        <f>J608</f>
        <v>3866700</v>
      </c>
      <c r="L600" s="138">
        <f t="shared" si="18"/>
        <v>0</v>
      </c>
      <c r="M600" s="138">
        <f t="shared" si="19"/>
        <v>0</v>
      </c>
    </row>
    <row r="601" spans="1:13" ht="31.5" outlineLevel="4">
      <c r="A601" s="19" t="s">
        <v>583</v>
      </c>
      <c r="B601" s="20" t="s">
        <v>242</v>
      </c>
      <c r="C601" s="20" t="s">
        <v>242</v>
      </c>
      <c r="D601" s="20" t="s">
        <v>295</v>
      </c>
      <c r="E601" s="20" t="s">
        <v>1</v>
      </c>
      <c r="F601" s="13">
        <f>F602+F604+F606</f>
        <v>7574557.2000000002</v>
      </c>
      <c r="G601" s="13">
        <f>G602+G604+G606</f>
        <v>752400</v>
      </c>
      <c r="I601" s="13">
        <v>6822157.2000000002</v>
      </c>
      <c r="J601" s="2"/>
      <c r="L601" s="138">
        <f t="shared" si="18"/>
        <v>752400</v>
      </c>
      <c r="M601" s="138">
        <f t="shared" si="19"/>
        <v>752400</v>
      </c>
    </row>
    <row r="602" spans="1:13" ht="31.5" outlineLevel="5">
      <c r="A602" s="19" t="s">
        <v>448</v>
      </c>
      <c r="B602" s="20" t="s">
        <v>242</v>
      </c>
      <c r="C602" s="20" t="s">
        <v>242</v>
      </c>
      <c r="D602" s="20" t="s">
        <v>296</v>
      </c>
      <c r="E602" s="20" t="s">
        <v>1</v>
      </c>
      <c r="F602" s="13">
        <f>F603</f>
        <v>6782557.2000000002</v>
      </c>
      <c r="G602" s="2"/>
      <c r="I602" s="13">
        <v>6822157.2000000002</v>
      </c>
      <c r="J602" s="2"/>
      <c r="L602" s="138">
        <f t="shared" si="18"/>
        <v>-39600</v>
      </c>
      <c r="M602" s="138">
        <f t="shared" si="19"/>
        <v>0</v>
      </c>
    </row>
    <row r="603" spans="1:13" ht="31.5" outlineLevel="6">
      <c r="A603" s="19" t="s">
        <v>706</v>
      </c>
      <c r="B603" s="20" t="s">
        <v>242</v>
      </c>
      <c r="C603" s="20" t="s">
        <v>242</v>
      </c>
      <c r="D603" s="20" t="s">
        <v>296</v>
      </c>
      <c r="E603" s="20" t="s">
        <v>70</v>
      </c>
      <c r="F603" s="13">
        <f>'Приложение_7 '!G691</f>
        <v>6782557.2000000002</v>
      </c>
      <c r="G603" s="2"/>
      <c r="I603" s="13">
        <v>6822157.2000000002</v>
      </c>
      <c r="J603" s="2"/>
      <c r="L603" s="138">
        <f t="shared" ref="L603:L670" si="20">F603-I603</f>
        <v>-39600</v>
      </c>
      <c r="M603" s="138">
        <f t="shared" ref="M603:M670" si="21">G603-J603</f>
        <v>0</v>
      </c>
    </row>
    <row r="604" spans="1:13" ht="47.25" outlineLevel="6">
      <c r="A604" s="189" t="s">
        <v>1235</v>
      </c>
      <c r="B604" s="190" t="s">
        <v>242</v>
      </c>
      <c r="C604" s="190" t="s">
        <v>242</v>
      </c>
      <c r="D604" s="190" t="s">
        <v>1250</v>
      </c>
      <c r="E604" s="190" t="s">
        <v>1</v>
      </c>
      <c r="F604" s="13">
        <f>F605</f>
        <v>752400</v>
      </c>
      <c r="G604" s="2">
        <f>F604</f>
        <v>752400</v>
      </c>
      <c r="I604" s="13"/>
      <c r="J604" s="2"/>
      <c r="L604" s="138"/>
      <c r="M604" s="138"/>
    </row>
    <row r="605" spans="1:13" ht="31.5" outlineLevel="6">
      <c r="A605" s="189" t="s">
        <v>706</v>
      </c>
      <c r="B605" s="190" t="s">
        <v>242</v>
      </c>
      <c r="C605" s="190" t="s">
        <v>242</v>
      </c>
      <c r="D605" s="190" t="s">
        <v>1250</v>
      </c>
      <c r="E605" s="190" t="s">
        <v>70</v>
      </c>
      <c r="F605" s="13">
        <f>'Приложение_7 '!G693</f>
        <v>752400</v>
      </c>
      <c r="G605" s="2">
        <f>F605</f>
        <v>752400</v>
      </c>
      <c r="I605" s="13"/>
      <c r="J605" s="2"/>
      <c r="L605" s="138"/>
      <c r="M605" s="138"/>
    </row>
    <row r="606" spans="1:13" ht="47.25" outlineLevel="6">
      <c r="A606" s="189" t="s">
        <v>1235</v>
      </c>
      <c r="B606" s="190" t="s">
        <v>242</v>
      </c>
      <c r="C606" s="190" t="s">
        <v>242</v>
      </c>
      <c r="D606" s="190" t="s">
        <v>1249</v>
      </c>
      <c r="E606" s="190" t="s">
        <v>1</v>
      </c>
      <c r="F606" s="13">
        <f>F607</f>
        <v>39600</v>
      </c>
      <c r="G606" s="2"/>
      <c r="I606" s="13"/>
      <c r="J606" s="2"/>
      <c r="L606" s="138"/>
      <c r="M606" s="138"/>
    </row>
    <row r="607" spans="1:13" ht="31.5" outlineLevel="6">
      <c r="A607" s="189" t="s">
        <v>706</v>
      </c>
      <c r="B607" s="190" t="s">
        <v>242</v>
      </c>
      <c r="C607" s="190" t="s">
        <v>242</v>
      </c>
      <c r="D607" s="190" t="s">
        <v>1249</v>
      </c>
      <c r="E607" s="190" t="s">
        <v>70</v>
      </c>
      <c r="F607" s="13">
        <f>'Приложение_7 '!G695</f>
        <v>39600</v>
      </c>
      <c r="G607" s="2"/>
      <c r="I607" s="13"/>
      <c r="J607" s="2"/>
      <c r="L607" s="138"/>
      <c r="M607" s="138"/>
    </row>
    <row r="608" spans="1:13" ht="47.25" outlineLevel="4">
      <c r="A608" s="19" t="s">
        <v>584</v>
      </c>
      <c r="B608" s="20" t="s">
        <v>242</v>
      </c>
      <c r="C608" s="20" t="s">
        <v>242</v>
      </c>
      <c r="D608" s="20" t="s">
        <v>297</v>
      </c>
      <c r="E608" s="20" t="s">
        <v>1</v>
      </c>
      <c r="F608" s="13">
        <f>F609+F611</f>
        <v>5138232.8</v>
      </c>
      <c r="G608" s="13">
        <f>G609+G611</f>
        <v>3114300</v>
      </c>
      <c r="I608" s="13">
        <v>5890632.7999999998</v>
      </c>
      <c r="J608" s="2">
        <f>J609</f>
        <v>3866700</v>
      </c>
      <c r="L608" s="138">
        <f t="shared" si="20"/>
        <v>-752400</v>
      </c>
      <c r="M608" s="138">
        <f t="shared" si="21"/>
        <v>-752400</v>
      </c>
    </row>
    <row r="609" spans="1:13" ht="47.25" outlineLevel="5">
      <c r="A609" s="19" t="s">
        <v>711</v>
      </c>
      <c r="B609" s="20" t="s">
        <v>242</v>
      </c>
      <c r="C609" s="20" t="s">
        <v>242</v>
      </c>
      <c r="D609" s="20" t="s">
        <v>298</v>
      </c>
      <c r="E609" s="20" t="s">
        <v>1</v>
      </c>
      <c r="F609" s="13">
        <f>F610</f>
        <v>3114300</v>
      </c>
      <c r="G609" s="13">
        <f>G610</f>
        <v>3114300</v>
      </c>
      <c r="I609" s="13">
        <v>3866700</v>
      </c>
      <c r="J609" s="13">
        <v>3866700</v>
      </c>
      <c r="L609" s="138">
        <f t="shared" si="20"/>
        <v>-752400</v>
      </c>
      <c r="M609" s="138">
        <f t="shared" si="21"/>
        <v>-752400</v>
      </c>
    </row>
    <row r="610" spans="1:13" ht="31.5" outlineLevel="6">
      <c r="A610" s="19" t="s">
        <v>706</v>
      </c>
      <c r="B610" s="20" t="s">
        <v>242</v>
      </c>
      <c r="C610" s="20" t="s">
        <v>242</v>
      </c>
      <c r="D610" s="20" t="s">
        <v>298</v>
      </c>
      <c r="E610" s="20" t="s">
        <v>70</v>
      </c>
      <c r="F610" s="13">
        <f>'Приложение_7 '!G698</f>
        <v>3114300</v>
      </c>
      <c r="G610" s="13">
        <f>F610</f>
        <v>3114300</v>
      </c>
      <c r="I610" s="13">
        <v>3866700</v>
      </c>
      <c r="J610" s="13">
        <v>3866700</v>
      </c>
      <c r="L610" s="138">
        <f t="shared" si="20"/>
        <v>-752400</v>
      </c>
      <c r="M610" s="138">
        <f t="shared" si="21"/>
        <v>-752400</v>
      </c>
    </row>
    <row r="611" spans="1:13" ht="47.25" outlineLevel="5">
      <c r="A611" s="19" t="s">
        <v>711</v>
      </c>
      <c r="B611" s="20" t="s">
        <v>242</v>
      </c>
      <c r="C611" s="20" t="s">
        <v>242</v>
      </c>
      <c r="D611" s="20" t="s">
        <v>299</v>
      </c>
      <c r="E611" s="20" t="s">
        <v>1</v>
      </c>
      <c r="F611" s="13">
        <f>F612</f>
        <v>2023932.8</v>
      </c>
      <c r="G611" s="2"/>
      <c r="I611" s="13">
        <v>2023932.8</v>
      </c>
      <c r="J611" s="2"/>
      <c r="L611" s="138">
        <f t="shared" si="20"/>
        <v>0</v>
      </c>
      <c r="M611" s="138">
        <f t="shared" si="21"/>
        <v>0</v>
      </c>
    </row>
    <row r="612" spans="1:13" ht="31.5" outlineLevel="6">
      <c r="A612" s="19" t="s">
        <v>706</v>
      </c>
      <c r="B612" s="20" t="s">
        <v>242</v>
      </c>
      <c r="C612" s="20" t="s">
        <v>242</v>
      </c>
      <c r="D612" s="20" t="s">
        <v>299</v>
      </c>
      <c r="E612" s="20" t="s">
        <v>70</v>
      </c>
      <c r="F612" s="13">
        <f>'Приложение_7 '!G700</f>
        <v>2023932.8</v>
      </c>
      <c r="G612" s="2"/>
      <c r="I612" s="13">
        <v>2023932.8</v>
      </c>
      <c r="J612" s="2"/>
      <c r="L612" s="138">
        <f t="shared" si="20"/>
        <v>0</v>
      </c>
      <c r="M612" s="138">
        <f t="shared" si="21"/>
        <v>0</v>
      </c>
    </row>
    <row r="613" spans="1:13" ht="47.25" outlineLevel="2">
      <c r="A613" s="102" t="s">
        <v>671</v>
      </c>
      <c r="B613" s="103" t="s">
        <v>242</v>
      </c>
      <c r="C613" s="103" t="s">
        <v>242</v>
      </c>
      <c r="D613" s="103" t="s">
        <v>300</v>
      </c>
      <c r="E613" s="103" t="s">
        <v>1</v>
      </c>
      <c r="F613" s="12">
        <f>F614+F630</f>
        <v>19836072</v>
      </c>
      <c r="G613" s="1"/>
      <c r="I613" s="12">
        <v>19836072</v>
      </c>
      <c r="J613" s="1"/>
      <c r="L613" s="138">
        <f t="shared" si="20"/>
        <v>0</v>
      </c>
      <c r="M613" s="138">
        <f t="shared" si="21"/>
        <v>0</v>
      </c>
    </row>
    <row r="614" spans="1:13" ht="31.5" outlineLevel="3">
      <c r="A614" s="102" t="s">
        <v>654</v>
      </c>
      <c r="B614" s="103" t="s">
        <v>242</v>
      </c>
      <c r="C614" s="103" t="s">
        <v>242</v>
      </c>
      <c r="D614" s="103" t="s">
        <v>301</v>
      </c>
      <c r="E614" s="103" t="s">
        <v>1</v>
      </c>
      <c r="F614" s="12">
        <f>F615+F619+F624+F627</f>
        <v>846250</v>
      </c>
      <c r="G614" s="1"/>
      <c r="I614" s="12">
        <v>846250</v>
      </c>
      <c r="J614" s="1"/>
      <c r="L614" s="138">
        <f t="shared" si="20"/>
        <v>0</v>
      </c>
      <c r="M614" s="138">
        <f t="shared" si="21"/>
        <v>0</v>
      </c>
    </row>
    <row r="615" spans="1:13" ht="47.25" outlineLevel="4">
      <c r="A615" s="19" t="s">
        <v>585</v>
      </c>
      <c r="B615" s="20" t="s">
        <v>242</v>
      </c>
      <c r="C615" s="20" t="s">
        <v>242</v>
      </c>
      <c r="D615" s="20" t="s">
        <v>302</v>
      </c>
      <c r="E615" s="20" t="s">
        <v>1</v>
      </c>
      <c r="F615" s="13">
        <f>F616</f>
        <v>436250</v>
      </c>
      <c r="G615" s="1"/>
      <c r="I615" s="13">
        <v>436250</v>
      </c>
      <c r="J615" s="1"/>
      <c r="L615" s="138">
        <f t="shared" si="20"/>
        <v>0</v>
      </c>
      <c r="M615" s="138">
        <f t="shared" si="21"/>
        <v>0</v>
      </c>
    </row>
    <row r="616" spans="1:13" ht="31.5" outlineLevel="5">
      <c r="A616" s="19" t="s">
        <v>448</v>
      </c>
      <c r="B616" s="20" t="s">
        <v>242</v>
      </c>
      <c r="C616" s="20" t="s">
        <v>242</v>
      </c>
      <c r="D616" s="20" t="s">
        <v>303</v>
      </c>
      <c r="E616" s="20" t="s">
        <v>1</v>
      </c>
      <c r="F616" s="13">
        <f>F617+F618</f>
        <v>436250</v>
      </c>
      <c r="G616" s="2"/>
      <c r="I616" s="13">
        <v>436250</v>
      </c>
      <c r="J616" s="2"/>
      <c r="L616" s="138">
        <f t="shared" si="20"/>
        <v>0</v>
      </c>
      <c r="M616" s="138">
        <f t="shared" si="21"/>
        <v>0</v>
      </c>
    </row>
    <row r="617" spans="1:13" ht="31.5" outlineLevel="6">
      <c r="A617" s="19" t="s">
        <v>703</v>
      </c>
      <c r="B617" s="20" t="s">
        <v>242</v>
      </c>
      <c r="C617" s="20" t="s">
        <v>242</v>
      </c>
      <c r="D617" s="20" t="s">
        <v>303</v>
      </c>
      <c r="E617" s="20" t="s">
        <v>17</v>
      </c>
      <c r="F617" s="13">
        <f>'Приложение_7 '!G837</f>
        <v>236250</v>
      </c>
      <c r="G617" s="2"/>
      <c r="I617" s="13">
        <v>236250</v>
      </c>
      <c r="J617" s="2"/>
      <c r="L617" s="138">
        <f t="shared" si="20"/>
        <v>0</v>
      </c>
      <c r="M617" s="138">
        <f t="shared" si="21"/>
        <v>0</v>
      </c>
    </row>
    <row r="618" spans="1:13" ht="31.5" outlineLevel="6">
      <c r="A618" s="19" t="s">
        <v>706</v>
      </c>
      <c r="B618" s="20" t="s">
        <v>242</v>
      </c>
      <c r="C618" s="20" t="s">
        <v>242</v>
      </c>
      <c r="D618" s="20" t="s">
        <v>303</v>
      </c>
      <c r="E618" s="20" t="s">
        <v>70</v>
      </c>
      <c r="F618" s="13">
        <f>'Приложение_7 '!G838</f>
        <v>200000</v>
      </c>
      <c r="G618" s="2"/>
      <c r="I618" s="13">
        <v>200000</v>
      </c>
      <c r="J618" s="2"/>
      <c r="L618" s="138">
        <f t="shared" si="20"/>
        <v>0</v>
      </c>
      <c r="M618" s="138">
        <f t="shared" si="21"/>
        <v>0</v>
      </c>
    </row>
    <row r="619" spans="1:13" ht="78.75" outlineLevel="4">
      <c r="A619" s="19" t="s">
        <v>586</v>
      </c>
      <c r="B619" s="20" t="s">
        <v>242</v>
      </c>
      <c r="C619" s="20" t="s">
        <v>242</v>
      </c>
      <c r="D619" s="20" t="s">
        <v>304</v>
      </c>
      <c r="E619" s="20" t="s">
        <v>1</v>
      </c>
      <c r="F619" s="13">
        <f>F620</f>
        <v>105000</v>
      </c>
      <c r="G619" s="2"/>
      <c r="I619" s="13">
        <v>105000</v>
      </c>
      <c r="J619" s="2"/>
      <c r="L619" s="138">
        <f t="shared" si="20"/>
        <v>0</v>
      </c>
      <c r="M619" s="138">
        <f t="shared" si="21"/>
        <v>0</v>
      </c>
    </row>
    <row r="620" spans="1:13" ht="31.5" outlineLevel="5">
      <c r="A620" s="19" t="s">
        <v>448</v>
      </c>
      <c r="B620" s="20" t="s">
        <v>242</v>
      </c>
      <c r="C620" s="20" t="s">
        <v>242</v>
      </c>
      <c r="D620" s="20" t="s">
        <v>305</v>
      </c>
      <c r="E620" s="20" t="s">
        <v>1</v>
      </c>
      <c r="F620" s="13">
        <f>F621+F622+F623</f>
        <v>105000</v>
      </c>
      <c r="G620" s="2"/>
      <c r="I620" s="13">
        <v>105000</v>
      </c>
      <c r="J620" s="2"/>
      <c r="L620" s="138">
        <f t="shared" si="20"/>
        <v>0</v>
      </c>
      <c r="M620" s="138">
        <f t="shared" si="21"/>
        <v>0</v>
      </c>
    </row>
    <row r="621" spans="1:13" ht="78.75" outlineLevel="6">
      <c r="A621" s="19" t="s">
        <v>719</v>
      </c>
      <c r="B621" s="20" t="s">
        <v>242</v>
      </c>
      <c r="C621" s="20" t="s">
        <v>242</v>
      </c>
      <c r="D621" s="20" t="s">
        <v>305</v>
      </c>
      <c r="E621" s="20" t="s">
        <v>10</v>
      </c>
      <c r="F621" s="13">
        <f>'Приложение_7 '!G841</f>
        <v>30000</v>
      </c>
      <c r="G621" s="2"/>
      <c r="I621" s="13">
        <v>30000</v>
      </c>
      <c r="J621" s="2"/>
      <c r="L621" s="138">
        <f t="shared" si="20"/>
        <v>0</v>
      </c>
      <c r="M621" s="138">
        <f t="shared" si="21"/>
        <v>0</v>
      </c>
    </row>
    <row r="622" spans="1:13" ht="31.5" outlineLevel="6">
      <c r="A622" s="19" t="s">
        <v>703</v>
      </c>
      <c r="B622" s="20" t="s">
        <v>242</v>
      </c>
      <c r="C622" s="20" t="s">
        <v>242</v>
      </c>
      <c r="D622" s="20" t="s">
        <v>305</v>
      </c>
      <c r="E622" s="20" t="s">
        <v>17</v>
      </c>
      <c r="F622" s="13">
        <f>'Приложение_7 '!G842</f>
        <v>30000</v>
      </c>
      <c r="G622" s="2"/>
      <c r="I622" s="13">
        <v>30000</v>
      </c>
      <c r="J622" s="2"/>
      <c r="L622" s="138">
        <f t="shared" si="20"/>
        <v>0</v>
      </c>
      <c r="M622" s="138">
        <f t="shared" si="21"/>
        <v>0</v>
      </c>
    </row>
    <row r="623" spans="1:13" ht="31.5" outlineLevel="6">
      <c r="A623" s="19" t="s">
        <v>706</v>
      </c>
      <c r="B623" s="20" t="s">
        <v>242</v>
      </c>
      <c r="C623" s="20" t="s">
        <v>242</v>
      </c>
      <c r="D623" s="20" t="s">
        <v>305</v>
      </c>
      <c r="E623" s="20" t="s">
        <v>70</v>
      </c>
      <c r="F623" s="13">
        <f>'Приложение_7 '!G843</f>
        <v>45000</v>
      </c>
      <c r="G623" s="2"/>
      <c r="I623" s="13">
        <v>45000</v>
      </c>
      <c r="J623" s="2"/>
      <c r="L623" s="138">
        <f t="shared" si="20"/>
        <v>0</v>
      </c>
      <c r="M623" s="138">
        <f t="shared" si="21"/>
        <v>0</v>
      </c>
    </row>
    <row r="624" spans="1:13" ht="31.5" outlineLevel="4">
      <c r="A624" s="19" t="s">
        <v>587</v>
      </c>
      <c r="B624" s="20" t="s">
        <v>242</v>
      </c>
      <c r="C624" s="20" t="s">
        <v>242</v>
      </c>
      <c r="D624" s="20" t="s">
        <v>306</v>
      </c>
      <c r="E624" s="20" t="s">
        <v>1</v>
      </c>
      <c r="F624" s="13">
        <f>F625</f>
        <v>5000</v>
      </c>
      <c r="G624" s="2"/>
      <c r="I624" s="13">
        <v>5000</v>
      </c>
      <c r="J624" s="2"/>
      <c r="L624" s="138">
        <f t="shared" si="20"/>
        <v>0</v>
      </c>
      <c r="M624" s="138">
        <f t="shared" si="21"/>
        <v>0</v>
      </c>
    </row>
    <row r="625" spans="1:13" ht="31.5" outlineLevel="5">
      <c r="A625" s="19" t="s">
        <v>448</v>
      </c>
      <c r="B625" s="20" t="s">
        <v>242</v>
      </c>
      <c r="C625" s="20" t="s">
        <v>242</v>
      </c>
      <c r="D625" s="20" t="s">
        <v>307</v>
      </c>
      <c r="E625" s="20" t="s">
        <v>1</v>
      </c>
      <c r="F625" s="13">
        <f>F626</f>
        <v>5000</v>
      </c>
      <c r="G625" s="2"/>
      <c r="I625" s="13">
        <v>5000</v>
      </c>
      <c r="J625" s="2"/>
      <c r="L625" s="138">
        <f t="shared" si="20"/>
        <v>0</v>
      </c>
      <c r="M625" s="138">
        <f t="shared" si="21"/>
        <v>0</v>
      </c>
    </row>
    <row r="626" spans="1:13" ht="31.5" outlineLevel="6">
      <c r="A626" s="19" t="s">
        <v>703</v>
      </c>
      <c r="B626" s="20" t="s">
        <v>242</v>
      </c>
      <c r="C626" s="20" t="s">
        <v>242</v>
      </c>
      <c r="D626" s="20" t="s">
        <v>307</v>
      </c>
      <c r="E626" s="20" t="s">
        <v>17</v>
      </c>
      <c r="F626" s="13">
        <v>5000</v>
      </c>
      <c r="G626" s="2"/>
      <c r="I626" s="13">
        <v>5000</v>
      </c>
      <c r="J626" s="2"/>
      <c r="L626" s="138">
        <f t="shared" si="20"/>
        <v>0</v>
      </c>
      <c r="M626" s="138">
        <f t="shared" si="21"/>
        <v>0</v>
      </c>
    </row>
    <row r="627" spans="1:13" ht="47.25" outlineLevel="4">
      <c r="A627" s="19" t="s">
        <v>588</v>
      </c>
      <c r="B627" s="20" t="s">
        <v>242</v>
      </c>
      <c r="C627" s="20" t="s">
        <v>242</v>
      </c>
      <c r="D627" s="20" t="s">
        <v>308</v>
      </c>
      <c r="E627" s="20" t="s">
        <v>1</v>
      </c>
      <c r="F627" s="13">
        <f>F628</f>
        <v>300000</v>
      </c>
      <c r="G627" s="2"/>
      <c r="I627" s="13">
        <v>300000</v>
      </c>
      <c r="J627" s="2"/>
      <c r="L627" s="138">
        <f t="shared" si="20"/>
        <v>0</v>
      </c>
      <c r="M627" s="138">
        <f t="shared" si="21"/>
        <v>0</v>
      </c>
    </row>
    <row r="628" spans="1:13" ht="31.5" outlineLevel="5">
      <c r="A628" s="19" t="s">
        <v>476</v>
      </c>
      <c r="B628" s="20" t="s">
        <v>242</v>
      </c>
      <c r="C628" s="20" t="s">
        <v>242</v>
      </c>
      <c r="D628" s="20" t="s">
        <v>309</v>
      </c>
      <c r="E628" s="20" t="s">
        <v>1</v>
      </c>
      <c r="F628" s="13">
        <f>F629</f>
        <v>300000</v>
      </c>
      <c r="G628" s="2"/>
      <c r="I628" s="13">
        <v>300000</v>
      </c>
      <c r="J628" s="2"/>
      <c r="L628" s="138">
        <f t="shared" si="20"/>
        <v>0</v>
      </c>
      <c r="M628" s="138">
        <f t="shared" si="21"/>
        <v>0</v>
      </c>
    </row>
    <row r="629" spans="1:13" ht="31.5" outlineLevel="6">
      <c r="A629" s="19" t="s">
        <v>704</v>
      </c>
      <c r="B629" s="20" t="s">
        <v>242</v>
      </c>
      <c r="C629" s="20" t="s">
        <v>242</v>
      </c>
      <c r="D629" s="20" t="s">
        <v>309</v>
      </c>
      <c r="E629" s="20" t="s">
        <v>47</v>
      </c>
      <c r="F629" s="13">
        <f>'Приложение_7 '!G849</f>
        <v>300000</v>
      </c>
      <c r="G629" s="2"/>
      <c r="I629" s="13">
        <v>300000</v>
      </c>
      <c r="J629" s="2"/>
      <c r="L629" s="138">
        <f t="shared" si="20"/>
        <v>0</v>
      </c>
      <c r="M629" s="138">
        <f t="shared" si="21"/>
        <v>0</v>
      </c>
    </row>
    <row r="630" spans="1:13" ht="31.5" outlineLevel="3">
      <c r="A630" s="102" t="s">
        <v>655</v>
      </c>
      <c r="B630" s="103" t="s">
        <v>242</v>
      </c>
      <c r="C630" s="103" t="s">
        <v>242</v>
      </c>
      <c r="D630" s="103" t="s">
        <v>310</v>
      </c>
      <c r="E630" s="103" t="s">
        <v>1</v>
      </c>
      <c r="F630" s="12">
        <f>F631+F634+F637</f>
        <v>18989822</v>
      </c>
      <c r="G630" s="1"/>
      <c r="I630" s="12">
        <v>18989822</v>
      </c>
      <c r="J630" s="1"/>
      <c r="L630" s="138">
        <f t="shared" si="20"/>
        <v>0</v>
      </c>
      <c r="M630" s="138">
        <f t="shared" si="21"/>
        <v>0</v>
      </c>
    </row>
    <row r="631" spans="1:13" ht="94.5" outlineLevel="4">
      <c r="A631" s="19" t="s">
        <v>589</v>
      </c>
      <c r="B631" s="20" t="s">
        <v>242</v>
      </c>
      <c r="C631" s="20" t="s">
        <v>242</v>
      </c>
      <c r="D631" s="20" t="s">
        <v>311</v>
      </c>
      <c r="E631" s="20" t="s">
        <v>1</v>
      </c>
      <c r="F631" s="13">
        <f>F632</f>
        <v>75972</v>
      </c>
      <c r="G631" s="2"/>
      <c r="I631" s="13">
        <v>75972</v>
      </c>
      <c r="J631" s="2"/>
      <c r="L631" s="138">
        <f t="shared" si="20"/>
        <v>0</v>
      </c>
      <c r="M631" s="138">
        <f t="shared" si="21"/>
        <v>0</v>
      </c>
    </row>
    <row r="632" spans="1:13" ht="63" outlineLevel="5">
      <c r="A632" s="19" t="s">
        <v>450</v>
      </c>
      <c r="B632" s="20" t="s">
        <v>242</v>
      </c>
      <c r="C632" s="20" t="s">
        <v>242</v>
      </c>
      <c r="D632" s="20" t="s">
        <v>312</v>
      </c>
      <c r="E632" s="20" t="s">
        <v>1</v>
      </c>
      <c r="F632" s="13">
        <f>F633</f>
        <v>75972</v>
      </c>
      <c r="G632" s="2"/>
      <c r="I632" s="13">
        <v>75972</v>
      </c>
      <c r="J632" s="2"/>
      <c r="L632" s="138">
        <f t="shared" si="20"/>
        <v>0</v>
      </c>
      <c r="M632" s="138">
        <f t="shared" si="21"/>
        <v>0</v>
      </c>
    </row>
    <row r="633" spans="1:13" ht="31.5" outlineLevel="6">
      <c r="A633" s="19" t="s">
        <v>706</v>
      </c>
      <c r="B633" s="20" t="s">
        <v>242</v>
      </c>
      <c r="C633" s="20" t="s">
        <v>242</v>
      </c>
      <c r="D633" s="20" t="s">
        <v>312</v>
      </c>
      <c r="E633" s="20" t="s">
        <v>70</v>
      </c>
      <c r="F633" s="13">
        <f>'Приложение_7 '!G853</f>
        <v>75972</v>
      </c>
      <c r="G633" s="2"/>
      <c r="I633" s="13">
        <v>75972</v>
      </c>
      <c r="J633" s="2"/>
      <c r="L633" s="138">
        <f t="shared" si="20"/>
        <v>0</v>
      </c>
      <c r="M633" s="138">
        <f t="shared" si="21"/>
        <v>0</v>
      </c>
    </row>
    <row r="634" spans="1:13" ht="110.25" outlineLevel="4">
      <c r="A634" s="19" t="s">
        <v>590</v>
      </c>
      <c r="B634" s="20" t="s">
        <v>242</v>
      </c>
      <c r="C634" s="20" t="s">
        <v>242</v>
      </c>
      <c r="D634" s="20" t="s">
        <v>313</v>
      </c>
      <c r="E634" s="20" t="s">
        <v>1</v>
      </c>
      <c r="F634" s="13">
        <f>F635</f>
        <v>18708017</v>
      </c>
      <c r="G634" s="2"/>
      <c r="I634" s="13">
        <v>18708017</v>
      </c>
      <c r="J634" s="2"/>
      <c r="L634" s="138">
        <f t="shared" si="20"/>
        <v>0</v>
      </c>
      <c r="M634" s="138">
        <f t="shared" si="21"/>
        <v>0</v>
      </c>
    </row>
    <row r="635" spans="1:13" ht="63" outlineLevel="5">
      <c r="A635" s="19" t="s">
        <v>450</v>
      </c>
      <c r="B635" s="20" t="s">
        <v>242</v>
      </c>
      <c r="C635" s="20" t="s">
        <v>242</v>
      </c>
      <c r="D635" s="20" t="s">
        <v>314</v>
      </c>
      <c r="E635" s="20" t="s">
        <v>1</v>
      </c>
      <c r="F635" s="13">
        <f>F636</f>
        <v>18708017</v>
      </c>
      <c r="G635" s="2"/>
      <c r="I635" s="13">
        <v>18708017</v>
      </c>
      <c r="J635" s="2"/>
      <c r="L635" s="138">
        <f t="shared" si="20"/>
        <v>0</v>
      </c>
      <c r="M635" s="138">
        <f t="shared" si="21"/>
        <v>0</v>
      </c>
    </row>
    <row r="636" spans="1:13" ht="31.5" outlineLevel="6">
      <c r="A636" s="19" t="s">
        <v>706</v>
      </c>
      <c r="B636" s="20" t="s">
        <v>242</v>
      </c>
      <c r="C636" s="20" t="s">
        <v>242</v>
      </c>
      <c r="D636" s="20" t="s">
        <v>314</v>
      </c>
      <c r="E636" s="20" t="s">
        <v>70</v>
      </c>
      <c r="F636" s="13">
        <f>'Приложение_7 '!G856</f>
        <v>18708017</v>
      </c>
      <c r="G636" s="2"/>
      <c r="I636" s="13">
        <v>18708017</v>
      </c>
      <c r="J636" s="2"/>
      <c r="L636" s="138">
        <f t="shared" si="20"/>
        <v>0</v>
      </c>
      <c r="M636" s="138">
        <f t="shared" si="21"/>
        <v>0</v>
      </c>
    </row>
    <row r="637" spans="1:13" outlineLevel="4">
      <c r="A637" s="19" t="s">
        <v>571</v>
      </c>
      <c r="B637" s="20" t="s">
        <v>242</v>
      </c>
      <c r="C637" s="20" t="s">
        <v>242</v>
      </c>
      <c r="D637" s="20" t="s">
        <v>315</v>
      </c>
      <c r="E637" s="20" t="s">
        <v>1</v>
      </c>
      <c r="F637" s="13">
        <f>F638</f>
        <v>205833</v>
      </c>
      <c r="G637" s="2"/>
      <c r="I637" s="13">
        <v>205833</v>
      </c>
      <c r="J637" s="2"/>
      <c r="L637" s="138">
        <f t="shared" si="20"/>
        <v>0</v>
      </c>
      <c r="M637" s="138">
        <f t="shared" si="21"/>
        <v>0</v>
      </c>
    </row>
    <row r="638" spans="1:13" ht="63" outlineLevel="5">
      <c r="A638" s="19" t="s">
        <v>439</v>
      </c>
      <c r="B638" s="20" t="s">
        <v>242</v>
      </c>
      <c r="C638" s="20" t="s">
        <v>242</v>
      </c>
      <c r="D638" s="20" t="s">
        <v>316</v>
      </c>
      <c r="E638" s="20" t="s">
        <v>1</v>
      </c>
      <c r="F638" s="13">
        <f>F639</f>
        <v>205833</v>
      </c>
      <c r="G638" s="2"/>
      <c r="I638" s="13">
        <v>205833</v>
      </c>
      <c r="J638" s="2"/>
      <c r="L638" s="138">
        <f t="shared" si="20"/>
        <v>0</v>
      </c>
      <c r="M638" s="138">
        <f t="shared" si="21"/>
        <v>0</v>
      </c>
    </row>
    <row r="639" spans="1:13" ht="31.5" outlineLevel="6">
      <c r="A639" s="19" t="s">
        <v>706</v>
      </c>
      <c r="B639" s="20" t="s">
        <v>242</v>
      </c>
      <c r="C639" s="20" t="s">
        <v>242</v>
      </c>
      <c r="D639" s="20" t="s">
        <v>316</v>
      </c>
      <c r="E639" s="20" t="s">
        <v>70</v>
      </c>
      <c r="F639" s="13">
        <f>'Приложение_7 '!G859</f>
        <v>205833</v>
      </c>
      <c r="G639" s="2"/>
      <c r="I639" s="13">
        <v>205833</v>
      </c>
      <c r="J639" s="2"/>
      <c r="L639" s="138">
        <f t="shared" si="20"/>
        <v>0</v>
      </c>
      <c r="M639" s="138">
        <f t="shared" si="21"/>
        <v>0</v>
      </c>
    </row>
    <row r="640" spans="1:13" ht="31.5" outlineLevel="2">
      <c r="A640" s="102" t="s">
        <v>668</v>
      </c>
      <c r="B640" s="103" t="s">
        <v>242</v>
      </c>
      <c r="C640" s="103" t="s">
        <v>242</v>
      </c>
      <c r="D640" s="103" t="s">
        <v>90</v>
      </c>
      <c r="E640" s="103" t="s">
        <v>1</v>
      </c>
      <c r="F640" s="12">
        <f>F641</f>
        <v>194938</v>
      </c>
      <c r="G640" s="1"/>
      <c r="I640" s="12">
        <v>194938</v>
      </c>
      <c r="J640" s="1"/>
      <c r="L640" s="138">
        <f t="shared" si="20"/>
        <v>0</v>
      </c>
      <c r="M640" s="138">
        <f t="shared" si="21"/>
        <v>0</v>
      </c>
    </row>
    <row r="641" spans="1:13" ht="47.25" outlineLevel="3">
      <c r="A641" s="102" t="s">
        <v>633</v>
      </c>
      <c r="B641" s="103" t="s">
        <v>242</v>
      </c>
      <c r="C641" s="103" t="s">
        <v>242</v>
      </c>
      <c r="D641" s="103" t="s">
        <v>91</v>
      </c>
      <c r="E641" s="103" t="s">
        <v>1</v>
      </c>
      <c r="F641" s="12">
        <f>F642</f>
        <v>194938</v>
      </c>
      <c r="G641" s="1"/>
      <c r="I641" s="12">
        <v>194938</v>
      </c>
      <c r="J641" s="1"/>
      <c r="L641" s="138">
        <f t="shared" si="20"/>
        <v>0</v>
      </c>
      <c r="M641" s="138">
        <f t="shared" si="21"/>
        <v>0</v>
      </c>
    </row>
    <row r="642" spans="1:13" ht="31.5" outlineLevel="4">
      <c r="A642" s="19" t="s">
        <v>518</v>
      </c>
      <c r="B642" s="20" t="s">
        <v>242</v>
      </c>
      <c r="C642" s="20" t="s">
        <v>242</v>
      </c>
      <c r="D642" s="20" t="s">
        <v>100</v>
      </c>
      <c r="E642" s="20" t="s">
        <v>1</v>
      </c>
      <c r="F642" s="13">
        <f>F643</f>
        <v>194938</v>
      </c>
      <c r="G642" s="2"/>
      <c r="I642" s="13">
        <v>194938</v>
      </c>
      <c r="J642" s="2"/>
      <c r="L642" s="138">
        <f t="shared" si="20"/>
        <v>0</v>
      </c>
      <c r="M642" s="138">
        <f t="shared" si="21"/>
        <v>0</v>
      </c>
    </row>
    <row r="643" spans="1:13" ht="31.5" outlineLevel="5">
      <c r="A643" s="19" t="s">
        <v>448</v>
      </c>
      <c r="B643" s="20" t="s">
        <v>242</v>
      </c>
      <c r="C643" s="20" t="s">
        <v>242</v>
      </c>
      <c r="D643" s="20" t="s">
        <v>101</v>
      </c>
      <c r="E643" s="20" t="s">
        <v>1</v>
      </c>
      <c r="F643" s="13">
        <f>F644</f>
        <v>194938</v>
      </c>
      <c r="G643" s="2"/>
      <c r="I643" s="13">
        <v>194938</v>
      </c>
      <c r="J643" s="2"/>
      <c r="L643" s="138">
        <f t="shared" si="20"/>
        <v>0</v>
      </c>
      <c r="M643" s="138">
        <f t="shared" si="21"/>
        <v>0</v>
      </c>
    </row>
    <row r="644" spans="1:13" ht="31.5" outlineLevel="6">
      <c r="A644" s="19" t="s">
        <v>706</v>
      </c>
      <c r="B644" s="20" t="s">
        <v>242</v>
      </c>
      <c r="C644" s="20" t="s">
        <v>242</v>
      </c>
      <c r="D644" s="20" t="s">
        <v>101</v>
      </c>
      <c r="E644" s="20" t="s">
        <v>70</v>
      </c>
      <c r="F644" s="13">
        <f>'Приложение_7 '!G864</f>
        <v>194938</v>
      </c>
      <c r="G644" s="2"/>
      <c r="I644" s="13">
        <v>194938</v>
      </c>
      <c r="J644" s="2"/>
      <c r="L644" s="138">
        <f t="shared" si="20"/>
        <v>0</v>
      </c>
      <c r="M644" s="138">
        <f t="shared" si="21"/>
        <v>0</v>
      </c>
    </row>
    <row r="645" spans="1:13" s="137" customFormat="1" ht="34.5" customHeight="1" outlineLevel="1">
      <c r="A645" s="102" t="s">
        <v>693</v>
      </c>
      <c r="B645" s="103" t="s">
        <v>242</v>
      </c>
      <c r="C645" s="103" t="s">
        <v>146</v>
      </c>
      <c r="D645" s="103" t="s">
        <v>4</v>
      </c>
      <c r="E645" s="103" t="s">
        <v>1</v>
      </c>
      <c r="F645" s="12">
        <f>F646+F673</f>
        <v>71205744</v>
      </c>
      <c r="G645" s="12">
        <f>G646+G673</f>
        <v>15095800</v>
      </c>
      <c r="I645" s="12">
        <v>71205744</v>
      </c>
      <c r="J645" s="1">
        <f>J661</f>
        <v>15095800</v>
      </c>
      <c r="L645" s="138">
        <f t="shared" si="20"/>
        <v>0</v>
      </c>
      <c r="M645" s="138">
        <f t="shared" si="21"/>
        <v>0</v>
      </c>
    </row>
    <row r="646" spans="1:13" ht="56.25" customHeight="1" outlineLevel="2">
      <c r="A646" s="102" t="s">
        <v>666</v>
      </c>
      <c r="B646" s="103" t="s">
        <v>242</v>
      </c>
      <c r="C646" s="103" t="s">
        <v>146</v>
      </c>
      <c r="D646" s="103" t="s">
        <v>23</v>
      </c>
      <c r="E646" s="103" t="s">
        <v>1</v>
      </c>
      <c r="F646" s="12">
        <f>F647+F654+F661</f>
        <v>70511044</v>
      </c>
      <c r="G646" s="12">
        <f>G647+G654+G661</f>
        <v>15095800</v>
      </c>
      <c r="I646" s="12">
        <v>70511044</v>
      </c>
      <c r="J646" s="1">
        <f>J661</f>
        <v>15095800</v>
      </c>
      <c r="L646" s="138">
        <f t="shared" si="20"/>
        <v>0</v>
      </c>
      <c r="M646" s="138">
        <f t="shared" si="21"/>
        <v>0</v>
      </c>
    </row>
    <row r="647" spans="1:13" ht="47.25" outlineLevel="3">
      <c r="A647" s="102" t="s">
        <v>656</v>
      </c>
      <c r="B647" s="103" t="s">
        <v>242</v>
      </c>
      <c r="C647" s="103" t="s">
        <v>146</v>
      </c>
      <c r="D647" s="103" t="s">
        <v>317</v>
      </c>
      <c r="E647" s="103" t="s">
        <v>1</v>
      </c>
      <c r="F647" s="12">
        <f>F648+F651</f>
        <v>21261253.48</v>
      </c>
      <c r="G647" s="1"/>
      <c r="I647" s="12">
        <v>21261253.48</v>
      </c>
      <c r="J647" s="1"/>
      <c r="L647" s="138">
        <f t="shared" si="20"/>
        <v>0</v>
      </c>
      <c r="M647" s="138">
        <f t="shared" si="21"/>
        <v>0</v>
      </c>
    </row>
    <row r="648" spans="1:13" ht="47.25" outlineLevel="4">
      <c r="A648" s="19" t="s">
        <v>591</v>
      </c>
      <c r="B648" s="20" t="s">
        <v>242</v>
      </c>
      <c r="C648" s="20" t="s">
        <v>146</v>
      </c>
      <c r="D648" s="20" t="s">
        <v>318</v>
      </c>
      <c r="E648" s="20" t="s">
        <v>1</v>
      </c>
      <c r="F648" s="13">
        <f>F649</f>
        <v>20966181</v>
      </c>
      <c r="G648" s="1"/>
      <c r="I648" s="13">
        <v>20966181</v>
      </c>
      <c r="J648" s="1"/>
      <c r="L648" s="138">
        <f t="shared" si="20"/>
        <v>0</v>
      </c>
      <c r="M648" s="138">
        <f t="shared" si="21"/>
        <v>0</v>
      </c>
    </row>
    <row r="649" spans="1:13" ht="63" outlineLevel="5">
      <c r="A649" s="19" t="s">
        <v>450</v>
      </c>
      <c r="B649" s="20" t="s">
        <v>242</v>
      </c>
      <c r="C649" s="20" t="s">
        <v>146</v>
      </c>
      <c r="D649" s="20" t="s">
        <v>319</v>
      </c>
      <c r="E649" s="20" t="s">
        <v>1</v>
      </c>
      <c r="F649" s="13">
        <f>F650</f>
        <v>20966181</v>
      </c>
      <c r="G649" s="1"/>
      <c r="I649" s="13">
        <v>20966181</v>
      </c>
      <c r="J649" s="1"/>
      <c r="L649" s="138">
        <f t="shared" si="20"/>
        <v>0</v>
      </c>
      <c r="M649" s="138">
        <f t="shared" si="21"/>
        <v>0</v>
      </c>
    </row>
    <row r="650" spans="1:13" ht="31.5" outlineLevel="6">
      <c r="A650" s="19" t="s">
        <v>706</v>
      </c>
      <c r="B650" s="20" t="s">
        <v>242</v>
      </c>
      <c r="C650" s="20" t="s">
        <v>146</v>
      </c>
      <c r="D650" s="20" t="s">
        <v>319</v>
      </c>
      <c r="E650" s="20" t="s">
        <v>70</v>
      </c>
      <c r="F650" s="13">
        <f>'Приложение_7 '!G706</f>
        <v>20966181</v>
      </c>
      <c r="G650" s="2"/>
      <c r="I650" s="13">
        <v>20966181</v>
      </c>
      <c r="J650" s="2"/>
      <c r="L650" s="138">
        <f t="shared" si="20"/>
        <v>0</v>
      </c>
      <c r="M650" s="138">
        <f t="shared" si="21"/>
        <v>0</v>
      </c>
    </row>
    <row r="651" spans="1:13" outlineLevel="4">
      <c r="A651" s="19" t="s">
        <v>571</v>
      </c>
      <c r="B651" s="20" t="s">
        <v>242</v>
      </c>
      <c r="C651" s="20" t="s">
        <v>146</v>
      </c>
      <c r="D651" s="20" t="s">
        <v>320</v>
      </c>
      <c r="E651" s="20" t="s">
        <v>1</v>
      </c>
      <c r="F651" s="13">
        <f>F652</f>
        <v>295072.48</v>
      </c>
      <c r="G651" s="2"/>
      <c r="I651" s="13">
        <v>295072.48</v>
      </c>
      <c r="J651" s="2"/>
      <c r="L651" s="138">
        <f t="shared" si="20"/>
        <v>0</v>
      </c>
      <c r="M651" s="138">
        <f t="shared" si="21"/>
        <v>0</v>
      </c>
    </row>
    <row r="652" spans="1:13" ht="63" outlineLevel="5">
      <c r="A652" s="19" t="s">
        <v>439</v>
      </c>
      <c r="B652" s="20" t="s">
        <v>242</v>
      </c>
      <c r="C652" s="20" t="s">
        <v>146</v>
      </c>
      <c r="D652" s="20" t="s">
        <v>321</v>
      </c>
      <c r="E652" s="20" t="s">
        <v>1</v>
      </c>
      <c r="F652" s="13">
        <f>F653</f>
        <v>295072.48</v>
      </c>
      <c r="G652" s="2"/>
      <c r="I652" s="13">
        <v>295072.48</v>
      </c>
      <c r="J652" s="2"/>
      <c r="L652" s="138">
        <f t="shared" si="20"/>
        <v>0</v>
      </c>
      <c r="M652" s="138">
        <f t="shared" si="21"/>
        <v>0</v>
      </c>
    </row>
    <row r="653" spans="1:13" ht="31.5" outlineLevel="6">
      <c r="A653" s="19" t="s">
        <v>706</v>
      </c>
      <c r="B653" s="20" t="s">
        <v>242</v>
      </c>
      <c r="C653" s="20" t="s">
        <v>146</v>
      </c>
      <c r="D653" s="20" t="s">
        <v>321</v>
      </c>
      <c r="E653" s="20" t="s">
        <v>70</v>
      </c>
      <c r="F653" s="13">
        <f>'Приложение_7 '!G709</f>
        <v>295072.48</v>
      </c>
      <c r="G653" s="2"/>
      <c r="I653" s="13">
        <v>295072.48</v>
      </c>
      <c r="J653" s="2"/>
      <c r="L653" s="138">
        <f t="shared" si="20"/>
        <v>0</v>
      </c>
      <c r="M653" s="138">
        <f t="shared" si="21"/>
        <v>0</v>
      </c>
    </row>
    <row r="654" spans="1:13" ht="47.25" outlineLevel="3">
      <c r="A654" s="102" t="s">
        <v>657</v>
      </c>
      <c r="B654" s="103" t="s">
        <v>242</v>
      </c>
      <c r="C654" s="103" t="s">
        <v>146</v>
      </c>
      <c r="D654" s="103" t="s">
        <v>322</v>
      </c>
      <c r="E654" s="103" t="s">
        <v>1</v>
      </c>
      <c r="F654" s="12">
        <f>F655+F658</f>
        <v>28074972.760000002</v>
      </c>
      <c r="G654" s="1"/>
      <c r="I654" s="12">
        <v>28074972.760000002</v>
      </c>
      <c r="J654" s="1"/>
      <c r="L654" s="138">
        <f t="shared" si="20"/>
        <v>0</v>
      </c>
      <c r="M654" s="138">
        <f t="shared" si="21"/>
        <v>0</v>
      </c>
    </row>
    <row r="655" spans="1:13" ht="47.25" outlineLevel="4">
      <c r="A655" s="19" t="s">
        <v>592</v>
      </c>
      <c r="B655" s="20" t="s">
        <v>242</v>
      </c>
      <c r="C655" s="20" t="s">
        <v>146</v>
      </c>
      <c r="D655" s="20" t="s">
        <v>323</v>
      </c>
      <c r="E655" s="20" t="s">
        <v>1</v>
      </c>
      <c r="F655" s="13">
        <f>F656</f>
        <v>27779900</v>
      </c>
      <c r="G655" s="2"/>
      <c r="I655" s="13">
        <v>27779900</v>
      </c>
      <c r="J655" s="2"/>
      <c r="L655" s="138">
        <f t="shared" si="20"/>
        <v>0</v>
      </c>
      <c r="M655" s="138">
        <f t="shared" si="21"/>
        <v>0</v>
      </c>
    </row>
    <row r="656" spans="1:13" ht="63" outlineLevel="5">
      <c r="A656" s="19" t="s">
        <v>450</v>
      </c>
      <c r="B656" s="20" t="s">
        <v>242</v>
      </c>
      <c r="C656" s="20" t="s">
        <v>146</v>
      </c>
      <c r="D656" s="20" t="s">
        <v>324</v>
      </c>
      <c r="E656" s="20" t="s">
        <v>1</v>
      </c>
      <c r="F656" s="13">
        <f>F657</f>
        <v>27779900</v>
      </c>
      <c r="G656" s="2"/>
      <c r="I656" s="13">
        <v>27779900</v>
      </c>
      <c r="J656" s="2"/>
      <c r="L656" s="138">
        <f t="shared" si="20"/>
        <v>0</v>
      </c>
      <c r="M656" s="138">
        <f t="shared" si="21"/>
        <v>0</v>
      </c>
    </row>
    <row r="657" spans="1:13" ht="31.5" outlineLevel="6">
      <c r="A657" s="19" t="s">
        <v>706</v>
      </c>
      <c r="B657" s="20" t="s">
        <v>242</v>
      </c>
      <c r="C657" s="20" t="s">
        <v>146</v>
      </c>
      <c r="D657" s="20" t="s">
        <v>324</v>
      </c>
      <c r="E657" s="20" t="s">
        <v>70</v>
      </c>
      <c r="F657" s="13">
        <f>'Приложение_7 '!G713</f>
        <v>27779900</v>
      </c>
      <c r="G657" s="2"/>
      <c r="I657" s="13">
        <v>27779900</v>
      </c>
      <c r="J657" s="2"/>
      <c r="L657" s="138">
        <f t="shared" si="20"/>
        <v>0</v>
      </c>
      <c r="M657" s="138">
        <f t="shared" si="21"/>
        <v>0</v>
      </c>
    </row>
    <row r="658" spans="1:13" outlineLevel="4">
      <c r="A658" s="19" t="s">
        <v>571</v>
      </c>
      <c r="B658" s="20" t="s">
        <v>242</v>
      </c>
      <c r="C658" s="20" t="s">
        <v>146</v>
      </c>
      <c r="D658" s="20" t="s">
        <v>325</v>
      </c>
      <c r="E658" s="20" t="s">
        <v>1</v>
      </c>
      <c r="F658" s="13">
        <f>F659</f>
        <v>295072.76</v>
      </c>
      <c r="G658" s="2"/>
      <c r="I658" s="13">
        <v>295072.76</v>
      </c>
      <c r="J658" s="2"/>
      <c r="L658" s="138">
        <f t="shared" si="20"/>
        <v>0</v>
      </c>
      <c r="M658" s="138">
        <f t="shared" si="21"/>
        <v>0</v>
      </c>
    </row>
    <row r="659" spans="1:13" ht="63" outlineLevel="5">
      <c r="A659" s="19" t="s">
        <v>439</v>
      </c>
      <c r="B659" s="20" t="s">
        <v>242</v>
      </c>
      <c r="C659" s="20" t="s">
        <v>146</v>
      </c>
      <c r="D659" s="20" t="s">
        <v>326</v>
      </c>
      <c r="E659" s="20" t="s">
        <v>1</v>
      </c>
      <c r="F659" s="13">
        <f>F660</f>
        <v>295072.76</v>
      </c>
      <c r="G659" s="2"/>
      <c r="I659" s="13">
        <v>295072.76</v>
      </c>
      <c r="J659" s="2"/>
      <c r="L659" s="138">
        <f t="shared" si="20"/>
        <v>0</v>
      </c>
      <c r="M659" s="138">
        <f t="shared" si="21"/>
        <v>0</v>
      </c>
    </row>
    <row r="660" spans="1:13" ht="31.5" outlineLevel="6">
      <c r="A660" s="19" t="s">
        <v>706</v>
      </c>
      <c r="B660" s="20" t="s">
        <v>242</v>
      </c>
      <c r="C660" s="20" t="s">
        <v>146</v>
      </c>
      <c r="D660" s="20" t="s">
        <v>326</v>
      </c>
      <c r="E660" s="20" t="s">
        <v>70</v>
      </c>
      <c r="F660" s="13">
        <f>'Приложение_7 '!G716</f>
        <v>295072.76</v>
      </c>
      <c r="G660" s="2"/>
      <c r="I660" s="13">
        <v>295072.76</v>
      </c>
      <c r="J660" s="2"/>
      <c r="L660" s="138">
        <f t="shared" si="20"/>
        <v>0</v>
      </c>
      <c r="M660" s="138">
        <f t="shared" si="21"/>
        <v>0</v>
      </c>
    </row>
    <row r="661" spans="1:13" outlineLevel="3">
      <c r="A661" s="102" t="s">
        <v>658</v>
      </c>
      <c r="B661" s="103" t="s">
        <v>242</v>
      </c>
      <c r="C661" s="103" t="s">
        <v>146</v>
      </c>
      <c r="D661" s="103" t="s">
        <v>327</v>
      </c>
      <c r="E661" s="103" t="s">
        <v>1</v>
      </c>
      <c r="F661" s="12">
        <f>F662+F667+F670</f>
        <v>21174817.760000002</v>
      </c>
      <c r="G661" s="12">
        <f>G662+G667+G670</f>
        <v>15095800</v>
      </c>
      <c r="I661" s="12">
        <v>21174817.760000002</v>
      </c>
      <c r="J661" s="1">
        <f>J662+J667</f>
        <v>15095800</v>
      </c>
      <c r="L661" s="138">
        <f t="shared" si="20"/>
        <v>0</v>
      </c>
      <c r="M661" s="138">
        <f t="shared" si="21"/>
        <v>0</v>
      </c>
    </row>
    <row r="662" spans="1:13" ht="31.5" outlineLevel="4">
      <c r="A662" s="19" t="s">
        <v>593</v>
      </c>
      <c r="B662" s="20" t="s">
        <v>242</v>
      </c>
      <c r="C662" s="20" t="s">
        <v>146</v>
      </c>
      <c r="D662" s="20" t="s">
        <v>328</v>
      </c>
      <c r="E662" s="20" t="s">
        <v>1</v>
      </c>
      <c r="F662" s="13">
        <f>F663+F665</f>
        <v>7385545</v>
      </c>
      <c r="G662" s="13">
        <f>G663+G665</f>
        <v>1601600</v>
      </c>
      <c r="I662" s="13">
        <v>7385545</v>
      </c>
      <c r="J662" s="2">
        <f>J663</f>
        <v>1601600</v>
      </c>
      <c r="L662" s="138">
        <f t="shared" si="20"/>
        <v>0</v>
      </c>
      <c r="M662" s="138">
        <f t="shared" si="21"/>
        <v>0</v>
      </c>
    </row>
    <row r="663" spans="1:13" ht="78.75" outlineLevel="5">
      <c r="A663" s="19" t="s">
        <v>477</v>
      </c>
      <c r="B663" s="20" t="s">
        <v>242</v>
      </c>
      <c r="C663" s="20" t="s">
        <v>146</v>
      </c>
      <c r="D663" s="20" t="s">
        <v>329</v>
      </c>
      <c r="E663" s="20" t="s">
        <v>1</v>
      </c>
      <c r="F663" s="13">
        <f>F664</f>
        <v>1601600</v>
      </c>
      <c r="G663" s="13">
        <f>G664</f>
        <v>1601600</v>
      </c>
      <c r="I663" s="13">
        <v>1601600</v>
      </c>
      <c r="J663" s="13">
        <v>1601600</v>
      </c>
      <c r="L663" s="138">
        <f t="shared" si="20"/>
        <v>0</v>
      </c>
      <c r="M663" s="138">
        <f t="shared" si="21"/>
        <v>0</v>
      </c>
    </row>
    <row r="664" spans="1:13" ht="31.5" outlineLevel="6">
      <c r="A664" s="19" t="s">
        <v>706</v>
      </c>
      <c r="B664" s="20" t="s">
        <v>242</v>
      </c>
      <c r="C664" s="20" t="s">
        <v>146</v>
      </c>
      <c r="D664" s="20" t="s">
        <v>329</v>
      </c>
      <c r="E664" s="20" t="s">
        <v>70</v>
      </c>
      <c r="F664" s="13">
        <f>'Приложение_7 '!G720</f>
        <v>1601600</v>
      </c>
      <c r="G664" s="13">
        <f>F664</f>
        <v>1601600</v>
      </c>
      <c r="I664" s="13">
        <v>1601600</v>
      </c>
      <c r="J664" s="13">
        <v>1601600</v>
      </c>
      <c r="L664" s="138">
        <f t="shared" si="20"/>
        <v>0</v>
      </c>
      <c r="M664" s="138">
        <f t="shared" si="21"/>
        <v>0</v>
      </c>
    </row>
    <row r="665" spans="1:13" ht="78.75" outlineLevel="5">
      <c r="A665" s="19" t="s">
        <v>477</v>
      </c>
      <c r="B665" s="20" t="s">
        <v>242</v>
      </c>
      <c r="C665" s="20" t="s">
        <v>146</v>
      </c>
      <c r="D665" s="20" t="s">
        <v>330</v>
      </c>
      <c r="E665" s="20" t="s">
        <v>1</v>
      </c>
      <c r="F665" s="13">
        <f>F666</f>
        <v>5783945</v>
      </c>
      <c r="G665" s="2"/>
      <c r="I665" s="13">
        <v>5783945</v>
      </c>
      <c r="J665" s="2"/>
      <c r="L665" s="138">
        <f t="shared" si="20"/>
        <v>0</v>
      </c>
      <c r="M665" s="138">
        <f t="shared" si="21"/>
        <v>0</v>
      </c>
    </row>
    <row r="666" spans="1:13" ht="31.5" outlineLevel="6">
      <c r="A666" s="19" t="s">
        <v>706</v>
      </c>
      <c r="B666" s="20" t="s">
        <v>242</v>
      </c>
      <c r="C666" s="20" t="s">
        <v>146</v>
      </c>
      <c r="D666" s="20" t="s">
        <v>330</v>
      </c>
      <c r="E666" s="20" t="s">
        <v>70</v>
      </c>
      <c r="F666" s="13">
        <f>'Приложение_7 '!G722</f>
        <v>5783945</v>
      </c>
      <c r="G666" s="2"/>
      <c r="I666" s="13">
        <v>5783945</v>
      </c>
      <c r="J666" s="2"/>
      <c r="L666" s="138">
        <f t="shared" si="20"/>
        <v>0</v>
      </c>
      <c r="M666" s="138">
        <f t="shared" si="21"/>
        <v>0</v>
      </c>
    </row>
    <row r="667" spans="1:13" ht="31.5" outlineLevel="4">
      <c r="A667" s="19" t="s">
        <v>594</v>
      </c>
      <c r="B667" s="20" t="s">
        <v>242</v>
      </c>
      <c r="C667" s="20" t="s">
        <v>146</v>
      </c>
      <c r="D667" s="20" t="s">
        <v>331</v>
      </c>
      <c r="E667" s="20" t="s">
        <v>1</v>
      </c>
      <c r="F667" s="13">
        <f>F668</f>
        <v>13494200</v>
      </c>
      <c r="G667" s="13">
        <f>G668</f>
        <v>13494200</v>
      </c>
      <c r="I667" s="13">
        <v>13494200</v>
      </c>
      <c r="J667" s="2">
        <f>J668</f>
        <v>13494200</v>
      </c>
      <c r="L667" s="138">
        <f t="shared" si="20"/>
        <v>0</v>
      </c>
      <c r="M667" s="138">
        <f t="shared" si="21"/>
        <v>0</v>
      </c>
    </row>
    <row r="668" spans="1:13" ht="31.5" outlineLevel="5">
      <c r="A668" s="19" t="s">
        <v>478</v>
      </c>
      <c r="B668" s="20" t="s">
        <v>242</v>
      </c>
      <c r="C668" s="20" t="s">
        <v>146</v>
      </c>
      <c r="D668" s="20" t="s">
        <v>332</v>
      </c>
      <c r="E668" s="20" t="s">
        <v>1</v>
      </c>
      <c r="F668" s="13">
        <f>F669</f>
        <v>13494200</v>
      </c>
      <c r="G668" s="13">
        <f>G669</f>
        <v>13494200</v>
      </c>
      <c r="I668" s="13">
        <v>13494200</v>
      </c>
      <c r="J668" s="13">
        <v>13494200</v>
      </c>
      <c r="L668" s="138">
        <f t="shared" si="20"/>
        <v>0</v>
      </c>
      <c r="M668" s="138">
        <f t="shared" si="21"/>
        <v>0</v>
      </c>
    </row>
    <row r="669" spans="1:13" ht="31.5" outlineLevel="6">
      <c r="A669" s="19" t="s">
        <v>706</v>
      </c>
      <c r="B669" s="20" t="s">
        <v>242</v>
      </c>
      <c r="C669" s="20" t="s">
        <v>146</v>
      </c>
      <c r="D669" s="20" t="s">
        <v>332</v>
      </c>
      <c r="E669" s="20" t="s">
        <v>70</v>
      </c>
      <c r="F669" s="13">
        <f>'Приложение_7 '!G725</f>
        <v>13494200</v>
      </c>
      <c r="G669" s="13">
        <f>F669</f>
        <v>13494200</v>
      </c>
      <c r="I669" s="13">
        <v>13494200</v>
      </c>
      <c r="J669" s="13">
        <v>13494200</v>
      </c>
      <c r="L669" s="138">
        <f t="shared" si="20"/>
        <v>0</v>
      </c>
      <c r="M669" s="138">
        <f t="shared" si="21"/>
        <v>0</v>
      </c>
    </row>
    <row r="670" spans="1:13" ht="31.5" outlineLevel="4">
      <c r="A670" s="19" t="s">
        <v>595</v>
      </c>
      <c r="B670" s="20" t="s">
        <v>242</v>
      </c>
      <c r="C670" s="20" t="s">
        <v>146</v>
      </c>
      <c r="D670" s="20" t="s">
        <v>333</v>
      </c>
      <c r="E670" s="20" t="s">
        <v>1</v>
      </c>
      <c r="F670" s="13">
        <f>F671</f>
        <v>295072.76</v>
      </c>
      <c r="G670" s="2"/>
      <c r="I670" s="13">
        <v>295072.76</v>
      </c>
      <c r="J670" s="2"/>
      <c r="L670" s="138">
        <f t="shared" si="20"/>
        <v>0</v>
      </c>
      <c r="M670" s="138">
        <f t="shared" si="21"/>
        <v>0</v>
      </c>
    </row>
    <row r="671" spans="1:13" ht="63" outlineLevel="5">
      <c r="A671" s="19" t="s">
        <v>439</v>
      </c>
      <c r="B671" s="20" t="s">
        <v>242</v>
      </c>
      <c r="C671" s="20" t="s">
        <v>146</v>
      </c>
      <c r="D671" s="20" t="s">
        <v>334</v>
      </c>
      <c r="E671" s="20" t="s">
        <v>1</v>
      </c>
      <c r="F671" s="13">
        <f>F672</f>
        <v>295072.76</v>
      </c>
      <c r="G671" s="2"/>
      <c r="I671" s="13">
        <v>295072.76</v>
      </c>
      <c r="J671" s="2"/>
      <c r="L671" s="138">
        <f t="shared" ref="L671:L734" si="22">F671-I671</f>
        <v>0</v>
      </c>
      <c r="M671" s="138">
        <f t="shared" ref="M671:M734" si="23">G671-J671</f>
        <v>0</v>
      </c>
    </row>
    <row r="672" spans="1:13" ht="31.5" outlineLevel="6">
      <c r="A672" s="19" t="s">
        <v>706</v>
      </c>
      <c r="B672" s="20" t="s">
        <v>242</v>
      </c>
      <c r="C672" s="20" t="s">
        <v>146</v>
      </c>
      <c r="D672" s="20" t="s">
        <v>334</v>
      </c>
      <c r="E672" s="20" t="s">
        <v>70</v>
      </c>
      <c r="F672" s="13">
        <f>'Приложение_7 '!G728</f>
        <v>295072.76</v>
      </c>
      <c r="G672" s="2"/>
      <c r="I672" s="13">
        <v>295072.76</v>
      </c>
      <c r="J672" s="2"/>
      <c r="L672" s="138">
        <f t="shared" si="22"/>
        <v>0</v>
      </c>
      <c r="M672" s="138">
        <f t="shared" si="23"/>
        <v>0</v>
      </c>
    </row>
    <row r="673" spans="1:13" ht="31.5" outlineLevel="2">
      <c r="A673" s="102" t="s">
        <v>668</v>
      </c>
      <c r="B673" s="103" t="s">
        <v>242</v>
      </c>
      <c r="C673" s="103" t="s">
        <v>146</v>
      </c>
      <c r="D673" s="103" t="s">
        <v>90</v>
      </c>
      <c r="E673" s="103" t="s">
        <v>1</v>
      </c>
      <c r="F673" s="12">
        <f>F674</f>
        <v>694700</v>
      </c>
      <c r="G673" s="1"/>
      <c r="I673" s="12">
        <v>694700</v>
      </c>
      <c r="J673" s="1"/>
      <c r="L673" s="138">
        <f t="shared" si="22"/>
        <v>0</v>
      </c>
      <c r="M673" s="138">
        <f t="shared" si="23"/>
        <v>0</v>
      </c>
    </row>
    <row r="674" spans="1:13" ht="47.25" outlineLevel="3">
      <c r="A674" s="102" t="s">
        <v>633</v>
      </c>
      <c r="B674" s="103" t="s">
        <v>242</v>
      </c>
      <c r="C674" s="103" t="s">
        <v>146</v>
      </c>
      <c r="D674" s="103" t="s">
        <v>91</v>
      </c>
      <c r="E674" s="103" t="s">
        <v>1</v>
      </c>
      <c r="F674" s="12">
        <f>F675</f>
        <v>694700</v>
      </c>
      <c r="G674" s="1"/>
      <c r="I674" s="12">
        <v>694700</v>
      </c>
      <c r="J674" s="1"/>
      <c r="L674" s="138">
        <f t="shared" si="22"/>
        <v>0</v>
      </c>
      <c r="M674" s="138">
        <f t="shared" si="23"/>
        <v>0</v>
      </c>
    </row>
    <row r="675" spans="1:13" ht="31.5" outlineLevel="4">
      <c r="A675" s="19" t="s">
        <v>518</v>
      </c>
      <c r="B675" s="20" t="s">
        <v>242</v>
      </c>
      <c r="C675" s="20" t="s">
        <v>146</v>
      </c>
      <c r="D675" s="20" t="s">
        <v>100</v>
      </c>
      <c r="E675" s="20" t="s">
        <v>1</v>
      </c>
      <c r="F675" s="13">
        <f>F676</f>
        <v>694700</v>
      </c>
      <c r="G675" s="2"/>
      <c r="I675" s="13">
        <v>694700</v>
      </c>
      <c r="J675" s="2"/>
      <c r="L675" s="138">
        <f t="shared" si="22"/>
        <v>0</v>
      </c>
      <c r="M675" s="138">
        <f t="shared" si="23"/>
        <v>0</v>
      </c>
    </row>
    <row r="676" spans="1:13" ht="31.5" outlineLevel="5">
      <c r="A676" s="19" t="s">
        <v>448</v>
      </c>
      <c r="B676" s="20" t="s">
        <v>242</v>
      </c>
      <c r="C676" s="20" t="s">
        <v>146</v>
      </c>
      <c r="D676" s="20" t="s">
        <v>101</v>
      </c>
      <c r="E676" s="20" t="s">
        <v>1</v>
      </c>
      <c r="F676" s="13">
        <f>F677</f>
        <v>694700</v>
      </c>
      <c r="G676" s="2"/>
      <c r="I676" s="13">
        <v>694700</v>
      </c>
      <c r="J676" s="2"/>
      <c r="L676" s="138">
        <f t="shared" si="22"/>
        <v>0</v>
      </c>
      <c r="M676" s="138">
        <f t="shared" si="23"/>
        <v>0</v>
      </c>
    </row>
    <row r="677" spans="1:13" ht="31.5" outlineLevel="6">
      <c r="A677" s="19" t="s">
        <v>706</v>
      </c>
      <c r="B677" s="20" t="s">
        <v>242</v>
      </c>
      <c r="C677" s="20" t="s">
        <v>146</v>
      </c>
      <c r="D677" s="20" t="s">
        <v>101</v>
      </c>
      <c r="E677" s="20" t="s">
        <v>70</v>
      </c>
      <c r="F677" s="13">
        <f>'Приложение_7 '!G733</f>
        <v>694700</v>
      </c>
      <c r="G677" s="2"/>
      <c r="I677" s="13">
        <v>694700</v>
      </c>
      <c r="J677" s="2"/>
      <c r="L677" s="138">
        <f t="shared" si="22"/>
        <v>0</v>
      </c>
      <c r="M677" s="138">
        <f t="shared" si="23"/>
        <v>0</v>
      </c>
    </row>
    <row r="678" spans="1:13" s="137" customFormat="1">
      <c r="A678" s="102" t="s">
        <v>713</v>
      </c>
      <c r="B678" s="103" t="s">
        <v>165</v>
      </c>
      <c r="C678" s="103" t="s">
        <v>3</v>
      </c>
      <c r="D678" s="103" t="s">
        <v>4</v>
      </c>
      <c r="E678" s="103" t="s">
        <v>1</v>
      </c>
      <c r="F678" s="12">
        <f>F679</f>
        <v>213582705.74000001</v>
      </c>
      <c r="G678" s="12">
        <f>G679</f>
        <v>17993119.52</v>
      </c>
      <c r="I678" s="12">
        <v>196660262.66</v>
      </c>
      <c r="J678" s="1">
        <f>J679</f>
        <v>17993119.52</v>
      </c>
      <c r="L678" s="138">
        <f t="shared" si="22"/>
        <v>16922443.080000013</v>
      </c>
      <c r="M678" s="138">
        <f t="shared" si="23"/>
        <v>0</v>
      </c>
    </row>
    <row r="679" spans="1:13" s="137" customFormat="1" ht="19.5" customHeight="1" outlineLevel="1">
      <c r="A679" s="102" t="s">
        <v>694</v>
      </c>
      <c r="B679" s="103" t="s">
        <v>165</v>
      </c>
      <c r="C679" s="103" t="s">
        <v>2</v>
      </c>
      <c r="D679" s="103" t="s">
        <v>4</v>
      </c>
      <c r="E679" s="103" t="s">
        <v>1</v>
      </c>
      <c r="F679" s="12">
        <f>F680+F686+F747</f>
        <v>213582705.74000001</v>
      </c>
      <c r="G679" s="12">
        <f>G680+G686+G747</f>
        <v>17993119.52</v>
      </c>
      <c r="I679" s="12">
        <v>196660262.66</v>
      </c>
      <c r="J679" s="1">
        <f>J686</f>
        <v>17993119.52</v>
      </c>
      <c r="L679" s="138">
        <f t="shared" si="22"/>
        <v>16922443.080000013</v>
      </c>
      <c r="M679" s="138">
        <f t="shared" si="23"/>
        <v>0</v>
      </c>
    </row>
    <row r="680" spans="1:13" ht="47.25" outlineLevel="2">
      <c r="A680" s="102" t="s">
        <v>628</v>
      </c>
      <c r="B680" s="103" t="s">
        <v>165</v>
      </c>
      <c r="C680" s="103" t="s">
        <v>2</v>
      </c>
      <c r="D680" s="103" t="s">
        <v>67</v>
      </c>
      <c r="E680" s="103" t="s">
        <v>1</v>
      </c>
      <c r="F680" s="12">
        <f>F681</f>
        <v>609776.79</v>
      </c>
      <c r="G680" s="1"/>
      <c r="I680" s="12">
        <v>609776.79</v>
      </c>
      <c r="J680" s="1"/>
      <c r="L680" s="138">
        <f t="shared" si="22"/>
        <v>0</v>
      </c>
      <c r="M680" s="138">
        <f t="shared" si="23"/>
        <v>0</v>
      </c>
    </row>
    <row r="681" spans="1:13" ht="63" outlineLevel="4">
      <c r="A681" s="19" t="s">
        <v>597</v>
      </c>
      <c r="B681" s="20" t="s">
        <v>165</v>
      </c>
      <c r="C681" s="20" t="s">
        <v>2</v>
      </c>
      <c r="D681" s="20" t="s">
        <v>335</v>
      </c>
      <c r="E681" s="20" t="s">
        <v>1</v>
      </c>
      <c r="F681" s="13">
        <f>F682+F684</f>
        <v>609776.79</v>
      </c>
      <c r="G681" s="2"/>
      <c r="I681" s="13">
        <v>609776.79</v>
      </c>
      <c r="J681" s="2"/>
      <c r="L681" s="138">
        <f t="shared" si="22"/>
        <v>0</v>
      </c>
      <c r="M681" s="138">
        <f t="shared" si="23"/>
        <v>0</v>
      </c>
    </row>
    <row r="682" spans="1:13" ht="31.5" outlineLevel="5">
      <c r="A682" s="19" t="s">
        <v>463</v>
      </c>
      <c r="B682" s="20" t="s">
        <v>165</v>
      </c>
      <c r="C682" s="20" t="s">
        <v>2</v>
      </c>
      <c r="D682" s="20" t="s">
        <v>336</v>
      </c>
      <c r="E682" s="20" t="s">
        <v>1</v>
      </c>
      <c r="F682" s="13">
        <f>F683</f>
        <v>491531.49</v>
      </c>
      <c r="G682" s="2"/>
      <c r="I682" s="13">
        <v>491531.49</v>
      </c>
      <c r="J682" s="2"/>
      <c r="L682" s="138">
        <f t="shared" si="22"/>
        <v>0</v>
      </c>
      <c r="M682" s="138">
        <f t="shared" si="23"/>
        <v>0</v>
      </c>
    </row>
    <row r="683" spans="1:13" ht="31.5" outlineLevel="6">
      <c r="A683" s="19" t="s">
        <v>706</v>
      </c>
      <c r="B683" s="20" t="s">
        <v>165</v>
      </c>
      <c r="C683" s="20" t="s">
        <v>2</v>
      </c>
      <c r="D683" s="20" t="s">
        <v>336</v>
      </c>
      <c r="E683" s="20" t="s">
        <v>70</v>
      </c>
      <c r="F683" s="13">
        <f>'Приложение_7 '!G870</f>
        <v>491531.49</v>
      </c>
      <c r="G683" s="2"/>
      <c r="I683" s="13">
        <v>491531.49</v>
      </c>
      <c r="J683" s="2"/>
      <c r="L683" s="138">
        <f t="shared" si="22"/>
        <v>0</v>
      </c>
      <c r="M683" s="138">
        <f t="shared" si="23"/>
        <v>0</v>
      </c>
    </row>
    <row r="684" spans="1:13" ht="31.5" outlineLevel="5">
      <c r="A684" s="19" t="s">
        <v>448</v>
      </c>
      <c r="B684" s="20" t="s">
        <v>165</v>
      </c>
      <c r="C684" s="20" t="s">
        <v>2</v>
      </c>
      <c r="D684" s="20" t="s">
        <v>337</v>
      </c>
      <c r="E684" s="20" t="s">
        <v>1</v>
      </c>
      <c r="F684" s="13">
        <f>F685</f>
        <v>118245.3</v>
      </c>
      <c r="G684" s="2"/>
      <c r="I684" s="13">
        <v>118245.3</v>
      </c>
      <c r="J684" s="2"/>
      <c r="L684" s="138">
        <f t="shared" si="22"/>
        <v>0</v>
      </c>
      <c r="M684" s="138">
        <f t="shared" si="23"/>
        <v>0</v>
      </c>
    </row>
    <row r="685" spans="1:13" ht="31.5" outlineLevel="6">
      <c r="A685" s="19" t="s">
        <v>706</v>
      </c>
      <c r="B685" s="20" t="s">
        <v>165</v>
      </c>
      <c r="C685" s="20" t="s">
        <v>2</v>
      </c>
      <c r="D685" s="20" t="s">
        <v>337</v>
      </c>
      <c r="E685" s="20" t="s">
        <v>70</v>
      </c>
      <c r="F685" s="13">
        <f>'Приложение_7 '!G872</f>
        <v>118245.3</v>
      </c>
      <c r="G685" s="2"/>
      <c r="I685" s="13">
        <v>118245.3</v>
      </c>
      <c r="J685" s="2"/>
      <c r="L685" s="138">
        <f t="shared" si="22"/>
        <v>0</v>
      </c>
      <c r="M685" s="138">
        <f t="shared" si="23"/>
        <v>0</v>
      </c>
    </row>
    <row r="686" spans="1:13" ht="47.25" outlineLevel="2">
      <c r="A686" s="102" t="s">
        <v>670</v>
      </c>
      <c r="B686" s="103" t="s">
        <v>165</v>
      </c>
      <c r="C686" s="103" t="s">
        <v>2</v>
      </c>
      <c r="D686" s="103" t="s">
        <v>282</v>
      </c>
      <c r="E686" s="103" t="s">
        <v>1</v>
      </c>
      <c r="F686" s="12">
        <f>F687+F702+F722+F743</f>
        <v>211964725.95000002</v>
      </c>
      <c r="G686" s="12">
        <f>G687+G702+G722+G743</f>
        <v>17993119.52</v>
      </c>
      <c r="I686" s="12">
        <v>195042282.87</v>
      </c>
      <c r="J686" s="1">
        <f>J687+J702+J722</f>
        <v>17993119.52</v>
      </c>
      <c r="L686" s="138">
        <f t="shared" si="22"/>
        <v>16922443.080000013</v>
      </c>
      <c r="M686" s="138">
        <f t="shared" si="23"/>
        <v>0</v>
      </c>
    </row>
    <row r="687" spans="1:13" ht="47.25" outlineLevel="3">
      <c r="A687" s="102" t="s">
        <v>652</v>
      </c>
      <c r="B687" s="103" t="s">
        <v>165</v>
      </c>
      <c r="C687" s="103" t="s">
        <v>2</v>
      </c>
      <c r="D687" s="103" t="s">
        <v>283</v>
      </c>
      <c r="E687" s="103" t="s">
        <v>1</v>
      </c>
      <c r="F687" s="12">
        <f>F688+F692+F699</f>
        <v>122805861.71000001</v>
      </c>
      <c r="G687" s="12">
        <f>G688+G692+G699</f>
        <v>11540400.52</v>
      </c>
      <c r="I687" s="12">
        <v>122805861.70999999</v>
      </c>
      <c r="J687" s="1">
        <f>J692</f>
        <v>11540400.52</v>
      </c>
      <c r="L687" s="138">
        <f t="shared" si="22"/>
        <v>0</v>
      </c>
      <c r="M687" s="138">
        <f t="shared" si="23"/>
        <v>0</v>
      </c>
    </row>
    <row r="688" spans="1:13" ht="31.5" outlineLevel="4">
      <c r="A688" s="19" t="s">
        <v>598</v>
      </c>
      <c r="B688" s="20" t="s">
        <v>165</v>
      </c>
      <c r="C688" s="20" t="s">
        <v>2</v>
      </c>
      <c r="D688" s="20" t="s">
        <v>338</v>
      </c>
      <c r="E688" s="20" t="s">
        <v>1</v>
      </c>
      <c r="F688" s="13">
        <f>F689</f>
        <v>4923720</v>
      </c>
      <c r="G688" s="2"/>
      <c r="I688" s="13">
        <v>4923720</v>
      </c>
      <c r="J688" s="2"/>
      <c r="L688" s="138">
        <f t="shared" si="22"/>
        <v>0</v>
      </c>
      <c r="M688" s="138">
        <f t="shared" si="23"/>
        <v>0</v>
      </c>
    </row>
    <row r="689" spans="1:13" ht="31.5" outlineLevel="5">
      <c r="A689" s="19" t="s">
        <v>448</v>
      </c>
      <c r="B689" s="20" t="s">
        <v>165</v>
      </c>
      <c r="C689" s="20" t="s">
        <v>2</v>
      </c>
      <c r="D689" s="20" t="s">
        <v>339</v>
      </c>
      <c r="E689" s="20" t="s">
        <v>1</v>
      </c>
      <c r="F689" s="13">
        <f>F690+F691</f>
        <v>4923720</v>
      </c>
      <c r="G689" s="2"/>
      <c r="I689" s="13">
        <v>4923720</v>
      </c>
      <c r="J689" s="2"/>
      <c r="L689" s="138">
        <f t="shared" si="22"/>
        <v>0</v>
      </c>
      <c r="M689" s="138">
        <f t="shared" si="23"/>
        <v>0</v>
      </c>
    </row>
    <row r="690" spans="1:13" ht="31.5" outlineLevel="6">
      <c r="A690" s="19" t="s">
        <v>703</v>
      </c>
      <c r="B690" s="20" t="s">
        <v>165</v>
      </c>
      <c r="C690" s="20" t="s">
        <v>2</v>
      </c>
      <c r="D690" s="20" t="s">
        <v>339</v>
      </c>
      <c r="E690" s="20" t="s">
        <v>17</v>
      </c>
      <c r="F690" s="13">
        <f>'Приложение_7 '!G877</f>
        <v>2262720</v>
      </c>
      <c r="G690" s="2"/>
      <c r="I690" s="13">
        <v>2262720</v>
      </c>
      <c r="J690" s="2"/>
      <c r="L690" s="138">
        <f t="shared" si="22"/>
        <v>0</v>
      </c>
      <c r="M690" s="138">
        <f t="shared" si="23"/>
        <v>0</v>
      </c>
    </row>
    <row r="691" spans="1:13" ht="31.5" outlineLevel="6">
      <c r="A691" s="19" t="s">
        <v>706</v>
      </c>
      <c r="B691" s="20" t="s">
        <v>165</v>
      </c>
      <c r="C691" s="20" t="s">
        <v>2</v>
      </c>
      <c r="D691" s="20" t="s">
        <v>339</v>
      </c>
      <c r="E691" s="20" t="s">
        <v>70</v>
      </c>
      <c r="F691" s="13">
        <f>'Приложение_7 '!G878</f>
        <v>2661000</v>
      </c>
      <c r="G691" s="2"/>
      <c r="I691" s="13">
        <v>2661000</v>
      </c>
      <c r="J691" s="2"/>
      <c r="L691" s="138">
        <f t="shared" si="22"/>
        <v>0</v>
      </c>
      <c r="M691" s="138">
        <f t="shared" si="23"/>
        <v>0</v>
      </c>
    </row>
    <row r="692" spans="1:13" ht="47.25" outlineLevel="4">
      <c r="A692" s="19" t="s">
        <v>599</v>
      </c>
      <c r="B692" s="20" t="s">
        <v>165</v>
      </c>
      <c r="C692" s="20" t="s">
        <v>2</v>
      </c>
      <c r="D692" s="20" t="s">
        <v>340</v>
      </c>
      <c r="E692" s="20" t="s">
        <v>1</v>
      </c>
      <c r="F692" s="13">
        <f>F693+F695+F697</f>
        <v>116631059.71000001</v>
      </c>
      <c r="G692" s="13">
        <f>G693+G695+G697</f>
        <v>11540400.52</v>
      </c>
      <c r="I692" s="13">
        <v>116631059.70999999</v>
      </c>
      <c r="J692" s="2">
        <f>J695</f>
        <v>11540400.52</v>
      </c>
      <c r="L692" s="138">
        <f t="shared" si="22"/>
        <v>0</v>
      </c>
      <c r="M692" s="138">
        <f t="shared" si="23"/>
        <v>0</v>
      </c>
    </row>
    <row r="693" spans="1:13" ht="63" outlineLevel="5">
      <c r="A693" s="19" t="s">
        <v>450</v>
      </c>
      <c r="B693" s="20" t="s">
        <v>165</v>
      </c>
      <c r="C693" s="20" t="s">
        <v>2</v>
      </c>
      <c r="D693" s="20" t="s">
        <v>341</v>
      </c>
      <c r="E693" s="20" t="s">
        <v>1</v>
      </c>
      <c r="F693" s="13">
        <f>F694</f>
        <v>98897170.430000007</v>
      </c>
      <c r="G693" s="2"/>
      <c r="I693" s="13">
        <v>98897170.430000007</v>
      </c>
      <c r="J693" s="2"/>
      <c r="L693" s="138">
        <f t="shared" si="22"/>
        <v>0</v>
      </c>
      <c r="M693" s="138">
        <f t="shared" si="23"/>
        <v>0</v>
      </c>
    </row>
    <row r="694" spans="1:13" ht="31.5" outlineLevel="6">
      <c r="A694" s="19" t="s">
        <v>706</v>
      </c>
      <c r="B694" s="20" t="s">
        <v>165</v>
      </c>
      <c r="C694" s="20" t="s">
        <v>2</v>
      </c>
      <c r="D694" s="20" t="s">
        <v>341</v>
      </c>
      <c r="E694" s="20" t="s">
        <v>70</v>
      </c>
      <c r="F694" s="13">
        <f>'Приложение_7 '!G881</f>
        <v>98897170.430000007</v>
      </c>
      <c r="G694" s="2"/>
      <c r="I694" s="13">
        <v>98897170.430000007</v>
      </c>
      <c r="J694" s="2"/>
      <c r="L694" s="138">
        <f t="shared" si="22"/>
        <v>0</v>
      </c>
      <c r="M694" s="138">
        <f t="shared" si="23"/>
        <v>0</v>
      </c>
    </row>
    <row r="695" spans="1:13" ht="63" outlineLevel="5">
      <c r="A695" s="19" t="s">
        <v>472</v>
      </c>
      <c r="B695" s="20" t="s">
        <v>165</v>
      </c>
      <c r="C695" s="20" t="s">
        <v>2</v>
      </c>
      <c r="D695" s="20" t="s">
        <v>342</v>
      </c>
      <c r="E695" s="20" t="s">
        <v>1</v>
      </c>
      <c r="F695" s="13">
        <f>F696</f>
        <v>11540400.52</v>
      </c>
      <c r="G695" s="13">
        <f>G696</f>
        <v>11540400.52</v>
      </c>
      <c r="I695" s="13">
        <v>11540400.52</v>
      </c>
      <c r="J695" s="13">
        <v>11540400.52</v>
      </c>
      <c r="L695" s="138">
        <f t="shared" si="22"/>
        <v>0</v>
      </c>
      <c r="M695" s="138">
        <f t="shared" si="23"/>
        <v>0</v>
      </c>
    </row>
    <row r="696" spans="1:13" ht="31.5" outlineLevel="6">
      <c r="A696" s="19" t="s">
        <v>706</v>
      </c>
      <c r="B696" s="20" t="s">
        <v>165</v>
      </c>
      <c r="C696" s="20" t="s">
        <v>2</v>
      </c>
      <c r="D696" s="20" t="s">
        <v>342</v>
      </c>
      <c r="E696" s="20" t="s">
        <v>70</v>
      </c>
      <c r="F696" s="13">
        <f>'Приложение_7 '!G883</f>
        <v>11540400.52</v>
      </c>
      <c r="G696" s="13">
        <f>F696</f>
        <v>11540400.52</v>
      </c>
      <c r="I696" s="13">
        <v>11540400.52</v>
      </c>
      <c r="J696" s="13">
        <v>11540400.52</v>
      </c>
      <c r="L696" s="138">
        <f t="shared" si="22"/>
        <v>0</v>
      </c>
      <c r="M696" s="138">
        <f t="shared" si="23"/>
        <v>0</v>
      </c>
    </row>
    <row r="697" spans="1:13" ht="63" outlineLevel="5">
      <c r="A697" s="19" t="s">
        <v>472</v>
      </c>
      <c r="B697" s="20" t="s">
        <v>165</v>
      </c>
      <c r="C697" s="20" t="s">
        <v>2</v>
      </c>
      <c r="D697" s="20" t="s">
        <v>343</v>
      </c>
      <c r="E697" s="20" t="s">
        <v>1</v>
      </c>
      <c r="F697" s="13">
        <f>F698</f>
        <v>6193488.7599999998</v>
      </c>
      <c r="G697" s="2"/>
      <c r="I697" s="13">
        <v>6193488.7599999998</v>
      </c>
      <c r="J697" s="2"/>
      <c r="L697" s="138">
        <f t="shared" si="22"/>
        <v>0</v>
      </c>
      <c r="M697" s="138">
        <f t="shared" si="23"/>
        <v>0</v>
      </c>
    </row>
    <row r="698" spans="1:13" ht="31.5" outlineLevel="6">
      <c r="A698" s="19" t="s">
        <v>706</v>
      </c>
      <c r="B698" s="20" t="s">
        <v>165</v>
      </c>
      <c r="C698" s="20" t="s">
        <v>2</v>
      </c>
      <c r="D698" s="20" t="s">
        <v>343</v>
      </c>
      <c r="E698" s="20" t="s">
        <v>70</v>
      </c>
      <c r="F698" s="13">
        <f>'Приложение_7 '!G885</f>
        <v>6193488.7599999998</v>
      </c>
      <c r="G698" s="2"/>
      <c r="I698" s="13">
        <v>6193488.7599999998</v>
      </c>
      <c r="J698" s="2"/>
      <c r="L698" s="138">
        <f t="shared" si="22"/>
        <v>0</v>
      </c>
      <c r="M698" s="138">
        <f t="shared" si="23"/>
        <v>0</v>
      </c>
    </row>
    <row r="699" spans="1:13" outlineLevel="4">
      <c r="A699" s="19" t="s">
        <v>571</v>
      </c>
      <c r="B699" s="20" t="s">
        <v>165</v>
      </c>
      <c r="C699" s="20" t="s">
        <v>2</v>
      </c>
      <c r="D699" s="20" t="s">
        <v>344</v>
      </c>
      <c r="E699" s="20" t="s">
        <v>1</v>
      </c>
      <c r="F699" s="13">
        <f>F700</f>
        <v>1251082</v>
      </c>
      <c r="G699" s="2"/>
      <c r="I699" s="13">
        <v>1251082</v>
      </c>
      <c r="J699" s="2"/>
      <c r="L699" s="138">
        <f t="shared" si="22"/>
        <v>0</v>
      </c>
      <c r="M699" s="138">
        <f t="shared" si="23"/>
        <v>0</v>
      </c>
    </row>
    <row r="700" spans="1:13" ht="63" outlineLevel="5">
      <c r="A700" s="19" t="s">
        <v>439</v>
      </c>
      <c r="B700" s="20" t="s">
        <v>165</v>
      </c>
      <c r="C700" s="20" t="s">
        <v>2</v>
      </c>
      <c r="D700" s="20" t="s">
        <v>345</v>
      </c>
      <c r="E700" s="20" t="s">
        <v>1</v>
      </c>
      <c r="F700" s="13">
        <f>F701</f>
        <v>1251082</v>
      </c>
      <c r="G700" s="2"/>
      <c r="I700" s="13">
        <v>1251082</v>
      </c>
      <c r="J700" s="2"/>
      <c r="L700" s="138">
        <f t="shared" si="22"/>
        <v>0</v>
      </c>
      <c r="M700" s="138">
        <f t="shared" si="23"/>
        <v>0</v>
      </c>
    </row>
    <row r="701" spans="1:13" ht="31.5" outlineLevel="6">
      <c r="A701" s="19" t="s">
        <v>706</v>
      </c>
      <c r="B701" s="20" t="s">
        <v>165</v>
      </c>
      <c r="C701" s="20" t="s">
        <v>2</v>
      </c>
      <c r="D701" s="20" t="s">
        <v>345</v>
      </c>
      <c r="E701" s="20" t="s">
        <v>70</v>
      </c>
      <c r="F701" s="13">
        <f>'Приложение_7 '!G888</f>
        <v>1251082</v>
      </c>
      <c r="G701" s="2"/>
      <c r="I701" s="13">
        <v>1251082</v>
      </c>
      <c r="J701" s="2"/>
      <c r="L701" s="138">
        <f t="shared" si="22"/>
        <v>0</v>
      </c>
      <c r="M701" s="138">
        <f t="shared" si="23"/>
        <v>0</v>
      </c>
    </row>
    <row r="702" spans="1:13" ht="31.5" outlineLevel="3">
      <c r="A702" s="102" t="s">
        <v>659</v>
      </c>
      <c r="B702" s="103" t="s">
        <v>165</v>
      </c>
      <c r="C702" s="103" t="s">
        <v>2</v>
      </c>
      <c r="D702" s="103" t="s">
        <v>346</v>
      </c>
      <c r="E702" s="103" t="s">
        <v>1</v>
      </c>
      <c r="F702" s="12">
        <f>F703+F710+F713+F716+F719</f>
        <v>55011520.43</v>
      </c>
      <c r="G702" s="12">
        <f>G703+G710+G713+G716+G719</f>
        <v>5135772.78</v>
      </c>
      <c r="I702" s="12">
        <v>55011520.43</v>
      </c>
      <c r="J702" s="1">
        <f>J703</f>
        <v>5135772.78</v>
      </c>
      <c r="L702" s="138">
        <f t="shared" si="22"/>
        <v>0</v>
      </c>
      <c r="M702" s="138">
        <f t="shared" si="23"/>
        <v>0</v>
      </c>
    </row>
    <row r="703" spans="1:13" ht="47.25" outlineLevel="4">
      <c r="A703" s="19" t="s">
        <v>600</v>
      </c>
      <c r="B703" s="20" t="s">
        <v>165</v>
      </c>
      <c r="C703" s="20" t="s">
        <v>2</v>
      </c>
      <c r="D703" s="20" t="s">
        <v>347</v>
      </c>
      <c r="E703" s="20" t="s">
        <v>1</v>
      </c>
      <c r="F703" s="13">
        <f>F704+F706+F708</f>
        <v>44562339.869999997</v>
      </c>
      <c r="G703" s="13">
        <f>G704+G706+G708</f>
        <v>5135772.78</v>
      </c>
      <c r="I703" s="13">
        <v>44562339.869999997</v>
      </c>
      <c r="J703" s="2">
        <f>J706</f>
        <v>5135772.78</v>
      </c>
      <c r="L703" s="138">
        <f t="shared" si="22"/>
        <v>0</v>
      </c>
      <c r="M703" s="138">
        <f t="shared" si="23"/>
        <v>0</v>
      </c>
    </row>
    <row r="704" spans="1:13" ht="63" outlineLevel="5">
      <c r="A704" s="19" t="s">
        <v>450</v>
      </c>
      <c r="B704" s="20" t="s">
        <v>165</v>
      </c>
      <c r="C704" s="20" t="s">
        <v>2</v>
      </c>
      <c r="D704" s="20" t="s">
        <v>348</v>
      </c>
      <c r="E704" s="20" t="s">
        <v>1</v>
      </c>
      <c r="F704" s="13">
        <f>F705</f>
        <v>37937563.689999998</v>
      </c>
      <c r="G704" s="13"/>
      <c r="I704" s="13">
        <v>37937563.689999998</v>
      </c>
      <c r="J704" s="13"/>
      <c r="L704" s="138">
        <f t="shared" si="22"/>
        <v>0</v>
      </c>
      <c r="M704" s="138">
        <f t="shared" si="23"/>
        <v>0</v>
      </c>
    </row>
    <row r="705" spans="1:13" ht="31.5" outlineLevel="6">
      <c r="A705" s="19" t="s">
        <v>706</v>
      </c>
      <c r="B705" s="20" t="s">
        <v>165</v>
      </c>
      <c r="C705" s="20" t="s">
        <v>2</v>
      </c>
      <c r="D705" s="20" t="s">
        <v>348</v>
      </c>
      <c r="E705" s="20" t="s">
        <v>70</v>
      </c>
      <c r="F705" s="13">
        <f>'Приложение_7 '!G892</f>
        <v>37937563.689999998</v>
      </c>
      <c r="G705" s="13"/>
      <c r="I705" s="13">
        <v>37937563.689999998</v>
      </c>
      <c r="J705" s="13"/>
      <c r="L705" s="138">
        <f t="shared" si="22"/>
        <v>0</v>
      </c>
      <c r="M705" s="138">
        <f t="shared" si="23"/>
        <v>0</v>
      </c>
    </row>
    <row r="706" spans="1:13" ht="63" outlineLevel="5">
      <c r="A706" s="19" t="s">
        <v>472</v>
      </c>
      <c r="B706" s="20" t="s">
        <v>165</v>
      </c>
      <c r="C706" s="20" t="s">
        <v>2</v>
      </c>
      <c r="D706" s="20" t="s">
        <v>349</v>
      </c>
      <c r="E706" s="20" t="s">
        <v>1</v>
      </c>
      <c r="F706" s="13">
        <f>F707</f>
        <v>5135772.78</v>
      </c>
      <c r="G706" s="13">
        <f>G707</f>
        <v>5135772.78</v>
      </c>
      <c r="I706" s="13">
        <v>5135772.78</v>
      </c>
      <c r="J706" s="13">
        <v>5135772.78</v>
      </c>
      <c r="L706" s="138">
        <f t="shared" si="22"/>
        <v>0</v>
      </c>
      <c r="M706" s="138">
        <f t="shared" si="23"/>
        <v>0</v>
      </c>
    </row>
    <row r="707" spans="1:13" ht="31.5" outlineLevel="6">
      <c r="A707" s="19" t="s">
        <v>706</v>
      </c>
      <c r="B707" s="20" t="s">
        <v>165</v>
      </c>
      <c r="C707" s="20" t="s">
        <v>2</v>
      </c>
      <c r="D707" s="20" t="s">
        <v>349</v>
      </c>
      <c r="E707" s="20" t="s">
        <v>70</v>
      </c>
      <c r="F707" s="13">
        <f>'Приложение_7 '!G894</f>
        <v>5135772.78</v>
      </c>
      <c r="G707" s="13">
        <f>F707</f>
        <v>5135772.78</v>
      </c>
      <c r="I707" s="13">
        <v>5135772.78</v>
      </c>
      <c r="J707" s="13">
        <v>5135772.78</v>
      </c>
      <c r="L707" s="138">
        <f t="shared" si="22"/>
        <v>0</v>
      </c>
      <c r="M707" s="138">
        <f t="shared" si="23"/>
        <v>0</v>
      </c>
    </row>
    <row r="708" spans="1:13" ht="63" outlineLevel="5">
      <c r="A708" s="19" t="s">
        <v>472</v>
      </c>
      <c r="B708" s="20" t="s">
        <v>165</v>
      </c>
      <c r="C708" s="20" t="s">
        <v>2</v>
      </c>
      <c r="D708" s="20" t="s">
        <v>350</v>
      </c>
      <c r="E708" s="20" t="s">
        <v>1</v>
      </c>
      <c r="F708" s="13">
        <f>F709</f>
        <v>1489003.4</v>
      </c>
      <c r="G708" s="2"/>
      <c r="I708" s="13">
        <v>1489003.4</v>
      </c>
      <c r="J708" s="2"/>
      <c r="L708" s="138">
        <f t="shared" si="22"/>
        <v>0</v>
      </c>
      <c r="M708" s="138">
        <f t="shared" si="23"/>
        <v>0</v>
      </c>
    </row>
    <row r="709" spans="1:13" ht="31.5" outlineLevel="6">
      <c r="A709" s="19" t="s">
        <v>706</v>
      </c>
      <c r="B709" s="20" t="s">
        <v>165</v>
      </c>
      <c r="C709" s="20" t="s">
        <v>2</v>
      </c>
      <c r="D709" s="20" t="s">
        <v>350</v>
      </c>
      <c r="E709" s="20" t="s">
        <v>70</v>
      </c>
      <c r="F709" s="13">
        <f>'Приложение_7 '!G896</f>
        <v>1489003.4</v>
      </c>
      <c r="G709" s="2"/>
      <c r="I709" s="13">
        <v>1489003.4</v>
      </c>
      <c r="J709" s="2"/>
      <c r="L709" s="138">
        <f t="shared" si="22"/>
        <v>0</v>
      </c>
      <c r="M709" s="138">
        <f t="shared" si="23"/>
        <v>0</v>
      </c>
    </row>
    <row r="710" spans="1:13" outlineLevel="4">
      <c r="A710" s="19" t="s">
        <v>571</v>
      </c>
      <c r="B710" s="20" t="s">
        <v>165</v>
      </c>
      <c r="C710" s="20" t="s">
        <v>2</v>
      </c>
      <c r="D710" s="20" t="s">
        <v>351</v>
      </c>
      <c r="E710" s="20" t="s">
        <v>1</v>
      </c>
      <c r="F710" s="13">
        <f>F711</f>
        <v>949162</v>
      </c>
      <c r="G710" s="2"/>
      <c r="I710" s="13">
        <v>949162</v>
      </c>
      <c r="J710" s="2"/>
      <c r="L710" s="138">
        <f t="shared" si="22"/>
        <v>0</v>
      </c>
      <c r="M710" s="138">
        <f t="shared" si="23"/>
        <v>0</v>
      </c>
    </row>
    <row r="711" spans="1:13" ht="63" outlineLevel="5">
      <c r="A711" s="19" t="s">
        <v>439</v>
      </c>
      <c r="B711" s="20" t="s">
        <v>165</v>
      </c>
      <c r="C711" s="20" t="s">
        <v>2</v>
      </c>
      <c r="D711" s="20" t="s">
        <v>352</v>
      </c>
      <c r="E711" s="20" t="s">
        <v>1</v>
      </c>
      <c r="F711" s="13">
        <f>F712</f>
        <v>949162</v>
      </c>
      <c r="G711" s="2"/>
      <c r="I711" s="13">
        <v>949162</v>
      </c>
      <c r="J711" s="2"/>
      <c r="L711" s="138">
        <f t="shared" si="22"/>
        <v>0</v>
      </c>
      <c r="M711" s="138">
        <f t="shared" si="23"/>
        <v>0</v>
      </c>
    </row>
    <row r="712" spans="1:13" ht="31.5" outlineLevel="6">
      <c r="A712" s="19" t="s">
        <v>706</v>
      </c>
      <c r="B712" s="20" t="s">
        <v>165</v>
      </c>
      <c r="C712" s="20" t="s">
        <v>2</v>
      </c>
      <c r="D712" s="20" t="s">
        <v>352</v>
      </c>
      <c r="E712" s="20" t="s">
        <v>70</v>
      </c>
      <c r="F712" s="13">
        <f>'Приложение_7 '!G899</f>
        <v>949162</v>
      </c>
      <c r="G712" s="2"/>
      <c r="I712" s="13">
        <v>949162</v>
      </c>
      <c r="J712" s="2"/>
      <c r="L712" s="138">
        <f t="shared" si="22"/>
        <v>0</v>
      </c>
      <c r="M712" s="138">
        <f t="shared" si="23"/>
        <v>0</v>
      </c>
    </row>
    <row r="713" spans="1:13" ht="47.25" outlineLevel="4">
      <c r="A713" s="19" t="s">
        <v>601</v>
      </c>
      <c r="B713" s="20" t="s">
        <v>165</v>
      </c>
      <c r="C713" s="20" t="s">
        <v>2</v>
      </c>
      <c r="D713" s="20" t="s">
        <v>353</v>
      </c>
      <c r="E713" s="20" t="s">
        <v>1</v>
      </c>
      <c r="F713" s="13">
        <f>F714</f>
        <v>5248567.25</v>
      </c>
      <c r="G713" s="2"/>
      <c r="I713" s="13">
        <v>5248567.25</v>
      </c>
      <c r="J713" s="2"/>
      <c r="L713" s="138">
        <f t="shared" si="22"/>
        <v>0</v>
      </c>
      <c r="M713" s="138">
        <f t="shared" si="23"/>
        <v>0</v>
      </c>
    </row>
    <row r="714" spans="1:13" ht="63" outlineLevel="5">
      <c r="A714" s="19" t="s">
        <v>450</v>
      </c>
      <c r="B714" s="20" t="s">
        <v>165</v>
      </c>
      <c r="C714" s="20" t="s">
        <v>2</v>
      </c>
      <c r="D714" s="20" t="s">
        <v>354</v>
      </c>
      <c r="E714" s="20" t="s">
        <v>1</v>
      </c>
      <c r="F714" s="13">
        <f>F715</f>
        <v>5248567.25</v>
      </c>
      <c r="G714" s="2"/>
      <c r="I714" s="13">
        <v>5248567.25</v>
      </c>
      <c r="J714" s="2"/>
      <c r="L714" s="138">
        <f t="shared" si="22"/>
        <v>0</v>
      </c>
      <c r="M714" s="138">
        <f t="shared" si="23"/>
        <v>0</v>
      </c>
    </row>
    <row r="715" spans="1:13" ht="31.5" outlineLevel="6">
      <c r="A715" s="19" t="s">
        <v>706</v>
      </c>
      <c r="B715" s="20" t="s">
        <v>165</v>
      </c>
      <c r="C715" s="20" t="s">
        <v>2</v>
      </c>
      <c r="D715" s="20" t="s">
        <v>354</v>
      </c>
      <c r="E715" s="20" t="s">
        <v>70</v>
      </c>
      <c r="F715" s="13">
        <f>'Приложение_7 '!G902</f>
        <v>5248567.25</v>
      </c>
      <c r="G715" s="2"/>
      <c r="I715" s="13">
        <v>5248567.25</v>
      </c>
      <c r="J715" s="2"/>
      <c r="L715" s="138">
        <f t="shared" si="22"/>
        <v>0</v>
      </c>
      <c r="M715" s="138">
        <f t="shared" si="23"/>
        <v>0</v>
      </c>
    </row>
    <row r="716" spans="1:13" ht="31.5" outlineLevel="4">
      <c r="A716" s="19" t="s">
        <v>602</v>
      </c>
      <c r="B716" s="20" t="s">
        <v>165</v>
      </c>
      <c r="C716" s="20" t="s">
        <v>2</v>
      </c>
      <c r="D716" s="20" t="s">
        <v>355</v>
      </c>
      <c r="E716" s="20" t="s">
        <v>1</v>
      </c>
      <c r="F716" s="13">
        <f>F717</f>
        <v>4142944.31</v>
      </c>
      <c r="G716" s="2"/>
      <c r="I716" s="13">
        <v>4142944.31</v>
      </c>
      <c r="J716" s="2"/>
      <c r="L716" s="138">
        <f t="shared" si="22"/>
        <v>0</v>
      </c>
      <c r="M716" s="138">
        <f t="shared" si="23"/>
        <v>0</v>
      </c>
    </row>
    <row r="717" spans="1:13" ht="63" outlineLevel="5">
      <c r="A717" s="19" t="s">
        <v>450</v>
      </c>
      <c r="B717" s="20" t="s">
        <v>165</v>
      </c>
      <c r="C717" s="20" t="s">
        <v>2</v>
      </c>
      <c r="D717" s="20" t="s">
        <v>356</v>
      </c>
      <c r="E717" s="20" t="s">
        <v>1</v>
      </c>
      <c r="F717" s="13">
        <f>F718</f>
        <v>4142944.31</v>
      </c>
      <c r="G717" s="2"/>
      <c r="I717" s="13">
        <v>4142944.31</v>
      </c>
      <c r="J717" s="2"/>
      <c r="L717" s="138">
        <f t="shared" si="22"/>
        <v>0</v>
      </c>
      <c r="M717" s="138">
        <f t="shared" si="23"/>
        <v>0</v>
      </c>
    </row>
    <row r="718" spans="1:13" ht="31.5" outlineLevel="6">
      <c r="A718" s="19" t="s">
        <v>706</v>
      </c>
      <c r="B718" s="20" t="s">
        <v>165</v>
      </c>
      <c r="C718" s="20" t="s">
        <v>2</v>
      </c>
      <c r="D718" s="20" t="s">
        <v>356</v>
      </c>
      <c r="E718" s="20" t="s">
        <v>70</v>
      </c>
      <c r="F718" s="13">
        <f>'Приложение_7 '!G905</f>
        <v>4142944.31</v>
      </c>
      <c r="G718" s="2"/>
      <c r="I718" s="13">
        <v>4142944.31</v>
      </c>
      <c r="J718" s="2"/>
      <c r="L718" s="138">
        <f t="shared" si="22"/>
        <v>0</v>
      </c>
      <c r="M718" s="138">
        <f t="shared" si="23"/>
        <v>0</v>
      </c>
    </row>
    <row r="719" spans="1:13" ht="31.5" outlineLevel="4">
      <c r="A719" s="19" t="s">
        <v>603</v>
      </c>
      <c r="B719" s="20" t="s">
        <v>165</v>
      </c>
      <c r="C719" s="20" t="s">
        <v>2</v>
      </c>
      <c r="D719" s="20" t="s">
        <v>357</v>
      </c>
      <c r="E719" s="20" t="s">
        <v>1</v>
      </c>
      <c r="F719" s="13">
        <f>F720</f>
        <v>108507</v>
      </c>
      <c r="G719" s="2"/>
      <c r="I719" s="13">
        <v>108507</v>
      </c>
      <c r="J719" s="2"/>
      <c r="L719" s="138">
        <f t="shared" si="22"/>
        <v>0</v>
      </c>
      <c r="M719" s="138">
        <f t="shared" si="23"/>
        <v>0</v>
      </c>
    </row>
    <row r="720" spans="1:13" ht="63" outlineLevel="5">
      <c r="A720" s="19" t="s">
        <v>450</v>
      </c>
      <c r="B720" s="20" t="s">
        <v>165</v>
      </c>
      <c r="C720" s="20" t="s">
        <v>2</v>
      </c>
      <c r="D720" s="20" t="s">
        <v>358</v>
      </c>
      <c r="E720" s="20" t="s">
        <v>1</v>
      </c>
      <c r="F720" s="13">
        <f>F721</f>
        <v>108507</v>
      </c>
      <c r="G720" s="2"/>
      <c r="I720" s="13">
        <v>108507</v>
      </c>
      <c r="J720" s="2"/>
      <c r="L720" s="138">
        <f t="shared" si="22"/>
        <v>0</v>
      </c>
      <c r="M720" s="138">
        <f t="shared" si="23"/>
        <v>0</v>
      </c>
    </row>
    <row r="721" spans="1:13" ht="31.5" outlineLevel="6">
      <c r="A721" s="19" t="s">
        <v>706</v>
      </c>
      <c r="B721" s="20" t="s">
        <v>165</v>
      </c>
      <c r="C721" s="20" t="s">
        <v>2</v>
      </c>
      <c r="D721" s="20" t="s">
        <v>358</v>
      </c>
      <c r="E721" s="20" t="s">
        <v>70</v>
      </c>
      <c r="F721" s="13">
        <f>'Приложение_7 '!G908</f>
        <v>108507</v>
      </c>
      <c r="G721" s="1"/>
      <c r="I721" s="13">
        <v>108507</v>
      </c>
      <c r="J721" s="1"/>
      <c r="L721" s="138">
        <f t="shared" si="22"/>
        <v>0</v>
      </c>
      <c r="M721" s="138">
        <f t="shared" si="23"/>
        <v>0</v>
      </c>
    </row>
    <row r="722" spans="1:13" ht="31.5" outlineLevel="3">
      <c r="A722" s="102" t="s">
        <v>660</v>
      </c>
      <c r="B722" s="103" t="s">
        <v>165</v>
      </c>
      <c r="C722" s="103" t="s">
        <v>2</v>
      </c>
      <c r="D722" s="103" t="s">
        <v>359</v>
      </c>
      <c r="E722" s="103" t="s">
        <v>1</v>
      </c>
      <c r="F722" s="12">
        <f>F723+F726+F733+F740</f>
        <v>15626673.809999999</v>
      </c>
      <c r="G722" s="12">
        <f>G723+G726+G733+G740</f>
        <v>1316946.22</v>
      </c>
      <c r="I722" s="12">
        <v>15626673.810000001</v>
      </c>
      <c r="J722" s="1">
        <f>J726+J733</f>
        <v>1316946.22</v>
      </c>
      <c r="L722" s="138">
        <f t="shared" si="22"/>
        <v>0</v>
      </c>
      <c r="M722" s="138">
        <f t="shared" si="23"/>
        <v>0</v>
      </c>
    </row>
    <row r="723" spans="1:13" ht="47.25" outlineLevel="4">
      <c r="A723" s="19" t="s">
        <v>604</v>
      </c>
      <c r="B723" s="20" t="s">
        <v>165</v>
      </c>
      <c r="C723" s="20" t="s">
        <v>2</v>
      </c>
      <c r="D723" s="20" t="s">
        <v>360</v>
      </c>
      <c r="E723" s="20" t="s">
        <v>1</v>
      </c>
      <c r="F723" s="13">
        <f>F724</f>
        <v>403464</v>
      </c>
      <c r="G723" s="2"/>
      <c r="I723" s="13">
        <v>403464</v>
      </c>
      <c r="J723" s="2"/>
      <c r="L723" s="138">
        <f t="shared" si="22"/>
        <v>0</v>
      </c>
      <c r="M723" s="138">
        <f t="shared" si="23"/>
        <v>0</v>
      </c>
    </row>
    <row r="724" spans="1:13" ht="63" outlineLevel="5">
      <c r="A724" s="19" t="s">
        <v>450</v>
      </c>
      <c r="B724" s="20" t="s">
        <v>165</v>
      </c>
      <c r="C724" s="20" t="s">
        <v>2</v>
      </c>
      <c r="D724" s="20" t="s">
        <v>361</v>
      </c>
      <c r="E724" s="20" t="s">
        <v>1</v>
      </c>
      <c r="F724" s="13">
        <f>F725</f>
        <v>403464</v>
      </c>
      <c r="G724" s="2"/>
      <c r="I724" s="13">
        <v>403464</v>
      </c>
      <c r="J724" s="2"/>
      <c r="L724" s="138">
        <f t="shared" si="22"/>
        <v>0</v>
      </c>
      <c r="M724" s="138">
        <f t="shared" si="23"/>
        <v>0</v>
      </c>
    </row>
    <row r="725" spans="1:13" ht="31.5" outlineLevel="6">
      <c r="A725" s="19" t="s">
        <v>706</v>
      </c>
      <c r="B725" s="20" t="s">
        <v>165</v>
      </c>
      <c r="C725" s="20" t="s">
        <v>2</v>
      </c>
      <c r="D725" s="20" t="s">
        <v>361</v>
      </c>
      <c r="E725" s="20" t="s">
        <v>70</v>
      </c>
      <c r="F725" s="13">
        <f>'Приложение_7 '!G912</f>
        <v>403464</v>
      </c>
      <c r="G725" s="2"/>
      <c r="I725" s="13">
        <v>403464</v>
      </c>
      <c r="J725" s="2"/>
      <c r="L725" s="138">
        <f t="shared" si="22"/>
        <v>0</v>
      </c>
      <c r="M725" s="138">
        <f t="shared" si="23"/>
        <v>0</v>
      </c>
    </row>
    <row r="726" spans="1:13" ht="31.5" outlineLevel="4">
      <c r="A726" s="19" t="s">
        <v>605</v>
      </c>
      <c r="B726" s="20" t="s">
        <v>165</v>
      </c>
      <c r="C726" s="20" t="s">
        <v>2</v>
      </c>
      <c r="D726" s="20" t="s">
        <v>362</v>
      </c>
      <c r="E726" s="20" t="s">
        <v>1</v>
      </c>
      <c r="F726" s="13">
        <f>F727+F729+F731</f>
        <v>10653011.069999998</v>
      </c>
      <c r="G726" s="13">
        <f>G727+G729+G731</f>
        <v>940214.59</v>
      </c>
      <c r="I726" s="13">
        <v>10653011.07</v>
      </c>
      <c r="J726" s="2">
        <f>J729</f>
        <v>940214.59</v>
      </c>
      <c r="L726" s="138">
        <f t="shared" si="22"/>
        <v>0</v>
      </c>
      <c r="M726" s="138">
        <f t="shared" si="23"/>
        <v>0</v>
      </c>
    </row>
    <row r="727" spans="1:13" ht="63" outlineLevel="5">
      <c r="A727" s="19" t="s">
        <v>450</v>
      </c>
      <c r="B727" s="20" t="s">
        <v>165</v>
      </c>
      <c r="C727" s="20" t="s">
        <v>2</v>
      </c>
      <c r="D727" s="20" t="s">
        <v>363</v>
      </c>
      <c r="E727" s="20" t="s">
        <v>1</v>
      </c>
      <c r="F727" s="13">
        <f>F728</f>
        <v>9438953.5299999993</v>
      </c>
      <c r="G727" s="13"/>
      <c r="I727" s="13">
        <v>9438953.5299999993</v>
      </c>
      <c r="J727" s="13"/>
      <c r="L727" s="138">
        <f t="shared" si="22"/>
        <v>0</v>
      </c>
      <c r="M727" s="138">
        <f t="shared" si="23"/>
        <v>0</v>
      </c>
    </row>
    <row r="728" spans="1:13" ht="31.5" outlineLevel="6">
      <c r="A728" s="19" t="s">
        <v>706</v>
      </c>
      <c r="B728" s="20" t="s">
        <v>165</v>
      </c>
      <c r="C728" s="20" t="s">
        <v>2</v>
      </c>
      <c r="D728" s="20" t="s">
        <v>363</v>
      </c>
      <c r="E728" s="20" t="s">
        <v>70</v>
      </c>
      <c r="F728" s="13">
        <f>'Приложение_7 '!G915</f>
        <v>9438953.5299999993</v>
      </c>
      <c r="G728" s="13"/>
      <c r="I728" s="13">
        <v>9438953.5299999993</v>
      </c>
      <c r="J728" s="13"/>
      <c r="L728" s="138">
        <f t="shared" si="22"/>
        <v>0</v>
      </c>
      <c r="M728" s="138">
        <f t="shared" si="23"/>
        <v>0</v>
      </c>
    </row>
    <row r="729" spans="1:13" ht="63" outlineLevel="5">
      <c r="A729" s="19" t="s">
        <v>472</v>
      </c>
      <c r="B729" s="20" t="s">
        <v>165</v>
      </c>
      <c r="C729" s="20" t="s">
        <v>2</v>
      </c>
      <c r="D729" s="20" t="s">
        <v>364</v>
      </c>
      <c r="E729" s="20" t="s">
        <v>1</v>
      </c>
      <c r="F729" s="13">
        <f>F730</f>
        <v>940214.59</v>
      </c>
      <c r="G729" s="13">
        <f>G730</f>
        <v>940214.59</v>
      </c>
      <c r="I729" s="13">
        <v>940214.59</v>
      </c>
      <c r="J729" s="13">
        <v>940214.59</v>
      </c>
      <c r="L729" s="138">
        <f t="shared" si="22"/>
        <v>0</v>
      </c>
      <c r="M729" s="138">
        <f t="shared" si="23"/>
        <v>0</v>
      </c>
    </row>
    <row r="730" spans="1:13" ht="31.5" outlineLevel="6">
      <c r="A730" s="19" t="s">
        <v>706</v>
      </c>
      <c r="B730" s="20" t="s">
        <v>165</v>
      </c>
      <c r="C730" s="20" t="s">
        <v>2</v>
      </c>
      <c r="D730" s="20" t="s">
        <v>364</v>
      </c>
      <c r="E730" s="20" t="s">
        <v>70</v>
      </c>
      <c r="F730" s="13">
        <f>'Приложение_7 '!G917</f>
        <v>940214.59</v>
      </c>
      <c r="G730" s="13">
        <f>F730</f>
        <v>940214.59</v>
      </c>
      <c r="I730" s="13">
        <v>940214.59</v>
      </c>
      <c r="J730" s="13">
        <v>940214.59</v>
      </c>
      <c r="L730" s="138">
        <f t="shared" si="22"/>
        <v>0</v>
      </c>
      <c r="M730" s="138">
        <f t="shared" si="23"/>
        <v>0</v>
      </c>
    </row>
    <row r="731" spans="1:13" ht="63" outlineLevel="5">
      <c r="A731" s="19" t="s">
        <v>472</v>
      </c>
      <c r="B731" s="20" t="s">
        <v>165</v>
      </c>
      <c r="C731" s="20" t="s">
        <v>2</v>
      </c>
      <c r="D731" s="20" t="s">
        <v>365</v>
      </c>
      <c r="E731" s="20" t="s">
        <v>1</v>
      </c>
      <c r="F731" s="13">
        <f>F732</f>
        <v>273842.95</v>
      </c>
      <c r="G731" s="2"/>
      <c r="I731" s="13">
        <v>273842.95</v>
      </c>
      <c r="J731" s="2"/>
      <c r="L731" s="138">
        <f t="shared" si="22"/>
        <v>0</v>
      </c>
      <c r="M731" s="138">
        <f t="shared" si="23"/>
        <v>0</v>
      </c>
    </row>
    <row r="732" spans="1:13" ht="31.5" outlineLevel="6">
      <c r="A732" s="19" t="s">
        <v>706</v>
      </c>
      <c r="B732" s="20" t="s">
        <v>165</v>
      </c>
      <c r="C732" s="20" t="s">
        <v>2</v>
      </c>
      <c r="D732" s="20" t="s">
        <v>365</v>
      </c>
      <c r="E732" s="20" t="s">
        <v>70</v>
      </c>
      <c r="F732" s="13">
        <f>'Приложение_7 '!G919</f>
        <v>273842.95</v>
      </c>
      <c r="G732" s="2"/>
      <c r="I732" s="13">
        <v>273842.95</v>
      </c>
      <c r="J732" s="2"/>
      <c r="L732" s="138">
        <f t="shared" si="22"/>
        <v>0</v>
      </c>
      <c r="M732" s="138">
        <f t="shared" si="23"/>
        <v>0</v>
      </c>
    </row>
    <row r="733" spans="1:13" ht="31.5" outlineLevel="4">
      <c r="A733" s="19" t="s">
        <v>606</v>
      </c>
      <c r="B733" s="20" t="s">
        <v>165</v>
      </c>
      <c r="C733" s="20" t="s">
        <v>2</v>
      </c>
      <c r="D733" s="20" t="s">
        <v>366</v>
      </c>
      <c r="E733" s="20" t="s">
        <v>1</v>
      </c>
      <c r="F733" s="13">
        <f>F734+F736+F738</f>
        <v>4226312.74</v>
      </c>
      <c r="G733" s="13">
        <f>G734+G736+G738</f>
        <v>376731.63</v>
      </c>
      <c r="I733" s="13">
        <v>4226312.74</v>
      </c>
      <c r="J733" s="2">
        <f>J736</f>
        <v>376731.63</v>
      </c>
      <c r="L733" s="138">
        <f t="shared" si="22"/>
        <v>0</v>
      </c>
      <c r="M733" s="138">
        <f t="shared" si="23"/>
        <v>0</v>
      </c>
    </row>
    <row r="734" spans="1:13" ht="63" outlineLevel="5">
      <c r="A734" s="19" t="s">
        <v>450</v>
      </c>
      <c r="B734" s="20" t="s">
        <v>165</v>
      </c>
      <c r="C734" s="20" t="s">
        <v>2</v>
      </c>
      <c r="D734" s="20" t="s">
        <v>367</v>
      </c>
      <c r="E734" s="20" t="s">
        <v>1</v>
      </c>
      <c r="F734" s="13">
        <f>F735</f>
        <v>3757081.49</v>
      </c>
      <c r="G734" s="2"/>
      <c r="I734" s="13">
        <v>3757081.49</v>
      </c>
      <c r="J734" s="2"/>
      <c r="L734" s="138">
        <f t="shared" si="22"/>
        <v>0</v>
      </c>
      <c r="M734" s="138">
        <f t="shared" si="23"/>
        <v>0</v>
      </c>
    </row>
    <row r="735" spans="1:13" ht="31.5" outlineLevel="6">
      <c r="A735" s="19" t="s">
        <v>706</v>
      </c>
      <c r="B735" s="20" t="s">
        <v>165</v>
      </c>
      <c r="C735" s="20" t="s">
        <v>2</v>
      </c>
      <c r="D735" s="20" t="s">
        <v>367</v>
      </c>
      <c r="E735" s="20" t="s">
        <v>70</v>
      </c>
      <c r="F735" s="13">
        <f>'Приложение_7 '!G922</f>
        <v>3757081.49</v>
      </c>
      <c r="G735" s="2"/>
      <c r="I735" s="13">
        <v>3757081.49</v>
      </c>
      <c r="J735" s="2"/>
      <c r="L735" s="138">
        <f t="shared" ref="L735:L798" si="24">F735-I735</f>
        <v>0</v>
      </c>
      <c r="M735" s="138">
        <f t="shared" ref="M735:M798" si="25">G735-J735</f>
        <v>0</v>
      </c>
    </row>
    <row r="736" spans="1:13" ht="63" outlineLevel="5">
      <c r="A736" s="19" t="s">
        <v>472</v>
      </c>
      <c r="B736" s="20" t="s">
        <v>165</v>
      </c>
      <c r="C736" s="20" t="s">
        <v>2</v>
      </c>
      <c r="D736" s="20" t="s">
        <v>368</v>
      </c>
      <c r="E736" s="20" t="s">
        <v>1</v>
      </c>
      <c r="F736" s="13">
        <f>F737</f>
        <v>376731.63</v>
      </c>
      <c r="G736" s="13">
        <f>G737</f>
        <v>376731.63</v>
      </c>
      <c r="I736" s="13">
        <v>376731.63</v>
      </c>
      <c r="J736" s="2">
        <f>J737</f>
        <v>376731.63</v>
      </c>
      <c r="L736" s="138">
        <f t="shared" si="24"/>
        <v>0</v>
      </c>
      <c r="M736" s="138">
        <f t="shared" si="25"/>
        <v>0</v>
      </c>
    </row>
    <row r="737" spans="1:13" ht="31.5" outlineLevel="6">
      <c r="A737" s="19" t="s">
        <v>706</v>
      </c>
      <c r="B737" s="20" t="s">
        <v>165</v>
      </c>
      <c r="C737" s="20" t="s">
        <v>2</v>
      </c>
      <c r="D737" s="20" t="s">
        <v>368</v>
      </c>
      <c r="E737" s="20" t="s">
        <v>70</v>
      </c>
      <c r="F737" s="13">
        <f>'Приложение_7 '!G924</f>
        <v>376731.63</v>
      </c>
      <c r="G737" s="2">
        <f>F737</f>
        <v>376731.63</v>
      </c>
      <c r="I737" s="13">
        <v>376731.63</v>
      </c>
      <c r="J737" s="2">
        <f>I737</f>
        <v>376731.63</v>
      </c>
      <c r="L737" s="138">
        <f t="shared" si="24"/>
        <v>0</v>
      </c>
      <c r="M737" s="138">
        <f t="shared" si="25"/>
        <v>0</v>
      </c>
    </row>
    <row r="738" spans="1:13" ht="63" outlineLevel="5">
      <c r="A738" s="19" t="s">
        <v>472</v>
      </c>
      <c r="B738" s="20" t="s">
        <v>165</v>
      </c>
      <c r="C738" s="20" t="s">
        <v>2</v>
      </c>
      <c r="D738" s="20" t="s">
        <v>369</v>
      </c>
      <c r="E738" s="20" t="s">
        <v>1</v>
      </c>
      <c r="F738" s="13">
        <f>F739</f>
        <v>92499.62</v>
      </c>
      <c r="G738" s="2"/>
      <c r="I738" s="13">
        <v>92499.62</v>
      </c>
      <c r="J738" s="2"/>
      <c r="L738" s="138">
        <f t="shared" si="24"/>
        <v>0</v>
      </c>
      <c r="M738" s="138">
        <f t="shared" si="25"/>
        <v>0</v>
      </c>
    </row>
    <row r="739" spans="1:13" ht="31.5" outlineLevel="6">
      <c r="A739" s="19" t="s">
        <v>706</v>
      </c>
      <c r="B739" s="20" t="s">
        <v>165</v>
      </c>
      <c r="C739" s="20" t="s">
        <v>2</v>
      </c>
      <c r="D739" s="20" t="s">
        <v>369</v>
      </c>
      <c r="E739" s="20" t="s">
        <v>70</v>
      </c>
      <c r="F739" s="13">
        <f>'Приложение_7 '!G926</f>
        <v>92499.62</v>
      </c>
      <c r="G739" s="2"/>
      <c r="I739" s="13">
        <v>92499.62</v>
      </c>
      <c r="J739" s="2"/>
      <c r="L739" s="138">
        <f t="shared" si="24"/>
        <v>0</v>
      </c>
      <c r="M739" s="138">
        <f t="shared" si="25"/>
        <v>0</v>
      </c>
    </row>
    <row r="740" spans="1:13" outlineLevel="4">
      <c r="A740" s="19" t="s">
        <v>571</v>
      </c>
      <c r="B740" s="20" t="s">
        <v>165</v>
      </c>
      <c r="C740" s="20" t="s">
        <v>2</v>
      </c>
      <c r="D740" s="20" t="s">
        <v>370</v>
      </c>
      <c r="E740" s="20" t="s">
        <v>1</v>
      </c>
      <c r="F740" s="13">
        <f>F741</f>
        <v>343886</v>
      </c>
      <c r="G740" s="2"/>
      <c r="I740" s="13">
        <v>343886</v>
      </c>
      <c r="J740" s="2"/>
      <c r="L740" s="138">
        <f t="shared" si="24"/>
        <v>0</v>
      </c>
      <c r="M740" s="138">
        <f t="shared" si="25"/>
        <v>0</v>
      </c>
    </row>
    <row r="741" spans="1:13" ht="63" outlineLevel="5">
      <c r="A741" s="19" t="s">
        <v>439</v>
      </c>
      <c r="B741" s="20" t="s">
        <v>165</v>
      </c>
      <c r="C741" s="20" t="s">
        <v>2</v>
      </c>
      <c r="D741" s="20" t="s">
        <v>371</v>
      </c>
      <c r="E741" s="20" t="s">
        <v>1</v>
      </c>
      <c r="F741" s="13">
        <f>F742</f>
        <v>343886</v>
      </c>
      <c r="G741" s="2"/>
      <c r="I741" s="13">
        <v>343886</v>
      </c>
      <c r="J741" s="2"/>
      <c r="L741" s="138">
        <f t="shared" si="24"/>
        <v>0</v>
      </c>
      <c r="M741" s="138">
        <f t="shared" si="25"/>
        <v>0</v>
      </c>
    </row>
    <row r="742" spans="1:13" ht="31.5" outlineLevel="6">
      <c r="A742" s="19" t="s">
        <v>706</v>
      </c>
      <c r="B742" s="20" t="s">
        <v>165</v>
      </c>
      <c r="C742" s="20" t="s">
        <v>2</v>
      </c>
      <c r="D742" s="20" t="s">
        <v>371</v>
      </c>
      <c r="E742" s="20" t="s">
        <v>70</v>
      </c>
      <c r="F742" s="13">
        <f>'Приложение_7 '!G929</f>
        <v>343886</v>
      </c>
      <c r="G742" s="2"/>
      <c r="I742" s="13">
        <v>343886</v>
      </c>
      <c r="J742" s="2"/>
      <c r="L742" s="138">
        <f t="shared" si="24"/>
        <v>0</v>
      </c>
      <c r="M742" s="138">
        <f t="shared" si="25"/>
        <v>0</v>
      </c>
    </row>
    <row r="743" spans="1:13" ht="47.25" outlineLevel="3">
      <c r="A743" s="102" t="s">
        <v>661</v>
      </c>
      <c r="B743" s="103" t="s">
        <v>165</v>
      </c>
      <c r="C743" s="103" t="s">
        <v>2</v>
      </c>
      <c r="D743" s="103" t="s">
        <v>372</v>
      </c>
      <c r="E743" s="103" t="s">
        <v>1</v>
      </c>
      <c r="F743" s="12">
        <f>F744</f>
        <v>18520670</v>
      </c>
      <c r="G743" s="1"/>
      <c r="I743" s="12">
        <v>1598226.92</v>
      </c>
      <c r="J743" s="1"/>
      <c r="L743" s="138">
        <f t="shared" si="24"/>
        <v>16922443.079999998</v>
      </c>
      <c r="M743" s="138">
        <f t="shared" si="25"/>
        <v>0</v>
      </c>
    </row>
    <row r="744" spans="1:13" ht="47.25" outlineLevel="4">
      <c r="A744" s="19" t="s">
        <v>607</v>
      </c>
      <c r="B744" s="20" t="s">
        <v>165</v>
      </c>
      <c r="C744" s="20" t="s">
        <v>2</v>
      </c>
      <c r="D744" s="20" t="s">
        <v>373</v>
      </c>
      <c r="E744" s="20" t="s">
        <v>1</v>
      </c>
      <c r="F744" s="13">
        <f>F745</f>
        <v>18520670</v>
      </c>
      <c r="G744" s="2"/>
      <c r="I744" s="13">
        <v>1598226.92</v>
      </c>
      <c r="J744" s="2"/>
      <c r="L744" s="138">
        <f t="shared" si="24"/>
        <v>16922443.079999998</v>
      </c>
      <c r="M744" s="138">
        <f t="shared" si="25"/>
        <v>0</v>
      </c>
    </row>
    <row r="745" spans="1:13" ht="31.5" outlineLevel="5">
      <c r="A745" s="19" t="s">
        <v>463</v>
      </c>
      <c r="B745" s="20" t="s">
        <v>165</v>
      </c>
      <c r="C745" s="20" t="s">
        <v>2</v>
      </c>
      <c r="D745" s="20" t="s">
        <v>374</v>
      </c>
      <c r="E745" s="20" t="s">
        <v>1</v>
      </c>
      <c r="F745" s="13">
        <f>F746</f>
        <v>18520670</v>
      </c>
      <c r="G745" s="2"/>
      <c r="I745" s="13">
        <v>1598226.92</v>
      </c>
      <c r="J745" s="2"/>
      <c r="L745" s="138">
        <f t="shared" si="24"/>
        <v>16922443.079999998</v>
      </c>
      <c r="M745" s="138">
        <f t="shared" si="25"/>
        <v>0</v>
      </c>
    </row>
    <row r="746" spans="1:13" ht="31.5" outlineLevel="6">
      <c r="A746" s="19" t="s">
        <v>706</v>
      </c>
      <c r="B746" s="20" t="s">
        <v>165</v>
      </c>
      <c r="C746" s="20" t="s">
        <v>2</v>
      </c>
      <c r="D746" s="20" t="s">
        <v>374</v>
      </c>
      <c r="E746" s="20" t="s">
        <v>70</v>
      </c>
      <c r="F746" s="13">
        <f>'Приложение_7 '!G933</f>
        <v>18520670</v>
      </c>
      <c r="G746" s="2"/>
      <c r="I746" s="13">
        <v>1598226.92</v>
      </c>
      <c r="J746" s="2"/>
      <c r="L746" s="138">
        <f t="shared" si="24"/>
        <v>16922443.079999998</v>
      </c>
      <c r="M746" s="138">
        <f t="shared" si="25"/>
        <v>0</v>
      </c>
    </row>
    <row r="747" spans="1:13" ht="31.5" outlineLevel="2">
      <c r="A747" s="102" t="s">
        <v>668</v>
      </c>
      <c r="B747" s="103" t="s">
        <v>165</v>
      </c>
      <c r="C747" s="103" t="s">
        <v>2</v>
      </c>
      <c r="D747" s="103" t="s">
        <v>90</v>
      </c>
      <c r="E747" s="103" t="s">
        <v>1</v>
      </c>
      <c r="F747" s="12">
        <f>F748</f>
        <v>1008203</v>
      </c>
      <c r="G747" s="1"/>
      <c r="I747" s="12">
        <v>1008203</v>
      </c>
      <c r="J747" s="1"/>
      <c r="L747" s="138">
        <f t="shared" si="24"/>
        <v>0</v>
      </c>
      <c r="M747" s="138">
        <f t="shared" si="25"/>
        <v>0</v>
      </c>
    </row>
    <row r="748" spans="1:13" ht="47.25" outlineLevel="3">
      <c r="A748" s="102" t="s">
        <v>633</v>
      </c>
      <c r="B748" s="103" t="s">
        <v>165</v>
      </c>
      <c r="C748" s="103" t="s">
        <v>2</v>
      </c>
      <c r="D748" s="103" t="s">
        <v>91</v>
      </c>
      <c r="E748" s="103" t="s">
        <v>1</v>
      </c>
      <c r="F748" s="12">
        <f>F749</f>
        <v>1008203</v>
      </c>
      <c r="G748" s="1"/>
      <c r="I748" s="12">
        <v>1008203</v>
      </c>
      <c r="J748" s="1"/>
      <c r="L748" s="138">
        <f t="shared" si="24"/>
        <v>0</v>
      </c>
      <c r="M748" s="138">
        <f t="shared" si="25"/>
        <v>0</v>
      </c>
    </row>
    <row r="749" spans="1:13" ht="31.5" outlineLevel="4">
      <c r="A749" s="19" t="s">
        <v>518</v>
      </c>
      <c r="B749" s="20" t="s">
        <v>165</v>
      </c>
      <c r="C749" s="20" t="s">
        <v>2</v>
      </c>
      <c r="D749" s="20" t="s">
        <v>100</v>
      </c>
      <c r="E749" s="20" t="s">
        <v>1</v>
      </c>
      <c r="F749" s="13">
        <f>F750</f>
        <v>1008203</v>
      </c>
      <c r="G749" s="2"/>
      <c r="I749" s="13">
        <v>1008203</v>
      </c>
      <c r="J749" s="2"/>
      <c r="L749" s="138">
        <f t="shared" si="24"/>
        <v>0</v>
      </c>
      <c r="M749" s="138">
        <f t="shared" si="25"/>
        <v>0</v>
      </c>
    </row>
    <row r="750" spans="1:13" ht="31.5" outlineLevel="5">
      <c r="A750" s="19" t="s">
        <v>448</v>
      </c>
      <c r="B750" s="20" t="s">
        <v>165</v>
      </c>
      <c r="C750" s="20" t="s">
        <v>2</v>
      </c>
      <c r="D750" s="20" t="s">
        <v>101</v>
      </c>
      <c r="E750" s="20" t="s">
        <v>1</v>
      </c>
      <c r="F750" s="13">
        <f>F751</f>
        <v>1008203</v>
      </c>
      <c r="G750" s="2"/>
      <c r="I750" s="13">
        <v>1008203</v>
      </c>
      <c r="J750" s="2"/>
      <c r="L750" s="138">
        <f t="shared" si="24"/>
        <v>0</v>
      </c>
      <c r="M750" s="138">
        <f t="shared" si="25"/>
        <v>0</v>
      </c>
    </row>
    <row r="751" spans="1:13" ht="31.5" outlineLevel="6">
      <c r="A751" s="19" t="s">
        <v>706</v>
      </c>
      <c r="B751" s="20" t="s">
        <v>165</v>
      </c>
      <c r="C751" s="20" t="s">
        <v>2</v>
      </c>
      <c r="D751" s="20" t="s">
        <v>101</v>
      </c>
      <c r="E751" s="20" t="s">
        <v>70</v>
      </c>
      <c r="F751" s="13">
        <f>'Приложение_7 '!G938</f>
        <v>1008203</v>
      </c>
      <c r="G751" s="2"/>
      <c r="I751" s="13">
        <v>1008203</v>
      </c>
      <c r="J751" s="2"/>
      <c r="L751" s="138">
        <f t="shared" si="24"/>
        <v>0</v>
      </c>
      <c r="M751" s="138">
        <f t="shared" si="25"/>
        <v>0</v>
      </c>
    </row>
    <row r="752" spans="1:13" s="137" customFormat="1">
      <c r="A752" s="102" t="s">
        <v>714</v>
      </c>
      <c r="B752" s="103" t="s">
        <v>187</v>
      </c>
      <c r="C752" s="103" t="s">
        <v>3</v>
      </c>
      <c r="D752" s="103" t="s">
        <v>4</v>
      </c>
      <c r="E752" s="103" t="s">
        <v>1</v>
      </c>
      <c r="F752" s="12">
        <f>F753+F757+F796</f>
        <v>71666064.609999999</v>
      </c>
      <c r="G752" s="12">
        <f>G753+G757+G796</f>
        <v>63381200</v>
      </c>
      <c r="I752" s="12">
        <v>71666064.609999999</v>
      </c>
      <c r="J752" s="1">
        <f>J757+J796</f>
        <v>63381200</v>
      </c>
      <c r="L752" s="138">
        <f t="shared" si="24"/>
        <v>0</v>
      </c>
      <c r="M752" s="138">
        <f t="shared" si="25"/>
        <v>0</v>
      </c>
    </row>
    <row r="753" spans="1:13" s="137" customFormat="1" ht="25.5" customHeight="1" outlineLevel="1">
      <c r="A753" s="102" t="s">
        <v>695</v>
      </c>
      <c r="B753" s="103" t="s">
        <v>187</v>
      </c>
      <c r="C753" s="103" t="s">
        <v>2</v>
      </c>
      <c r="D753" s="103" t="s">
        <v>4</v>
      </c>
      <c r="E753" s="103" t="s">
        <v>1</v>
      </c>
      <c r="F753" s="12">
        <f>F754</f>
        <v>8284864.6100000003</v>
      </c>
      <c r="G753" s="1"/>
      <c r="I753" s="12">
        <v>8284864.6100000003</v>
      </c>
      <c r="J753" s="1"/>
      <c r="L753" s="138">
        <f t="shared" si="24"/>
        <v>0</v>
      </c>
      <c r="M753" s="138">
        <f t="shared" si="25"/>
        <v>0</v>
      </c>
    </row>
    <row r="754" spans="1:13" outlineLevel="2">
      <c r="A754" s="102" t="s">
        <v>498</v>
      </c>
      <c r="B754" s="103" t="s">
        <v>187</v>
      </c>
      <c r="C754" s="103" t="s">
        <v>2</v>
      </c>
      <c r="D754" s="103" t="s">
        <v>11</v>
      </c>
      <c r="E754" s="103" t="s">
        <v>1</v>
      </c>
      <c r="F754" s="12">
        <f>F755</f>
        <v>8284864.6100000003</v>
      </c>
      <c r="G754" s="1"/>
      <c r="I754" s="12">
        <v>8284864.6100000003</v>
      </c>
      <c r="J754" s="1"/>
      <c r="L754" s="138">
        <f t="shared" si="24"/>
        <v>0</v>
      </c>
      <c r="M754" s="138">
        <f t="shared" si="25"/>
        <v>0</v>
      </c>
    </row>
    <row r="755" spans="1:13" ht="78.75" outlineLevel="5">
      <c r="A755" s="19" t="s">
        <v>480</v>
      </c>
      <c r="B755" s="20" t="s">
        <v>187</v>
      </c>
      <c r="C755" s="20" t="s">
        <v>2</v>
      </c>
      <c r="D755" s="20" t="s">
        <v>375</v>
      </c>
      <c r="E755" s="20" t="s">
        <v>1</v>
      </c>
      <c r="F755" s="13">
        <f>F756</f>
        <v>8284864.6100000003</v>
      </c>
      <c r="G755" s="2"/>
      <c r="I755" s="13">
        <v>8284864.6100000003</v>
      </c>
      <c r="J755" s="2"/>
      <c r="L755" s="138">
        <f t="shared" si="24"/>
        <v>0</v>
      </c>
      <c r="M755" s="138">
        <f t="shared" si="25"/>
        <v>0</v>
      </c>
    </row>
    <row r="756" spans="1:13" ht="31.5" outlineLevel="6">
      <c r="A756" s="19" t="s">
        <v>704</v>
      </c>
      <c r="B756" s="20" t="s">
        <v>187</v>
      </c>
      <c r="C756" s="20" t="s">
        <v>2</v>
      </c>
      <c r="D756" s="20" t="s">
        <v>375</v>
      </c>
      <c r="E756" s="20" t="s">
        <v>47</v>
      </c>
      <c r="F756" s="13">
        <f>'Приложение_7 '!G254</f>
        <v>8284864.6100000003</v>
      </c>
      <c r="G756" s="2"/>
      <c r="I756" s="13">
        <v>8284864.6100000003</v>
      </c>
      <c r="J756" s="2"/>
      <c r="L756" s="138">
        <f t="shared" si="24"/>
        <v>0</v>
      </c>
      <c r="M756" s="138">
        <f t="shared" si="25"/>
        <v>0</v>
      </c>
    </row>
    <row r="757" spans="1:13" s="137" customFormat="1" ht="30.75" customHeight="1" outlineLevel="1">
      <c r="A757" s="102" t="s">
        <v>696</v>
      </c>
      <c r="B757" s="103" t="s">
        <v>187</v>
      </c>
      <c r="C757" s="103" t="s">
        <v>14</v>
      </c>
      <c r="D757" s="103" t="s">
        <v>4</v>
      </c>
      <c r="E757" s="103" t="s">
        <v>1</v>
      </c>
      <c r="F757" s="12">
        <f>F758+F783</f>
        <v>5030800</v>
      </c>
      <c r="G757" s="12">
        <f>G758+G783</f>
        <v>5030800</v>
      </c>
      <c r="I757" s="12">
        <v>5030800</v>
      </c>
      <c r="J757" s="12">
        <v>5030800</v>
      </c>
      <c r="L757" s="138">
        <f t="shared" si="24"/>
        <v>0</v>
      </c>
      <c r="M757" s="138">
        <f t="shared" si="25"/>
        <v>0</v>
      </c>
    </row>
    <row r="758" spans="1:13" ht="31.5" outlineLevel="2">
      <c r="A758" s="102" t="s">
        <v>666</v>
      </c>
      <c r="B758" s="103" t="s">
        <v>187</v>
      </c>
      <c r="C758" s="103" t="s">
        <v>14</v>
      </c>
      <c r="D758" s="103" t="s">
        <v>23</v>
      </c>
      <c r="E758" s="103" t="s">
        <v>1</v>
      </c>
      <c r="F758" s="12">
        <f>F759+F765+F771</f>
        <v>4414636</v>
      </c>
      <c r="G758" s="12">
        <f>G759+G765+G771</f>
        <v>4414636</v>
      </c>
      <c r="I758" s="12">
        <v>4414636</v>
      </c>
      <c r="J758" s="12">
        <v>4414636</v>
      </c>
      <c r="L758" s="138">
        <f t="shared" si="24"/>
        <v>0</v>
      </c>
      <c r="M758" s="138">
        <f t="shared" si="25"/>
        <v>0</v>
      </c>
    </row>
    <row r="759" spans="1:13" ht="31.5" outlineLevel="3">
      <c r="A759" s="102" t="s">
        <v>649</v>
      </c>
      <c r="B759" s="103" t="s">
        <v>187</v>
      </c>
      <c r="C759" s="103" t="s">
        <v>14</v>
      </c>
      <c r="D759" s="103" t="s">
        <v>243</v>
      </c>
      <c r="E759" s="103" t="s">
        <v>1</v>
      </c>
      <c r="F759" s="12">
        <f>F760</f>
        <v>723921.96000000008</v>
      </c>
      <c r="G759" s="12">
        <f>G760</f>
        <v>723921.96000000008</v>
      </c>
      <c r="I759" s="12">
        <v>723921.96</v>
      </c>
      <c r="J759" s="1">
        <f>J760</f>
        <v>723921.96</v>
      </c>
      <c r="L759" s="138">
        <f t="shared" si="24"/>
        <v>0</v>
      </c>
      <c r="M759" s="138">
        <f t="shared" si="25"/>
        <v>0</v>
      </c>
    </row>
    <row r="760" spans="1:13" outlineLevel="4">
      <c r="A760" s="19" t="s">
        <v>571</v>
      </c>
      <c r="B760" s="20" t="s">
        <v>187</v>
      </c>
      <c r="C760" s="20" t="s">
        <v>14</v>
      </c>
      <c r="D760" s="20" t="s">
        <v>250</v>
      </c>
      <c r="E760" s="20" t="s">
        <v>1</v>
      </c>
      <c r="F760" s="13">
        <f>F761+F763</f>
        <v>723921.96000000008</v>
      </c>
      <c r="G760" s="13">
        <f>G761+G763</f>
        <v>723921.96000000008</v>
      </c>
      <c r="I760" s="13">
        <v>723921.96</v>
      </c>
      <c r="J760" s="2">
        <f>I760</f>
        <v>723921.96</v>
      </c>
      <c r="L760" s="138">
        <f t="shared" si="24"/>
        <v>0</v>
      </c>
      <c r="M760" s="138">
        <f t="shared" si="25"/>
        <v>0</v>
      </c>
    </row>
    <row r="761" spans="1:13" ht="78.75" outlineLevel="5">
      <c r="A761" s="19" t="s">
        <v>481</v>
      </c>
      <c r="B761" s="20" t="s">
        <v>187</v>
      </c>
      <c r="C761" s="20" t="s">
        <v>14</v>
      </c>
      <c r="D761" s="20" t="s">
        <v>376</v>
      </c>
      <c r="E761" s="20" t="s">
        <v>1</v>
      </c>
      <c r="F761" s="13">
        <f>F762</f>
        <v>1887.92</v>
      </c>
      <c r="G761" s="13">
        <f>G762</f>
        <v>1887.92</v>
      </c>
      <c r="I761" s="13">
        <v>1887.92</v>
      </c>
      <c r="J761" s="2">
        <f>J762</f>
        <v>1887.92</v>
      </c>
      <c r="L761" s="138">
        <f t="shared" si="24"/>
        <v>0</v>
      </c>
      <c r="M761" s="138">
        <f t="shared" si="25"/>
        <v>0</v>
      </c>
    </row>
    <row r="762" spans="1:13" ht="31.5" outlineLevel="6">
      <c r="A762" s="19" t="s">
        <v>706</v>
      </c>
      <c r="B762" s="20" t="s">
        <v>187</v>
      </c>
      <c r="C762" s="20" t="s">
        <v>14</v>
      </c>
      <c r="D762" s="20" t="s">
        <v>376</v>
      </c>
      <c r="E762" s="20" t="s">
        <v>70</v>
      </c>
      <c r="F762" s="13">
        <f>'Приложение_7 '!G740</f>
        <v>1887.92</v>
      </c>
      <c r="G762" s="2">
        <f>F762</f>
        <v>1887.92</v>
      </c>
      <c r="I762" s="13">
        <v>1887.92</v>
      </c>
      <c r="J762" s="2">
        <f>I762</f>
        <v>1887.92</v>
      </c>
      <c r="L762" s="138">
        <f t="shared" si="24"/>
        <v>0</v>
      </c>
      <c r="M762" s="138">
        <f t="shared" si="25"/>
        <v>0</v>
      </c>
    </row>
    <row r="763" spans="1:13" ht="78.75" outlineLevel="5">
      <c r="A763" s="19" t="s">
        <v>482</v>
      </c>
      <c r="B763" s="20" t="s">
        <v>187</v>
      </c>
      <c r="C763" s="20" t="s">
        <v>14</v>
      </c>
      <c r="D763" s="20" t="s">
        <v>377</v>
      </c>
      <c r="E763" s="20" t="s">
        <v>1</v>
      </c>
      <c r="F763" s="13">
        <f>F764</f>
        <v>722034.04</v>
      </c>
      <c r="G763" s="13">
        <f>G764</f>
        <v>722034.04</v>
      </c>
      <c r="I763" s="13">
        <v>722034.04</v>
      </c>
      <c r="J763" s="2">
        <f>I763</f>
        <v>722034.04</v>
      </c>
      <c r="L763" s="138">
        <f t="shared" si="24"/>
        <v>0</v>
      </c>
      <c r="M763" s="138">
        <f t="shared" si="25"/>
        <v>0</v>
      </c>
    </row>
    <row r="764" spans="1:13" ht="31.5" outlineLevel="6">
      <c r="A764" s="19" t="s">
        <v>706</v>
      </c>
      <c r="B764" s="20" t="s">
        <v>187</v>
      </c>
      <c r="C764" s="20" t="s">
        <v>14</v>
      </c>
      <c r="D764" s="20" t="s">
        <v>377</v>
      </c>
      <c r="E764" s="20" t="s">
        <v>70</v>
      </c>
      <c r="F764" s="13">
        <f>'Приложение_7 '!G742</f>
        <v>722034.04</v>
      </c>
      <c r="G764" s="13">
        <f>F764</f>
        <v>722034.04</v>
      </c>
      <c r="I764" s="13">
        <v>722034.04</v>
      </c>
      <c r="J764" s="13">
        <v>722034.04</v>
      </c>
      <c r="L764" s="138">
        <f t="shared" si="24"/>
        <v>0</v>
      </c>
      <c r="M764" s="138">
        <f t="shared" si="25"/>
        <v>0</v>
      </c>
    </row>
    <row r="765" spans="1:13" ht="47.25" outlineLevel="3">
      <c r="A765" s="102" t="s">
        <v>651</v>
      </c>
      <c r="B765" s="103" t="s">
        <v>187</v>
      </c>
      <c r="C765" s="103" t="s">
        <v>14</v>
      </c>
      <c r="D765" s="103" t="s">
        <v>259</v>
      </c>
      <c r="E765" s="103" t="s">
        <v>1</v>
      </c>
      <c r="F765" s="12">
        <f>F766</f>
        <v>1360214.04</v>
      </c>
      <c r="G765" s="12">
        <f>G766</f>
        <v>1360214.04</v>
      </c>
      <c r="I765" s="12">
        <v>1360214.04</v>
      </c>
      <c r="J765" s="12">
        <v>1360214.04</v>
      </c>
      <c r="L765" s="138">
        <f t="shared" si="24"/>
        <v>0</v>
      </c>
      <c r="M765" s="138">
        <f t="shared" si="25"/>
        <v>0</v>
      </c>
    </row>
    <row r="766" spans="1:13" outlineLevel="4">
      <c r="A766" s="19" t="s">
        <v>571</v>
      </c>
      <c r="B766" s="20" t="s">
        <v>187</v>
      </c>
      <c r="C766" s="20" t="s">
        <v>14</v>
      </c>
      <c r="D766" s="20" t="s">
        <v>272</v>
      </c>
      <c r="E766" s="20" t="s">
        <v>1</v>
      </c>
      <c r="F766" s="13">
        <f>F767+F769</f>
        <v>1360214.04</v>
      </c>
      <c r="G766" s="13">
        <f>G767+G769</f>
        <v>1360214.04</v>
      </c>
      <c r="I766" s="13">
        <v>1360214.04</v>
      </c>
      <c r="J766" s="13">
        <v>1360214.04</v>
      </c>
      <c r="L766" s="138">
        <f t="shared" si="24"/>
        <v>0</v>
      </c>
      <c r="M766" s="138">
        <f t="shared" si="25"/>
        <v>0</v>
      </c>
    </row>
    <row r="767" spans="1:13" ht="78.75" outlineLevel="5">
      <c r="A767" s="19" t="s">
        <v>481</v>
      </c>
      <c r="B767" s="20" t="s">
        <v>187</v>
      </c>
      <c r="C767" s="20" t="s">
        <v>14</v>
      </c>
      <c r="D767" s="20" t="s">
        <v>378</v>
      </c>
      <c r="E767" s="20" t="s">
        <v>1</v>
      </c>
      <c r="F767" s="13">
        <f>F768</f>
        <v>3548.08</v>
      </c>
      <c r="G767" s="13">
        <f>G768</f>
        <v>3548.08</v>
      </c>
      <c r="I767" s="13">
        <v>3548.08</v>
      </c>
      <c r="J767" s="13">
        <v>3548.08</v>
      </c>
      <c r="L767" s="138">
        <f t="shared" si="24"/>
        <v>0</v>
      </c>
      <c r="M767" s="138">
        <f t="shared" si="25"/>
        <v>0</v>
      </c>
    </row>
    <row r="768" spans="1:13" ht="31.5" outlineLevel="6">
      <c r="A768" s="19" t="s">
        <v>706</v>
      </c>
      <c r="B768" s="20" t="s">
        <v>187</v>
      </c>
      <c r="C768" s="20" t="s">
        <v>14</v>
      </c>
      <c r="D768" s="20" t="s">
        <v>378</v>
      </c>
      <c r="E768" s="20" t="s">
        <v>70</v>
      </c>
      <c r="F768" s="13">
        <f>'Приложение_7 '!G746</f>
        <v>3548.08</v>
      </c>
      <c r="G768" s="2">
        <f>F768</f>
        <v>3548.08</v>
      </c>
      <c r="I768" s="13">
        <v>3548.08</v>
      </c>
      <c r="J768" s="2">
        <f>I768</f>
        <v>3548.08</v>
      </c>
      <c r="L768" s="138">
        <f t="shared" si="24"/>
        <v>0</v>
      </c>
      <c r="M768" s="138">
        <f t="shared" si="25"/>
        <v>0</v>
      </c>
    </row>
    <row r="769" spans="1:13" ht="78.75" outlineLevel="5">
      <c r="A769" s="19" t="s">
        <v>482</v>
      </c>
      <c r="B769" s="20" t="s">
        <v>187</v>
      </c>
      <c r="C769" s="20" t="s">
        <v>14</v>
      </c>
      <c r="D769" s="20" t="s">
        <v>379</v>
      </c>
      <c r="E769" s="20" t="s">
        <v>1</v>
      </c>
      <c r="F769" s="13">
        <f>F770</f>
        <v>1356665.96</v>
      </c>
      <c r="G769" s="13">
        <f>G770</f>
        <v>1356665.96</v>
      </c>
      <c r="I769" s="13">
        <v>1356665.96</v>
      </c>
      <c r="J769" s="2">
        <f>I769</f>
        <v>1356665.96</v>
      </c>
      <c r="L769" s="138">
        <f t="shared" si="24"/>
        <v>0</v>
      </c>
      <c r="M769" s="138">
        <f t="shared" si="25"/>
        <v>0</v>
      </c>
    </row>
    <row r="770" spans="1:13" ht="31.5" outlineLevel="6">
      <c r="A770" s="19" t="s">
        <v>706</v>
      </c>
      <c r="B770" s="20" t="s">
        <v>187</v>
      </c>
      <c r="C770" s="20" t="s">
        <v>14</v>
      </c>
      <c r="D770" s="20" t="s">
        <v>379</v>
      </c>
      <c r="E770" s="20" t="s">
        <v>70</v>
      </c>
      <c r="F770" s="13">
        <f>'Приложение_7 '!G748</f>
        <v>1356665.96</v>
      </c>
      <c r="G770" s="13">
        <f>F770</f>
        <v>1356665.96</v>
      </c>
      <c r="I770" s="13">
        <v>1356665.96</v>
      </c>
      <c r="J770" s="13">
        <v>1356665.96</v>
      </c>
      <c r="L770" s="138">
        <f t="shared" si="24"/>
        <v>0</v>
      </c>
      <c r="M770" s="138">
        <f t="shared" si="25"/>
        <v>0</v>
      </c>
    </row>
    <row r="771" spans="1:13" ht="47.25" outlineLevel="3">
      <c r="A771" s="102" t="s">
        <v>623</v>
      </c>
      <c r="B771" s="103" t="s">
        <v>187</v>
      </c>
      <c r="C771" s="103" t="s">
        <v>14</v>
      </c>
      <c r="D771" s="103" t="s">
        <v>24</v>
      </c>
      <c r="E771" s="103" t="s">
        <v>1</v>
      </c>
      <c r="F771" s="12">
        <f>F772+F775+F780</f>
        <v>2330500</v>
      </c>
      <c r="G771" s="12">
        <f>G772+G775+G780</f>
        <v>2330500</v>
      </c>
      <c r="I771" s="12">
        <v>2330500</v>
      </c>
      <c r="J771" s="12">
        <v>2330500</v>
      </c>
      <c r="L771" s="138">
        <f t="shared" si="24"/>
        <v>0</v>
      </c>
      <c r="M771" s="138">
        <f t="shared" si="25"/>
        <v>0</v>
      </c>
    </row>
    <row r="772" spans="1:13" ht="157.5" outlineLevel="4">
      <c r="A772" s="19" t="s">
        <v>608</v>
      </c>
      <c r="B772" s="20" t="s">
        <v>187</v>
      </c>
      <c r="C772" s="20" t="s">
        <v>14</v>
      </c>
      <c r="D772" s="20" t="s">
        <v>380</v>
      </c>
      <c r="E772" s="20" t="s">
        <v>1</v>
      </c>
      <c r="F772" s="13">
        <f>F773</f>
        <v>147100</v>
      </c>
      <c r="G772" s="13">
        <f>G773</f>
        <v>147100</v>
      </c>
      <c r="I772" s="13">
        <v>147100</v>
      </c>
      <c r="J772" s="13">
        <v>147100</v>
      </c>
      <c r="L772" s="138">
        <f t="shared" si="24"/>
        <v>0</v>
      </c>
      <c r="M772" s="138">
        <f t="shared" si="25"/>
        <v>0</v>
      </c>
    </row>
    <row r="773" spans="1:13" ht="157.5" outlineLevel="5">
      <c r="A773" s="19" t="s">
        <v>483</v>
      </c>
      <c r="B773" s="20" t="s">
        <v>187</v>
      </c>
      <c r="C773" s="20" t="s">
        <v>14</v>
      </c>
      <c r="D773" s="20" t="s">
        <v>381</v>
      </c>
      <c r="E773" s="20" t="s">
        <v>1</v>
      </c>
      <c r="F773" s="13">
        <f>F774</f>
        <v>147100</v>
      </c>
      <c r="G773" s="13">
        <f>G774</f>
        <v>147100</v>
      </c>
      <c r="I773" s="13">
        <v>147100</v>
      </c>
      <c r="J773" s="13">
        <v>147100</v>
      </c>
      <c r="L773" s="138">
        <f t="shared" si="24"/>
        <v>0</v>
      </c>
      <c r="M773" s="138">
        <f t="shared" si="25"/>
        <v>0</v>
      </c>
    </row>
    <row r="774" spans="1:13" ht="31.5" outlineLevel="6">
      <c r="A774" s="19" t="s">
        <v>704</v>
      </c>
      <c r="B774" s="20" t="s">
        <v>187</v>
      </c>
      <c r="C774" s="20" t="s">
        <v>14</v>
      </c>
      <c r="D774" s="20" t="s">
        <v>381</v>
      </c>
      <c r="E774" s="20" t="s">
        <v>47</v>
      </c>
      <c r="F774" s="13">
        <f>'Приложение_7 '!G752</f>
        <v>147100</v>
      </c>
      <c r="G774" s="13">
        <f>F774</f>
        <v>147100</v>
      </c>
      <c r="I774" s="13">
        <v>147100</v>
      </c>
      <c r="J774" s="13">
        <v>147100</v>
      </c>
      <c r="L774" s="138">
        <f t="shared" si="24"/>
        <v>0</v>
      </c>
      <c r="M774" s="138">
        <f t="shared" si="25"/>
        <v>0</v>
      </c>
    </row>
    <row r="775" spans="1:13" ht="94.5" outlineLevel="4">
      <c r="A775" s="19" t="s">
        <v>609</v>
      </c>
      <c r="B775" s="20" t="s">
        <v>187</v>
      </c>
      <c r="C775" s="20" t="s">
        <v>14</v>
      </c>
      <c r="D775" s="20" t="s">
        <v>382</v>
      </c>
      <c r="E775" s="20" t="s">
        <v>1</v>
      </c>
      <c r="F775" s="13">
        <f>F776+F778</f>
        <v>1869400</v>
      </c>
      <c r="G775" s="13">
        <f>G776+G778</f>
        <v>1869400</v>
      </c>
      <c r="I775" s="13">
        <v>1869400</v>
      </c>
      <c r="J775" s="2">
        <f>I775</f>
        <v>1869400</v>
      </c>
      <c r="L775" s="138">
        <f t="shared" si="24"/>
        <v>0</v>
      </c>
      <c r="M775" s="138">
        <f t="shared" si="25"/>
        <v>0</v>
      </c>
    </row>
    <row r="776" spans="1:13" ht="94.5" outlineLevel="5">
      <c r="A776" s="19" t="s">
        <v>484</v>
      </c>
      <c r="B776" s="20" t="s">
        <v>187</v>
      </c>
      <c r="C776" s="20" t="s">
        <v>14</v>
      </c>
      <c r="D776" s="20" t="s">
        <v>383</v>
      </c>
      <c r="E776" s="20" t="s">
        <v>1</v>
      </c>
      <c r="F776" s="13">
        <f>F777</f>
        <v>1847600</v>
      </c>
      <c r="G776" s="13">
        <f>G777</f>
        <v>1847600</v>
      </c>
      <c r="I776" s="13">
        <v>1847600</v>
      </c>
      <c r="J776" s="2">
        <f>I776</f>
        <v>1847600</v>
      </c>
      <c r="L776" s="138">
        <f t="shared" si="24"/>
        <v>0</v>
      </c>
      <c r="M776" s="138">
        <f t="shared" si="25"/>
        <v>0</v>
      </c>
    </row>
    <row r="777" spans="1:13" ht="31.5" outlineLevel="6">
      <c r="A777" s="19" t="s">
        <v>704</v>
      </c>
      <c r="B777" s="20" t="s">
        <v>187</v>
      </c>
      <c r="C777" s="20" t="s">
        <v>14</v>
      </c>
      <c r="D777" s="20" t="s">
        <v>383</v>
      </c>
      <c r="E777" s="20" t="s">
        <v>47</v>
      </c>
      <c r="F777" s="13">
        <f>'Приложение_7 '!G755</f>
        <v>1847600</v>
      </c>
      <c r="G777" s="2">
        <f>F777</f>
        <v>1847600</v>
      </c>
      <c r="I777" s="13">
        <v>1847600</v>
      </c>
      <c r="J777" s="2">
        <f>I777</f>
        <v>1847600</v>
      </c>
      <c r="L777" s="138">
        <f t="shared" si="24"/>
        <v>0</v>
      </c>
      <c r="M777" s="138">
        <f t="shared" si="25"/>
        <v>0</v>
      </c>
    </row>
    <row r="778" spans="1:13" ht="94.5" outlineLevel="5">
      <c r="A778" s="19" t="s">
        <v>485</v>
      </c>
      <c r="B778" s="20" t="s">
        <v>187</v>
      </c>
      <c r="C778" s="20" t="s">
        <v>14</v>
      </c>
      <c r="D778" s="20" t="s">
        <v>384</v>
      </c>
      <c r="E778" s="20" t="s">
        <v>1</v>
      </c>
      <c r="F778" s="13">
        <f>F779</f>
        <v>21800</v>
      </c>
      <c r="G778" s="13">
        <f>G779</f>
        <v>21800</v>
      </c>
      <c r="I778" s="13">
        <v>21800</v>
      </c>
      <c r="J778" s="13">
        <v>21800</v>
      </c>
      <c r="L778" s="138">
        <f t="shared" si="24"/>
        <v>0</v>
      </c>
      <c r="M778" s="138">
        <f t="shared" si="25"/>
        <v>0</v>
      </c>
    </row>
    <row r="779" spans="1:13" ht="78.75" outlineLevel="6">
      <c r="A779" s="19" t="s">
        <v>719</v>
      </c>
      <c r="B779" s="20" t="s">
        <v>187</v>
      </c>
      <c r="C779" s="20" t="s">
        <v>14</v>
      </c>
      <c r="D779" s="20" t="s">
        <v>384</v>
      </c>
      <c r="E779" s="20" t="s">
        <v>10</v>
      </c>
      <c r="F779" s="13">
        <f>'Приложение_7 '!G757</f>
        <v>21800</v>
      </c>
      <c r="G779" s="13">
        <f>F779</f>
        <v>21800</v>
      </c>
      <c r="I779" s="13">
        <v>21800</v>
      </c>
      <c r="J779" s="13">
        <v>21800</v>
      </c>
      <c r="L779" s="138">
        <f t="shared" si="24"/>
        <v>0</v>
      </c>
      <c r="M779" s="138">
        <f t="shared" si="25"/>
        <v>0</v>
      </c>
    </row>
    <row r="780" spans="1:13" ht="94.5" outlineLevel="4">
      <c r="A780" s="19" t="s">
        <v>610</v>
      </c>
      <c r="B780" s="20" t="s">
        <v>187</v>
      </c>
      <c r="C780" s="20" t="s">
        <v>14</v>
      </c>
      <c r="D780" s="20" t="s">
        <v>385</v>
      </c>
      <c r="E780" s="20" t="s">
        <v>1</v>
      </c>
      <c r="F780" s="13">
        <f>F781</f>
        <v>314000</v>
      </c>
      <c r="G780" s="13">
        <f>G781</f>
        <v>314000</v>
      </c>
      <c r="I780" s="13">
        <v>314000</v>
      </c>
      <c r="J780" s="13">
        <v>314000</v>
      </c>
      <c r="L780" s="138">
        <f t="shared" si="24"/>
        <v>0</v>
      </c>
      <c r="M780" s="138">
        <f t="shared" si="25"/>
        <v>0</v>
      </c>
    </row>
    <row r="781" spans="1:13" ht="141.75" outlineLevel="5">
      <c r="A781" s="19" t="s">
        <v>486</v>
      </c>
      <c r="B781" s="20" t="s">
        <v>187</v>
      </c>
      <c r="C781" s="20" t="s">
        <v>14</v>
      </c>
      <c r="D781" s="20" t="s">
        <v>386</v>
      </c>
      <c r="E781" s="20" t="s">
        <v>1</v>
      </c>
      <c r="F781" s="13">
        <f>F782</f>
        <v>314000</v>
      </c>
      <c r="G781" s="13">
        <f>G782</f>
        <v>314000</v>
      </c>
      <c r="I781" s="13">
        <v>314000</v>
      </c>
      <c r="J781" s="13">
        <v>314000</v>
      </c>
      <c r="L781" s="138">
        <f t="shared" si="24"/>
        <v>0</v>
      </c>
      <c r="M781" s="138">
        <f t="shared" si="25"/>
        <v>0</v>
      </c>
    </row>
    <row r="782" spans="1:13" ht="31.5" outlineLevel="6">
      <c r="A782" s="19" t="s">
        <v>704</v>
      </c>
      <c r="B782" s="20" t="s">
        <v>187</v>
      </c>
      <c r="C782" s="20" t="s">
        <v>14</v>
      </c>
      <c r="D782" s="20" t="s">
        <v>386</v>
      </c>
      <c r="E782" s="20" t="s">
        <v>47</v>
      </c>
      <c r="F782" s="13">
        <f>'Приложение_7 '!G760</f>
        <v>314000</v>
      </c>
      <c r="G782" s="13">
        <f>F782</f>
        <v>314000</v>
      </c>
      <c r="I782" s="13">
        <v>314000</v>
      </c>
      <c r="J782" s="13">
        <v>314000</v>
      </c>
      <c r="L782" s="138">
        <f t="shared" si="24"/>
        <v>0</v>
      </c>
      <c r="M782" s="138">
        <f t="shared" si="25"/>
        <v>0</v>
      </c>
    </row>
    <row r="783" spans="1:13" ht="47.25" outlineLevel="2">
      <c r="A783" s="102" t="s">
        <v>670</v>
      </c>
      <c r="B783" s="103" t="s">
        <v>187</v>
      </c>
      <c r="C783" s="103" t="s">
        <v>14</v>
      </c>
      <c r="D783" s="103" t="s">
        <v>282</v>
      </c>
      <c r="E783" s="103" t="s">
        <v>1</v>
      </c>
      <c r="F783" s="12">
        <f>F784+F790</f>
        <v>616164</v>
      </c>
      <c r="G783" s="12">
        <f>G784+G790</f>
        <v>616164</v>
      </c>
      <c r="I783" s="12">
        <v>616164</v>
      </c>
      <c r="J783" s="12">
        <v>616164</v>
      </c>
      <c r="L783" s="138">
        <f t="shared" si="24"/>
        <v>0</v>
      </c>
      <c r="M783" s="138">
        <f t="shared" si="25"/>
        <v>0</v>
      </c>
    </row>
    <row r="784" spans="1:13" ht="47.25" outlineLevel="3">
      <c r="A784" s="102" t="s">
        <v>652</v>
      </c>
      <c r="B784" s="103" t="s">
        <v>187</v>
      </c>
      <c r="C784" s="103" t="s">
        <v>14</v>
      </c>
      <c r="D784" s="103" t="s">
        <v>283</v>
      </c>
      <c r="E784" s="103" t="s">
        <v>1</v>
      </c>
      <c r="F784" s="12">
        <f>F785</f>
        <v>493936</v>
      </c>
      <c r="G784" s="12">
        <f>G785</f>
        <v>493936</v>
      </c>
      <c r="I784" s="12">
        <v>493936</v>
      </c>
      <c r="J784" s="12">
        <v>493936</v>
      </c>
      <c r="L784" s="138">
        <f t="shared" si="24"/>
        <v>0</v>
      </c>
      <c r="M784" s="138">
        <f t="shared" si="25"/>
        <v>0</v>
      </c>
    </row>
    <row r="785" spans="1:13" outlineLevel="4">
      <c r="A785" s="19" t="s">
        <v>571</v>
      </c>
      <c r="B785" s="20" t="s">
        <v>187</v>
      </c>
      <c r="C785" s="20" t="s">
        <v>14</v>
      </c>
      <c r="D785" s="20" t="s">
        <v>344</v>
      </c>
      <c r="E785" s="20" t="s">
        <v>1</v>
      </c>
      <c r="F785" s="13">
        <f>F786+F788</f>
        <v>493936</v>
      </c>
      <c r="G785" s="13">
        <f>G786+G788</f>
        <v>493936</v>
      </c>
      <c r="I785" s="13">
        <v>493936</v>
      </c>
      <c r="J785" s="13">
        <v>493936</v>
      </c>
      <c r="L785" s="138">
        <f t="shared" si="24"/>
        <v>0</v>
      </c>
      <c r="M785" s="138">
        <f t="shared" si="25"/>
        <v>0</v>
      </c>
    </row>
    <row r="786" spans="1:13" ht="78.75" outlineLevel="5">
      <c r="A786" s="19" t="s">
        <v>481</v>
      </c>
      <c r="B786" s="20" t="s">
        <v>187</v>
      </c>
      <c r="C786" s="20" t="s">
        <v>14</v>
      </c>
      <c r="D786" s="20" t="s">
        <v>387</v>
      </c>
      <c r="E786" s="20" t="s">
        <v>1</v>
      </c>
      <c r="F786" s="13">
        <f>F787</f>
        <v>5536</v>
      </c>
      <c r="G786" s="13">
        <f>G787</f>
        <v>5536</v>
      </c>
      <c r="I786" s="13">
        <v>5536</v>
      </c>
      <c r="J786" s="13">
        <v>5536</v>
      </c>
      <c r="L786" s="138">
        <f t="shared" si="24"/>
        <v>0</v>
      </c>
      <c r="M786" s="138">
        <f t="shared" si="25"/>
        <v>0</v>
      </c>
    </row>
    <row r="787" spans="1:13" ht="31.5" outlineLevel="6">
      <c r="A787" s="19" t="s">
        <v>706</v>
      </c>
      <c r="B787" s="20" t="s">
        <v>187</v>
      </c>
      <c r="C787" s="20" t="s">
        <v>14</v>
      </c>
      <c r="D787" s="20" t="s">
        <v>387</v>
      </c>
      <c r="E787" s="20" t="s">
        <v>70</v>
      </c>
      <c r="F787" s="13">
        <f>'Приложение_7 '!G945</f>
        <v>5536</v>
      </c>
      <c r="G787" s="13">
        <f>F787</f>
        <v>5536</v>
      </c>
      <c r="I787" s="13">
        <v>5536</v>
      </c>
      <c r="J787" s="13">
        <v>5536</v>
      </c>
      <c r="L787" s="138">
        <f t="shared" si="24"/>
        <v>0</v>
      </c>
      <c r="M787" s="138">
        <f t="shared" si="25"/>
        <v>0</v>
      </c>
    </row>
    <row r="788" spans="1:13" ht="78.75" outlineLevel="5">
      <c r="A788" s="19" t="s">
        <v>482</v>
      </c>
      <c r="B788" s="20" t="s">
        <v>187</v>
      </c>
      <c r="C788" s="20" t="s">
        <v>14</v>
      </c>
      <c r="D788" s="20" t="s">
        <v>388</v>
      </c>
      <c r="E788" s="20" t="s">
        <v>1</v>
      </c>
      <c r="F788" s="13">
        <f>F789</f>
        <v>488400</v>
      </c>
      <c r="G788" s="13">
        <f>G789</f>
        <v>488400</v>
      </c>
      <c r="I788" s="13">
        <v>488400</v>
      </c>
      <c r="J788" s="13">
        <v>488400</v>
      </c>
      <c r="L788" s="138">
        <f t="shared" si="24"/>
        <v>0</v>
      </c>
      <c r="M788" s="138">
        <f t="shared" si="25"/>
        <v>0</v>
      </c>
    </row>
    <row r="789" spans="1:13" ht="31.5" outlineLevel="6">
      <c r="A789" s="19" t="s">
        <v>706</v>
      </c>
      <c r="B789" s="20" t="s">
        <v>187</v>
      </c>
      <c r="C789" s="20" t="s">
        <v>14</v>
      </c>
      <c r="D789" s="20" t="s">
        <v>388</v>
      </c>
      <c r="E789" s="20" t="s">
        <v>70</v>
      </c>
      <c r="F789" s="13">
        <f>'Приложение_7 '!G947</f>
        <v>488400</v>
      </c>
      <c r="G789" s="13">
        <f>F789</f>
        <v>488400</v>
      </c>
      <c r="I789" s="13">
        <v>488400</v>
      </c>
      <c r="J789" s="13">
        <v>488400</v>
      </c>
      <c r="L789" s="138">
        <f t="shared" si="24"/>
        <v>0</v>
      </c>
      <c r="M789" s="138">
        <f t="shared" si="25"/>
        <v>0</v>
      </c>
    </row>
    <row r="790" spans="1:13" ht="31.5" outlineLevel="3">
      <c r="A790" s="102" t="s">
        <v>659</v>
      </c>
      <c r="B790" s="103" t="s">
        <v>187</v>
      </c>
      <c r="C790" s="103" t="s">
        <v>14</v>
      </c>
      <c r="D790" s="103" t="s">
        <v>346</v>
      </c>
      <c r="E790" s="103" t="s">
        <v>1</v>
      </c>
      <c r="F790" s="12">
        <f>F791</f>
        <v>122228</v>
      </c>
      <c r="G790" s="12">
        <f>G791</f>
        <v>122228</v>
      </c>
      <c r="I790" s="12">
        <v>122228</v>
      </c>
      <c r="J790" s="12">
        <v>122228</v>
      </c>
      <c r="L790" s="138">
        <f t="shared" si="24"/>
        <v>0</v>
      </c>
      <c r="M790" s="138">
        <f t="shared" si="25"/>
        <v>0</v>
      </c>
    </row>
    <row r="791" spans="1:13" outlineLevel="4">
      <c r="A791" s="19" t="s">
        <v>571</v>
      </c>
      <c r="B791" s="20" t="s">
        <v>187</v>
      </c>
      <c r="C791" s="20" t="s">
        <v>14</v>
      </c>
      <c r="D791" s="20" t="s">
        <v>351</v>
      </c>
      <c r="E791" s="20" t="s">
        <v>1</v>
      </c>
      <c r="F791" s="13">
        <f>F792+F794</f>
        <v>122228</v>
      </c>
      <c r="G791" s="13">
        <f>G792+G794</f>
        <v>122228</v>
      </c>
      <c r="I791" s="13">
        <v>122228</v>
      </c>
      <c r="J791" s="13">
        <v>122228</v>
      </c>
      <c r="L791" s="138">
        <f t="shared" si="24"/>
        <v>0</v>
      </c>
      <c r="M791" s="138">
        <f t="shared" si="25"/>
        <v>0</v>
      </c>
    </row>
    <row r="792" spans="1:13" ht="78.75" outlineLevel="5">
      <c r="A792" s="19" t="s">
        <v>481</v>
      </c>
      <c r="B792" s="20" t="s">
        <v>187</v>
      </c>
      <c r="C792" s="20" t="s">
        <v>14</v>
      </c>
      <c r="D792" s="20" t="s">
        <v>389</v>
      </c>
      <c r="E792" s="20" t="s">
        <v>1</v>
      </c>
      <c r="F792" s="13">
        <f>F793</f>
        <v>2228</v>
      </c>
      <c r="G792" s="13">
        <f>G793</f>
        <v>2228</v>
      </c>
      <c r="I792" s="13">
        <v>2228</v>
      </c>
      <c r="J792" s="13">
        <v>2228</v>
      </c>
      <c r="L792" s="138">
        <f t="shared" si="24"/>
        <v>0</v>
      </c>
      <c r="M792" s="138">
        <f t="shared" si="25"/>
        <v>0</v>
      </c>
    </row>
    <row r="793" spans="1:13" ht="31.5" outlineLevel="6">
      <c r="A793" s="19" t="s">
        <v>706</v>
      </c>
      <c r="B793" s="20" t="s">
        <v>187</v>
      </c>
      <c r="C793" s="20" t="s">
        <v>14</v>
      </c>
      <c r="D793" s="20" t="s">
        <v>389</v>
      </c>
      <c r="E793" s="20" t="s">
        <v>70</v>
      </c>
      <c r="F793" s="13">
        <f>'Приложение_7 '!G951</f>
        <v>2228</v>
      </c>
      <c r="G793" s="13">
        <f>F793</f>
        <v>2228</v>
      </c>
      <c r="I793" s="13">
        <v>2228</v>
      </c>
      <c r="J793" s="13">
        <v>2228</v>
      </c>
      <c r="L793" s="138">
        <f t="shared" si="24"/>
        <v>0</v>
      </c>
      <c r="M793" s="138">
        <f t="shared" si="25"/>
        <v>0</v>
      </c>
    </row>
    <row r="794" spans="1:13" ht="78.75" outlineLevel="5">
      <c r="A794" s="19" t="s">
        <v>482</v>
      </c>
      <c r="B794" s="20" t="s">
        <v>187</v>
      </c>
      <c r="C794" s="20" t="s">
        <v>14</v>
      </c>
      <c r="D794" s="20" t="s">
        <v>390</v>
      </c>
      <c r="E794" s="20" t="s">
        <v>1</v>
      </c>
      <c r="F794" s="13">
        <f>F795</f>
        <v>120000</v>
      </c>
      <c r="G794" s="13">
        <f>G795</f>
        <v>120000</v>
      </c>
      <c r="I794" s="13">
        <v>120000</v>
      </c>
      <c r="J794" s="13">
        <v>120000</v>
      </c>
      <c r="L794" s="138">
        <f t="shared" si="24"/>
        <v>0</v>
      </c>
      <c r="M794" s="138">
        <f t="shared" si="25"/>
        <v>0</v>
      </c>
    </row>
    <row r="795" spans="1:13" ht="31.5" outlineLevel="6">
      <c r="A795" s="19" t="s">
        <v>706</v>
      </c>
      <c r="B795" s="20" t="s">
        <v>187</v>
      </c>
      <c r="C795" s="20" t="s">
        <v>14</v>
      </c>
      <c r="D795" s="20" t="s">
        <v>390</v>
      </c>
      <c r="E795" s="20" t="s">
        <v>70</v>
      </c>
      <c r="F795" s="13">
        <f>'Приложение_7 '!G953</f>
        <v>120000</v>
      </c>
      <c r="G795" s="13">
        <f>F795</f>
        <v>120000</v>
      </c>
      <c r="I795" s="13">
        <v>120000</v>
      </c>
      <c r="J795" s="13">
        <v>120000</v>
      </c>
      <c r="L795" s="138">
        <f t="shared" si="24"/>
        <v>0</v>
      </c>
      <c r="M795" s="138">
        <f t="shared" si="25"/>
        <v>0</v>
      </c>
    </row>
    <row r="796" spans="1:13" s="137" customFormat="1" ht="27" customHeight="1" outlineLevel="1">
      <c r="A796" s="139" t="s">
        <v>697</v>
      </c>
      <c r="B796" s="140" t="s">
        <v>187</v>
      </c>
      <c r="C796" s="140" t="s">
        <v>22</v>
      </c>
      <c r="D796" s="140" t="s">
        <v>4</v>
      </c>
      <c r="E796" s="140" t="s">
        <v>1</v>
      </c>
      <c r="F796" s="141">
        <f>F797+F817</f>
        <v>58350400</v>
      </c>
      <c r="G796" s="141">
        <f>G797+G817</f>
        <v>58350400</v>
      </c>
      <c r="I796" s="141">
        <v>58350400</v>
      </c>
      <c r="J796" s="141">
        <v>58350400</v>
      </c>
      <c r="L796" s="138">
        <f t="shared" si="24"/>
        <v>0</v>
      </c>
      <c r="M796" s="138">
        <f t="shared" si="25"/>
        <v>0</v>
      </c>
    </row>
    <row r="797" spans="1:13" ht="31.5" outlineLevel="2">
      <c r="A797" s="102" t="s">
        <v>666</v>
      </c>
      <c r="B797" s="103" t="s">
        <v>187</v>
      </c>
      <c r="C797" s="103" t="s">
        <v>22</v>
      </c>
      <c r="D797" s="103" t="s">
        <v>23</v>
      </c>
      <c r="E797" s="103" t="s">
        <v>1</v>
      </c>
      <c r="F797" s="12">
        <f>F798+F806</f>
        <v>56883700</v>
      </c>
      <c r="G797" s="12">
        <f>G798+G806</f>
        <v>56883700</v>
      </c>
      <c r="I797" s="12">
        <v>56883700</v>
      </c>
      <c r="J797" s="12">
        <v>56883700</v>
      </c>
      <c r="L797" s="138">
        <f t="shared" si="24"/>
        <v>0</v>
      </c>
      <c r="M797" s="138">
        <f t="shared" si="25"/>
        <v>0</v>
      </c>
    </row>
    <row r="798" spans="1:13" ht="31.5" outlineLevel="3">
      <c r="A798" s="102" t="s">
        <v>649</v>
      </c>
      <c r="B798" s="103" t="s">
        <v>187</v>
      </c>
      <c r="C798" s="103" t="s">
        <v>22</v>
      </c>
      <c r="D798" s="103" t="s">
        <v>243</v>
      </c>
      <c r="E798" s="103" t="s">
        <v>1</v>
      </c>
      <c r="F798" s="12">
        <f>F799+F803</f>
        <v>17444400</v>
      </c>
      <c r="G798" s="12">
        <f>G799+G803</f>
        <v>17444400</v>
      </c>
      <c r="I798" s="12">
        <v>17444400</v>
      </c>
      <c r="J798" s="12">
        <v>17444400</v>
      </c>
      <c r="L798" s="138">
        <f t="shared" si="24"/>
        <v>0</v>
      </c>
      <c r="M798" s="138">
        <f t="shared" si="25"/>
        <v>0</v>
      </c>
    </row>
    <row r="799" spans="1:13" ht="47.25" outlineLevel="4">
      <c r="A799" s="19" t="s">
        <v>611</v>
      </c>
      <c r="B799" s="20" t="s">
        <v>187</v>
      </c>
      <c r="C799" s="20" t="s">
        <v>22</v>
      </c>
      <c r="D799" s="20" t="s">
        <v>391</v>
      </c>
      <c r="E799" s="20" t="s">
        <v>1</v>
      </c>
      <c r="F799" s="13">
        <f>F800</f>
        <v>425500</v>
      </c>
      <c r="G799" s="13">
        <f>G800</f>
        <v>425500</v>
      </c>
      <c r="I799" s="13">
        <v>425500</v>
      </c>
      <c r="J799" s="13">
        <v>425500</v>
      </c>
      <c r="L799" s="138">
        <f t="shared" ref="L799:L853" si="26">F799-I799</f>
        <v>0</v>
      </c>
      <c r="M799" s="138">
        <f t="shared" ref="M799:M853" si="27">G799-J799</f>
        <v>0</v>
      </c>
    </row>
    <row r="800" spans="1:13" ht="126" outlineLevel="5">
      <c r="A800" s="19" t="s">
        <v>487</v>
      </c>
      <c r="B800" s="20" t="s">
        <v>187</v>
      </c>
      <c r="C800" s="20" t="s">
        <v>22</v>
      </c>
      <c r="D800" s="20" t="s">
        <v>392</v>
      </c>
      <c r="E800" s="20" t="s">
        <v>1</v>
      </c>
      <c r="F800" s="13">
        <f>F801+F802</f>
        <v>425500</v>
      </c>
      <c r="G800" s="13">
        <f>G801+G802</f>
        <v>425500</v>
      </c>
      <c r="I800" s="13">
        <v>425500</v>
      </c>
      <c r="J800" s="13">
        <v>425500</v>
      </c>
      <c r="L800" s="138">
        <f t="shared" si="26"/>
        <v>0</v>
      </c>
      <c r="M800" s="138">
        <f t="shared" si="27"/>
        <v>0</v>
      </c>
    </row>
    <row r="801" spans="1:13" ht="31.5" outlineLevel="6">
      <c r="A801" s="19" t="s">
        <v>703</v>
      </c>
      <c r="B801" s="20" t="s">
        <v>187</v>
      </c>
      <c r="C801" s="20" t="s">
        <v>22</v>
      </c>
      <c r="D801" s="20" t="s">
        <v>392</v>
      </c>
      <c r="E801" s="20" t="s">
        <v>17</v>
      </c>
      <c r="F801" s="13">
        <f>'Приложение_7 '!G766</f>
        <v>170216.5</v>
      </c>
      <c r="G801" s="13">
        <f>F801</f>
        <v>170216.5</v>
      </c>
      <c r="I801" s="13">
        <v>170216.5</v>
      </c>
      <c r="J801" s="13">
        <v>170216.5</v>
      </c>
      <c r="L801" s="138">
        <f t="shared" si="26"/>
        <v>0</v>
      </c>
      <c r="M801" s="138">
        <f t="shared" si="27"/>
        <v>0</v>
      </c>
    </row>
    <row r="802" spans="1:13" ht="31.5" outlineLevel="6">
      <c r="A802" s="19" t="s">
        <v>706</v>
      </c>
      <c r="B802" s="20" t="s">
        <v>187</v>
      </c>
      <c r="C802" s="20" t="s">
        <v>22</v>
      </c>
      <c r="D802" s="20" t="s">
        <v>392</v>
      </c>
      <c r="E802" s="20" t="s">
        <v>70</v>
      </c>
      <c r="F802" s="13">
        <f>'Приложение_7 '!G767</f>
        <v>255283.5</v>
      </c>
      <c r="G802" s="13">
        <f>F802</f>
        <v>255283.5</v>
      </c>
      <c r="I802" s="13">
        <v>255283.5</v>
      </c>
      <c r="J802" s="13">
        <v>255283.5</v>
      </c>
      <c r="L802" s="138">
        <f t="shared" si="26"/>
        <v>0</v>
      </c>
      <c r="M802" s="138">
        <f t="shared" si="27"/>
        <v>0</v>
      </c>
    </row>
    <row r="803" spans="1:13" ht="31.5" outlineLevel="4">
      <c r="A803" s="19" t="s">
        <v>612</v>
      </c>
      <c r="B803" s="20" t="s">
        <v>187</v>
      </c>
      <c r="C803" s="20" t="s">
        <v>22</v>
      </c>
      <c r="D803" s="20" t="s">
        <v>393</v>
      </c>
      <c r="E803" s="20" t="s">
        <v>1</v>
      </c>
      <c r="F803" s="13">
        <f>F804</f>
        <v>17018900</v>
      </c>
      <c r="G803" s="13">
        <f>G804</f>
        <v>17018900</v>
      </c>
      <c r="I803" s="13">
        <v>17018900</v>
      </c>
      <c r="J803" s="13">
        <v>17018900</v>
      </c>
      <c r="L803" s="138">
        <f t="shared" si="26"/>
        <v>0</v>
      </c>
      <c r="M803" s="138">
        <f t="shared" si="27"/>
        <v>0</v>
      </c>
    </row>
    <row r="804" spans="1:13" ht="78.75" outlineLevel="5">
      <c r="A804" s="19" t="s">
        <v>488</v>
      </c>
      <c r="B804" s="20" t="s">
        <v>187</v>
      </c>
      <c r="C804" s="20" t="s">
        <v>22</v>
      </c>
      <c r="D804" s="20" t="s">
        <v>394</v>
      </c>
      <c r="E804" s="20" t="s">
        <v>1</v>
      </c>
      <c r="F804" s="13">
        <f>F805</f>
        <v>17018900</v>
      </c>
      <c r="G804" s="13">
        <f>G805</f>
        <v>17018900</v>
      </c>
      <c r="I804" s="13">
        <v>17018900</v>
      </c>
      <c r="J804" s="13">
        <v>17018900</v>
      </c>
      <c r="L804" s="138">
        <f t="shared" si="26"/>
        <v>0</v>
      </c>
      <c r="M804" s="138">
        <f t="shared" si="27"/>
        <v>0</v>
      </c>
    </row>
    <row r="805" spans="1:13" ht="31.5" outlineLevel="6">
      <c r="A805" s="19" t="s">
        <v>704</v>
      </c>
      <c r="B805" s="20" t="s">
        <v>187</v>
      </c>
      <c r="C805" s="20" t="s">
        <v>22</v>
      </c>
      <c r="D805" s="20" t="s">
        <v>394</v>
      </c>
      <c r="E805" s="20" t="s">
        <v>47</v>
      </c>
      <c r="F805" s="13">
        <f>'Приложение_7 '!G770</f>
        <v>17018900</v>
      </c>
      <c r="G805" s="13">
        <f>F805</f>
        <v>17018900</v>
      </c>
      <c r="I805" s="13">
        <v>17018900</v>
      </c>
      <c r="J805" s="13">
        <v>17018900</v>
      </c>
      <c r="L805" s="138">
        <f t="shared" si="26"/>
        <v>0</v>
      </c>
      <c r="M805" s="138">
        <f t="shared" si="27"/>
        <v>0</v>
      </c>
    </row>
    <row r="806" spans="1:13" ht="47.25" outlineLevel="3">
      <c r="A806" s="102" t="s">
        <v>623</v>
      </c>
      <c r="B806" s="103" t="s">
        <v>187</v>
      </c>
      <c r="C806" s="103" t="s">
        <v>22</v>
      </c>
      <c r="D806" s="103" t="s">
        <v>24</v>
      </c>
      <c r="E806" s="103" t="s">
        <v>1</v>
      </c>
      <c r="F806" s="12">
        <f>F807+F811+F814</f>
        <v>39439300</v>
      </c>
      <c r="G806" s="12">
        <f>G807+G811+G814</f>
        <v>39439300</v>
      </c>
      <c r="I806" s="12">
        <v>39439300</v>
      </c>
      <c r="J806" s="12">
        <v>39439300</v>
      </c>
      <c r="L806" s="138">
        <f t="shared" si="26"/>
        <v>0</v>
      </c>
      <c r="M806" s="138">
        <f t="shared" si="27"/>
        <v>0</v>
      </c>
    </row>
    <row r="807" spans="1:13" ht="47.25" outlineLevel="4">
      <c r="A807" s="19" t="s">
        <v>613</v>
      </c>
      <c r="B807" s="20" t="s">
        <v>187</v>
      </c>
      <c r="C807" s="20" t="s">
        <v>22</v>
      </c>
      <c r="D807" s="20" t="s">
        <v>395</v>
      </c>
      <c r="E807" s="20" t="s">
        <v>1</v>
      </c>
      <c r="F807" s="13">
        <f>F808</f>
        <v>5286000</v>
      </c>
      <c r="G807" s="13">
        <f>G808</f>
        <v>5286000</v>
      </c>
      <c r="I807" s="13">
        <v>5286000</v>
      </c>
      <c r="J807" s="13">
        <v>5286000</v>
      </c>
      <c r="L807" s="138">
        <f t="shared" si="26"/>
        <v>0</v>
      </c>
      <c r="M807" s="138">
        <f t="shared" si="27"/>
        <v>0</v>
      </c>
    </row>
    <row r="808" spans="1:13" ht="110.25" outlineLevel="5">
      <c r="A808" s="19" t="s">
        <v>489</v>
      </c>
      <c r="B808" s="20" t="s">
        <v>187</v>
      </c>
      <c r="C808" s="20" t="s">
        <v>22</v>
      </c>
      <c r="D808" s="20" t="s">
        <v>396</v>
      </c>
      <c r="E808" s="20" t="s">
        <v>1</v>
      </c>
      <c r="F808" s="13">
        <f>F809+F810</f>
        <v>5286000</v>
      </c>
      <c r="G808" s="13">
        <f>G809+G810</f>
        <v>5286000</v>
      </c>
      <c r="I808" s="13">
        <v>5286000</v>
      </c>
      <c r="J808" s="13">
        <v>5286000</v>
      </c>
      <c r="L808" s="138">
        <f t="shared" si="26"/>
        <v>0</v>
      </c>
      <c r="M808" s="138">
        <f t="shared" si="27"/>
        <v>0</v>
      </c>
    </row>
    <row r="809" spans="1:13" ht="78.75" outlineLevel="6">
      <c r="A809" s="19" t="s">
        <v>719</v>
      </c>
      <c r="B809" s="20" t="s">
        <v>187</v>
      </c>
      <c r="C809" s="20" t="s">
        <v>22</v>
      </c>
      <c r="D809" s="20" t="s">
        <v>396</v>
      </c>
      <c r="E809" s="20" t="s">
        <v>10</v>
      </c>
      <c r="F809" s="13">
        <f>'Приложение_7 '!G774</f>
        <v>3774682.59</v>
      </c>
      <c r="G809" s="13">
        <f>F809</f>
        <v>3774682.59</v>
      </c>
      <c r="I809" s="13">
        <v>3774682.59</v>
      </c>
      <c r="J809" s="13">
        <v>3774682.59</v>
      </c>
      <c r="L809" s="138">
        <f t="shared" si="26"/>
        <v>0</v>
      </c>
      <c r="M809" s="138">
        <f t="shared" si="27"/>
        <v>0</v>
      </c>
    </row>
    <row r="810" spans="1:13" ht="31.5" outlineLevel="6">
      <c r="A810" s="19" t="s">
        <v>703</v>
      </c>
      <c r="B810" s="20" t="s">
        <v>187</v>
      </c>
      <c r="C810" s="20" t="s">
        <v>22</v>
      </c>
      <c r="D810" s="20" t="s">
        <v>396</v>
      </c>
      <c r="E810" s="20" t="s">
        <v>17</v>
      </c>
      <c r="F810" s="13">
        <f>'Приложение_7 '!G775</f>
        <v>1511317.41</v>
      </c>
      <c r="G810" s="13">
        <f>F810</f>
        <v>1511317.41</v>
      </c>
      <c r="I810" s="13">
        <v>1511317.41</v>
      </c>
      <c r="J810" s="13">
        <v>1511317.41</v>
      </c>
      <c r="L810" s="138">
        <f t="shared" si="26"/>
        <v>0</v>
      </c>
      <c r="M810" s="138">
        <f t="shared" si="27"/>
        <v>0</v>
      </c>
    </row>
    <row r="811" spans="1:13" ht="63" outlineLevel="4">
      <c r="A811" s="19" t="s">
        <v>614</v>
      </c>
      <c r="B811" s="20" t="s">
        <v>187</v>
      </c>
      <c r="C811" s="20" t="s">
        <v>22</v>
      </c>
      <c r="D811" s="20" t="s">
        <v>397</v>
      </c>
      <c r="E811" s="20" t="s">
        <v>1</v>
      </c>
      <c r="F811" s="13">
        <f>F812</f>
        <v>756100</v>
      </c>
      <c r="G811" s="13">
        <f>G812</f>
        <v>756100</v>
      </c>
      <c r="I811" s="13">
        <v>756100</v>
      </c>
      <c r="J811" s="13">
        <v>756100</v>
      </c>
      <c r="L811" s="138">
        <f t="shared" si="26"/>
        <v>0</v>
      </c>
      <c r="M811" s="138">
        <f t="shared" si="27"/>
        <v>0</v>
      </c>
    </row>
    <row r="812" spans="1:13" ht="94.5" outlineLevel="5">
      <c r="A812" s="19" t="s">
        <v>490</v>
      </c>
      <c r="B812" s="20" t="s">
        <v>187</v>
      </c>
      <c r="C812" s="20" t="s">
        <v>22</v>
      </c>
      <c r="D812" s="20" t="s">
        <v>398</v>
      </c>
      <c r="E812" s="20" t="s">
        <v>1</v>
      </c>
      <c r="F812" s="13">
        <f>F813</f>
        <v>756100</v>
      </c>
      <c r="G812" s="13">
        <f>G813</f>
        <v>756100</v>
      </c>
      <c r="I812" s="13">
        <v>756100</v>
      </c>
      <c r="J812" s="13">
        <v>756100</v>
      </c>
      <c r="L812" s="138">
        <f t="shared" si="26"/>
        <v>0</v>
      </c>
      <c r="M812" s="138">
        <f t="shared" si="27"/>
        <v>0</v>
      </c>
    </row>
    <row r="813" spans="1:13" ht="31.5" outlineLevel="6">
      <c r="A813" s="19" t="s">
        <v>704</v>
      </c>
      <c r="B813" s="20" t="s">
        <v>187</v>
      </c>
      <c r="C813" s="20" t="s">
        <v>22</v>
      </c>
      <c r="D813" s="20" t="s">
        <v>398</v>
      </c>
      <c r="E813" s="20" t="s">
        <v>47</v>
      </c>
      <c r="F813" s="13">
        <f>'Приложение_7 '!G778</f>
        <v>756100</v>
      </c>
      <c r="G813" s="13">
        <f>F813</f>
        <v>756100</v>
      </c>
      <c r="I813" s="13">
        <v>756100</v>
      </c>
      <c r="J813" s="13">
        <v>756100</v>
      </c>
      <c r="L813" s="138">
        <f t="shared" si="26"/>
        <v>0</v>
      </c>
      <c r="M813" s="138">
        <f t="shared" si="27"/>
        <v>0</v>
      </c>
    </row>
    <row r="814" spans="1:13" ht="47.25" outlineLevel="4">
      <c r="A814" s="19" t="s">
        <v>615</v>
      </c>
      <c r="B814" s="20" t="s">
        <v>187</v>
      </c>
      <c r="C814" s="20" t="s">
        <v>22</v>
      </c>
      <c r="D814" s="20" t="s">
        <v>399</v>
      </c>
      <c r="E814" s="20" t="s">
        <v>1</v>
      </c>
      <c r="F814" s="13">
        <f>F815</f>
        <v>33397200</v>
      </c>
      <c r="G814" s="13">
        <f>G815</f>
        <v>33397200</v>
      </c>
      <c r="I814" s="13">
        <v>33397200</v>
      </c>
      <c r="J814" s="13">
        <v>33397200</v>
      </c>
      <c r="L814" s="138">
        <f t="shared" si="26"/>
        <v>0</v>
      </c>
      <c r="M814" s="138">
        <f t="shared" si="27"/>
        <v>0</v>
      </c>
    </row>
    <row r="815" spans="1:13" ht="63" outlineLevel="5">
      <c r="A815" s="19" t="s">
        <v>491</v>
      </c>
      <c r="B815" s="20" t="s">
        <v>187</v>
      </c>
      <c r="C815" s="20" t="s">
        <v>22</v>
      </c>
      <c r="D815" s="20" t="s">
        <v>400</v>
      </c>
      <c r="E815" s="20" t="s">
        <v>1</v>
      </c>
      <c r="F815" s="13">
        <f>F816</f>
        <v>33397200</v>
      </c>
      <c r="G815" s="13">
        <f>G816</f>
        <v>33397200</v>
      </c>
      <c r="I815" s="13">
        <v>33397200</v>
      </c>
      <c r="J815" s="13">
        <v>33397200</v>
      </c>
      <c r="L815" s="138">
        <f t="shared" si="26"/>
        <v>0</v>
      </c>
      <c r="M815" s="138">
        <f t="shared" si="27"/>
        <v>0</v>
      </c>
    </row>
    <row r="816" spans="1:13" ht="31.5" outlineLevel="6">
      <c r="A816" s="19" t="s">
        <v>704</v>
      </c>
      <c r="B816" s="20" t="s">
        <v>187</v>
      </c>
      <c r="C816" s="20" t="s">
        <v>22</v>
      </c>
      <c r="D816" s="20" t="s">
        <v>400</v>
      </c>
      <c r="E816" s="20" t="s">
        <v>47</v>
      </c>
      <c r="F816" s="13">
        <f>'Приложение_7 '!G781</f>
        <v>33397200</v>
      </c>
      <c r="G816" s="13">
        <f>F816</f>
        <v>33397200</v>
      </c>
      <c r="I816" s="13">
        <v>33397200</v>
      </c>
      <c r="J816" s="13">
        <v>33397200</v>
      </c>
      <c r="L816" s="138">
        <f t="shared" si="26"/>
        <v>0</v>
      </c>
      <c r="M816" s="138">
        <f t="shared" si="27"/>
        <v>0</v>
      </c>
    </row>
    <row r="817" spans="1:13" ht="47.25" outlineLevel="2">
      <c r="A817" s="102" t="s">
        <v>665</v>
      </c>
      <c r="B817" s="103" t="s">
        <v>187</v>
      </c>
      <c r="C817" s="103" t="s">
        <v>22</v>
      </c>
      <c r="D817" s="103" t="s">
        <v>6</v>
      </c>
      <c r="E817" s="103" t="s">
        <v>1</v>
      </c>
      <c r="F817" s="12">
        <f>F818</f>
        <v>1466700</v>
      </c>
      <c r="G817" s="12">
        <f>G818</f>
        <v>1466700</v>
      </c>
      <c r="I817" s="12">
        <v>1466700</v>
      </c>
      <c r="J817" s="12">
        <v>1466700</v>
      </c>
      <c r="L817" s="138">
        <f t="shared" si="26"/>
        <v>0</v>
      </c>
      <c r="M817" s="138">
        <f t="shared" si="27"/>
        <v>0</v>
      </c>
    </row>
    <row r="818" spans="1:13" ht="31.5" outlineLevel="3">
      <c r="A818" s="102" t="s">
        <v>625</v>
      </c>
      <c r="B818" s="103" t="s">
        <v>187</v>
      </c>
      <c r="C818" s="103" t="s">
        <v>22</v>
      </c>
      <c r="D818" s="103" t="s">
        <v>43</v>
      </c>
      <c r="E818" s="103" t="s">
        <v>1</v>
      </c>
      <c r="F818" s="12">
        <f>F819+F823</f>
        <v>1466700</v>
      </c>
      <c r="G818" s="12">
        <f>G819+G823</f>
        <v>1466700</v>
      </c>
      <c r="I818" s="12">
        <v>1466700</v>
      </c>
      <c r="J818" s="12">
        <v>1466700</v>
      </c>
      <c r="L818" s="138">
        <f t="shared" si="26"/>
        <v>0</v>
      </c>
      <c r="M818" s="138">
        <f t="shared" si="27"/>
        <v>0</v>
      </c>
    </row>
    <row r="819" spans="1:13" ht="47.25" outlineLevel="4">
      <c r="A819" s="19" t="s">
        <v>616</v>
      </c>
      <c r="B819" s="20" t="s">
        <v>187</v>
      </c>
      <c r="C819" s="20" t="s">
        <v>22</v>
      </c>
      <c r="D819" s="20" t="s">
        <v>401</v>
      </c>
      <c r="E819" s="20" t="s">
        <v>1</v>
      </c>
      <c r="F819" s="13">
        <f>F820</f>
        <v>1321500</v>
      </c>
      <c r="G819" s="13">
        <f>G820</f>
        <v>1321500</v>
      </c>
      <c r="I819" s="13">
        <v>1321500</v>
      </c>
      <c r="J819" s="13">
        <v>1321500</v>
      </c>
      <c r="L819" s="138">
        <f t="shared" si="26"/>
        <v>0</v>
      </c>
      <c r="M819" s="138">
        <f t="shared" si="27"/>
        <v>0</v>
      </c>
    </row>
    <row r="820" spans="1:13" ht="47.25" outlineLevel="5">
      <c r="A820" s="19" t="s">
        <v>492</v>
      </c>
      <c r="B820" s="20" t="s">
        <v>187</v>
      </c>
      <c r="C820" s="20" t="s">
        <v>22</v>
      </c>
      <c r="D820" s="20" t="s">
        <v>402</v>
      </c>
      <c r="E820" s="20" t="s">
        <v>1</v>
      </c>
      <c r="F820" s="13">
        <f>F821+F822</f>
        <v>1321500</v>
      </c>
      <c r="G820" s="13">
        <f>G821+G822</f>
        <v>1321500</v>
      </c>
      <c r="I820" s="13">
        <v>1321500</v>
      </c>
      <c r="J820" s="16">
        <v>1321500</v>
      </c>
      <c r="L820" s="138">
        <f t="shared" si="26"/>
        <v>0</v>
      </c>
      <c r="M820" s="138">
        <f t="shared" si="27"/>
        <v>0</v>
      </c>
    </row>
    <row r="821" spans="1:13" ht="78.75" outlineLevel="6">
      <c r="A821" s="19" t="s">
        <v>719</v>
      </c>
      <c r="B821" s="20" t="s">
        <v>187</v>
      </c>
      <c r="C821" s="20" t="s">
        <v>22</v>
      </c>
      <c r="D821" s="20" t="s">
        <v>402</v>
      </c>
      <c r="E821" s="20" t="s">
        <v>10</v>
      </c>
      <c r="F821" s="15">
        <f>'Приложение_7 '!G260</f>
        <v>1185628.17</v>
      </c>
      <c r="G821" s="18">
        <f>F821</f>
        <v>1185628.17</v>
      </c>
      <c r="I821" s="15">
        <v>1185628.17</v>
      </c>
      <c r="J821" s="18">
        <v>1185628.17</v>
      </c>
      <c r="L821" s="138">
        <f t="shared" si="26"/>
        <v>0</v>
      </c>
      <c r="M821" s="138">
        <f t="shared" si="27"/>
        <v>0</v>
      </c>
    </row>
    <row r="822" spans="1:13" ht="31.5" outlineLevel="6">
      <c r="A822" s="19" t="s">
        <v>703</v>
      </c>
      <c r="B822" s="20" t="s">
        <v>187</v>
      </c>
      <c r="C822" s="20" t="s">
        <v>22</v>
      </c>
      <c r="D822" s="20" t="s">
        <v>402</v>
      </c>
      <c r="E822" s="20" t="s">
        <v>17</v>
      </c>
      <c r="F822" s="15">
        <f>'Приложение_7 '!G261</f>
        <v>135871.82999999999</v>
      </c>
      <c r="G822" s="18">
        <f>F822</f>
        <v>135871.82999999999</v>
      </c>
      <c r="I822" s="15">
        <v>135871.82999999999</v>
      </c>
      <c r="J822" s="18">
        <v>135871.82999999999</v>
      </c>
      <c r="L822" s="138">
        <f t="shared" si="26"/>
        <v>0</v>
      </c>
      <c r="M822" s="138">
        <f t="shared" si="27"/>
        <v>0</v>
      </c>
    </row>
    <row r="823" spans="1:13" ht="110.25" outlineLevel="4">
      <c r="A823" s="19" t="s">
        <v>617</v>
      </c>
      <c r="B823" s="20" t="s">
        <v>187</v>
      </c>
      <c r="C823" s="20" t="s">
        <v>22</v>
      </c>
      <c r="D823" s="20" t="s">
        <v>403</v>
      </c>
      <c r="E823" s="20" t="s">
        <v>1</v>
      </c>
      <c r="F823" s="15">
        <f>F824</f>
        <v>145200</v>
      </c>
      <c r="G823" s="15">
        <f>G824</f>
        <v>145200</v>
      </c>
      <c r="I823" s="15">
        <v>145200</v>
      </c>
      <c r="J823" s="18">
        <v>145200</v>
      </c>
      <c r="L823" s="138">
        <f t="shared" si="26"/>
        <v>0</v>
      </c>
      <c r="M823" s="138">
        <f t="shared" si="27"/>
        <v>0</v>
      </c>
    </row>
    <row r="824" spans="1:13" ht="110.25" outlineLevel="5">
      <c r="A824" s="19" t="s">
        <v>493</v>
      </c>
      <c r="B824" s="20" t="s">
        <v>187</v>
      </c>
      <c r="C824" s="20" t="s">
        <v>22</v>
      </c>
      <c r="D824" s="20" t="s">
        <v>404</v>
      </c>
      <c r="E824" s="20" t="s">
        <v>1</v>
      </c>
      <c r="F824" s="15">
        <f>F825+F826</f>
        <v>145200</v>
      </c>
      <c r="G824" s="15">
        <f>G825+G826</f>
        <v>145200</v>
      </c>
      <c r="I824" s="15">
        <v>145200</v>
      </c>
      <c r="J824" s="18">
        <v>145200</v>
      </c>
      <c r="L824" s="138">
        <f t="shared" si="26"/>
        <v>0</v>
      </c>
      <c r="M824" s="138">
        <f t="shared" si="27"/>
        <v>0</v>
      </c>
    </row>
    <row r="825" spans="1:13" ht="78.75" outlineLevel="6">
      <c r="A825" s="19" t="s">
        <v>719</v>
      </c>
      <c r="B825" s="20" t="s">
        <v>187</v>
      </c>
      <c r="C825" s="20" t="s">
        <v>22</v>
      </c>
      <c r="D825" s="20" t="s">
        <v>404</v>
      </c>
      <c r="E825" s="20" t="s">
        <v>10</v>
      </c>
      <c r="F825" s="15">
        <f>'Приложение_7 '!G264</f>
        <v>128488.7</v>
      </c>
      <c r="G825" s="18">
        <f>F825</f>
        <v>128488.7</v>
      </c>
      <c r="I825" s="15">
        <v>128488.7</v>
      </c>
      <c r="J825" s="18">
        <v>128488.7</v>
      </c>
      <c r="L825" s="138">
        <f t="shared" si="26"/>
        <v>0</v>
      </c>
      <c r="M825" s="138">
        <f t="shared" si="27"/>
        <v>0</v>
      </c>
    </row>
    <row r="826" spans="1:13" ht="31.5" outlineLevel="6">
      <c r="A826" s="19" t="s">
        <v>703</v>
      </c>
      <c r="B826" s="20" t="s">
        <v>187</v>
      </c>
      <c r="C826" s="20" t="s">
        <v>22</v>
      </c>
      <c r="D826" s="20" t="s">
        <v>404</v>
      </c>
      <c r="E826" s="20" t="s">
        <v>17</v>
      </c>
      <c r="F826" s="15">
        <f>'Приложение_7 '!G265</f>
        <v>16711.3</v>
      </c>
      <c r="G826" s="18">
        <f>F826</f>
        <v>16711.3</v>
      </c>
      <c r="I826" s="15">
        <v>16711.3</v>
      </c>
      <c r="J826" s="18">
        <v>16711.3</v>
      </c>
      <c r="L826" s="138">
        <f t="shared" si="26"/>
        <v>0</v>
      </c>
      <c r="M826" s="138">
        <f t="shared" si="27"/>
        <v>0</v>
      </c>
    </row>
    <row r="827" spans="1:13" s="137" customFormat="1">
      <c r="A827" s="102" t="s">
        <v>715</v>
      </c>
      <c r="B827" s="103" t="s">
        <v>63</v>
      </c>
      <c r="C827" s="103" t="s">
        <v>3</v>
      </c>
      <c r="D827" s="103" t="s">
        <v>4</v>
      </c>
      <c r="E827" s="103" t="s">
        <v>1</v>
      </c>
      <c r="F827" s="143">
        <f>F828</f>
        <v>1400050</v>
      </c>
      <c r="G827" s="144"/>
      <c r="I827" s="143">
        <v>1400050</v>
      </c>
      <c r="J827" s="144"/>
      <c r="L827" s="138">
        <f t="shared" si="26"/>
        <v>0</v>
      </c>
      <c r="M827" s="138">
        <f t="shared" si="27"/>
        <v>0</v>
      </c>
    </row>
    <row r="828" spans="1:13" s="137" customFormat="1" ht="31.5" outlineLevel="1">
      <c r="A828" s="102" t="s">
        <v>698</v>
      </c>
      <c r="B828" s="103" t="s">
        <v>63</v>
      </c>
      <c r="C828" s="103" t="s">
        <v>2</v>
      </c>
      <c r="D828" s="103" t="s">
        <v>4</v>
      </c>
      <c r="E828" s="103" t="s">
        <v>1</v>
      </c>
      <c r="F828" s="143">
        <f>F829</f>
        <v>1400050</v>
      </c>
      <c r="G828" s="144"/>
      <c r="I828" s="143">
        <v>1400050</v>
      </c>
      <c r="J828" s="144"/>
      <c r="L828" s="138">
        <f t="shared" si="26"/>
        <v>0</v>
      </c>
      <c r="M828" s="138">
        <f t="shared" si="27"/>
        <v>0</v>
      </c>
    </row>
    <row r="829" spans="1:13" ht="47.25" outlineLevel="2">
      <c r="A829" s="102" t="s">
        <v>671</v>
      </c>
      <c r="B829" s="103" t="s">
        <v>63</v>
      </c>
      <c r="C829" s="103" t="s">
        <v>2</v>
      </c>
      <c r="D829" s="103" t="s">
        <v>300</v>
      </c>
      <c r="E829" s="103" t="s">
        <v>1</v>
      </c>
      <c r="F829" s="143">
        <f>F830</f>
        <v>1400050</v>
      </c>
      <c r="G829" s="144"/>
      <c r="I829" s="143">
        <v>1400050</v>
      </c>
      <c r="J829" s="144"/>
      <c r="L829" s="138">
        <f t="shared" si="26"/>
        <v>0</v>
      </c>
      <c r="M829" s="138">
        <f t="shared" si="27"/>
        <v>0</v>
      </c>
    </row>
    <row r="830" spans="1:13" ht="31.5" outlineLevel="3">
      <c r="A830" s="102" t="s">
        <v>662</v>
      </c>
      <c r="B830" s="103" t="s">
        <v>63</v>
      </c>
      <c r="C830" s="103" t="s">
        <v>2</v>
      </c>
      <c r="D830" s="103" t="s">
        <v>405</v>
      </c>
      <c r="E830" s="103" t="s">
        <v>1</v>
      </c>
      <c r="F830" s="143">
        <f>F831+F835</f>
        <v>1400050</v>
      </c>
      <c r="G830" s="144"/>
      <c r="I830" s="143">
        <v>1400050</v>
      </c>
      <c r="J830" s="144"/>
      <c r="L830" s="138">
        <f t="shared" si="26"/>
        <v>0</v>
      </c>
      <c r="M830" s="138">
        <f t="shared" si="27"/>
        <v>0</v>
      </c>
    </row>
    <row r="831" spans="1:13" ht="47.25" outlineLevel="4">
      <c r="A831" s="19" t="s">
        <v>618</v>
      </c>
      <c r="B831" s="20" t="s">
        <v>63</v>
      </c>
      <c r="C831" s="20" t="s">
        <v>2</v>
      </c>
      <c r="D831" s="20" t="s">
        <v>406</v>
      </c>
      <c r="E831" s="20" t="s">
        <v>1</v>
      </c>
      <c r="F831" s="15">
        <f>F832</f>
        <v>880050</v>
      </c>
      <c r="G831" s="17"/>
      <c r="I831" s="15">
        <v>880050</v>
      </c>
      <c r="J831" s="17"/>
      <c r="L831" s="138">
        <f t="shared" si="26"/>
        <v>0</v>
      </c>
      <c r="M831" s="138">
        <f t="shared" si="27"/>
        <v>0</v>
      </c>
    </row>
    <row r="832" spans="1:13" ht="31.5" outlineLevel="5">
      <c r="A832" s="19" t="s">
        <v>448</v>
      </c>
      <c r="B832" s="20" t="s">
        <v>63</v>
      </c>
      <c r="C832" s="20" t="s">
        <v>2</v>
      </c>
      <c r="D832" s="20" t="s">
        <v>407</v>
      </c>
      <c r="E832" s="20" t="s">
        <v>1</v>
      </c>
      <c r="F832" s="15">
        <f>F833+F834</f>
        <v>880050</v>
      </c>
      <c r="G832" s="17"/>
      <c r="I832" s="15">
        <v>880050</v>
      </c>
      <c r="J832" s="17"/>
      <c r="L832" s="138">
        <f t="shared" si="26"/>
        <v>0</v>
      </c>
      <c r="M832" s="138">
        <f t="shared" si="27"/>
        <v>0</v>
      </c>
    </row>
    <row r="833" spans="1:13" ht="78.75" outlineLevel="6">
      <c r="A833" s="19" t="s">
        <v>719</v>
      </c>
      <c r="B833" s="20" t="s">
        <v>63</v>
      </c>
      <c r="C833" s="20" t="s">
        <v>2</v>
      </c>
      <c r="D833" s="20" t="s">
        <v>407</v>
      </c>
      <c r="E833" s="20" t="s">
        <v>10</v>
      </c>
      <c r="F833" s="15">
        <f>'Приложение_7 '!G960</f>
        <v>300000</v>
      </c>
      <c r="G833" s="17"/>
      <c r="I833" s="15">
        <v>300000</v>
      </c>
      <c r="J833" s="17"/>
      <c r="L833" s="138">
        <f t="shared" si="26"/>
        <v>0</v>
      </c>
      <c r="M833" s="138">
        <f t="shared" si="27"/>
        <v>0</v>
      </c>
    </row>
    <row r="834" spans="1:13" ht="31.5" outlineLevel="6">
      <c r="A834" s="19" t="s">
        <v>703</v>
      </c>
      <c r="B834" s="20" t="s">
        <v>63</v>
      </c>
      <c r="C834" s="20" t="s">
        <v>2</v>
      </c>
      <c r="D834" s="20" t="s">
        <v>407</v>
      </c>
      <c r="E834" s="20" t="s">
        <v>17</v>
      </c>
      <c r="F834" s="15">
        <f>'Приложение_7 '!G961</f>
        <v>580050</v>
      </c>
      <c r="G834" s="17"/>
      <c r="I834" s="15">
        <v>580050</v>
      </c>
      <c r="J834" s="17"/>
      <c r="L834" s="138">
        <f t="shared" si="26"/>
        <v>0</v>
      </c>
      <c r="M834" s="138">
        <f t="shared" si="27"/>
        <v>0</v>
      </c>
    </row>
    <row r="835" spans="1:13" ht="63" outlineLevel="4">
      <c r="A835" s="19" t="s">
        <v>619</v>
      </c>
      <c r="B835" s="20" t="s">
        <v>63</v>
      </c>
      <c r="C835" s="20" t="s">
        <v>2</v>
      </c>
      <c r="D835" s="20" t="s">
        <v>408</v>
      </c>
      <c r="E835" s="20" t="s">
        <v>1</v>
      </c>
      <c r="F835" s="15">
        <f>F836</f>
        <v>520000</v>
      </c>
      <c r="G835" s="17"/>
      <c r="I835" s="15">
        <v>520000</v>
      </c>
      <c r="J835" s="17"/>
      <c r="L835" s="138">
        <f t="shared" si="26"/>
        <v>0</v>
      </c>
      <c r="M835" s="138">
        <f t="shared" si="27"/>
        <v>0</v>
      </c>
    </row>
    <row r="836" spans="1:13" ht="31.5" outlineLevel="5">
      <c r="A836" s="19" t="s">
        <v>448</v>
      </c>
      <c r="B836" s="20" t="s">
        <v>63</v>
      </c>
      <c r="C836" s="20" t="s">
        <v>2</v>
      </c>
      <c r="D836" s="20" t="s">
        <v>409</v>
      </c>
      <c r="E836" s="20" t="s">
        <v>1</v>
      </c>
      <c r="F836" s="15">
        <f>F837+F838</f>
        <v>520000</v>
      </c>
      <c r="G836" s="17"/>
      <c r="I836" s="15">
        <v>520000</v>
      </c>
      <c r="J836" s="17"/>
      <c r="L836" s="138">
        <f t="shared" si="26"/>
        <v>0</v>
      </c>
      <c r="M836" s="138">
        <f t="shared" si="27"/>
        <v>0</v>
      </c>
    </row>
    <row r="837" spans="1:13" ht="78.75" outlineLevel="6">
      <c r="A837" s="19" t="s">
        <v>719</v>
      </c>
      <c r="B837" s="20" t="s">
        <v>63</v>
      </c>
      <c r="C837" s="20" t="s">
        <v>2</v>
      </c>
      <c r="D837" s="20" t="s">
        <v>409</v>
      </c>
      <c r="E837" s="20" t="s">
        <v>10</v>
      </c>
      <c r="F837" s="15">
        <f>'Приложение_7 '!G964</f>
        <v>240000</v>
      </c>
      <c r="G837" s="17"/>
      <c r="I837" s="15">
        <v>240000</v>
      </c>
      <c r="J837" s="17"/>
      <c r="L837" s="138">
        <f t="shared" si="26"/>
        <v>0</v>
      </c>
      <c r="M837" s="138">
        <f t="shared" si="27"/>
        <v>0</v>
      </c>
    </row>
    <row r="838" spans="1:13" ht="31.5" outlineLevel="6">
      <c r="A838" s="19" t="s">
        <v>703</v>
      </c>
      <c r="B838" s="20" t="s">
        <v>63</v>
      </c>
      <c r="C838" s="20" t="s">
        <v>2</v>
      </c>
      <c r="D838" s="20" t="s">
        <v>409</v>
      </c>
      <c r="E838" s="20" t="s">
        <v>17</v>
      </c>
      <c r="F838" s="15">
        <f>'Приложение_7 '!G965</f>
        <v>280000</v>
      </c>
      <c r="G838" s="17"/>
      <c r="I838" s="15">
        <v>280000</v>
      </c>
      <c r="J838" s="17"/>
      <c r="L838" s="138">
        <f t="shared" si="26"/>
        <v>0</v>
      </c>
      <c r="M838" s="138">
        <f t="shared" si="27"/>
        <v>0</v>
      </c>
    </row>
    <row r="839" spans="1:13" s="137" customFormat="1">
      <c r="A839" s="102" t="s">
        <v>716</v>
      </c>
      <c r="B839" s="103" t="s">
        <v>192</v>
      </c>
      <c r="C839" s="103" t="s">
        <v>3</v>
      </c>
      <c r="D839" s="103" t="s">
        <v>4</v>
      </c>
      <c r="E839" s="103" t="s">
        <v>1</v>
      </c>
      <c r="F839" s="143">
        <f t="shared" ref="F839:F844" si="28">F840</f>
        <v>1425000</v>
      </c>
      <c r="G839" s="144"/>
      <c r="I839" s="143">
        <v>1425000</v>
      </c>
      <c r="J839" s="144"/>
      <c r="L839" s="138">
        <f t="shared" si="26"/>
        <v>0</v>
      </c>
      <c r="M839" s="138">
        <f t="shared" si="27"/>
        <v>0</v>
      </c>
    </row>
    <row r="840" spans="1:13" s="137" customFormat="1" ht="23.25" customHeight="1" outlineLevel="1">
      <c r="A840" s="102" t="s">
        <v>699</v>
      </c>
      <c r="B840" s="103" t="s">
        <v>192</v>
      </c>
      <c r="C840" s="103" t="s">
        <v>5</v>
      </c>
      <c r="D840" s="103" t="s">
        <v>4</v>
      </c>
      <c r="E840" s="103" t="s">
        <v>1</v>
      </c>
      <c r="F840" s="143">
        <f t="shared" si="28"/>
        <v>1425000</v>
      </c>
      <c r="G840" s="144"/>
      <c r="I840" s="143">
        <v>1425000</v>
      </c>
      <c r="J840" s="144"/>
      <c r="L840" s="138">
        <f t="shared" si="26"/>
        <v>0</v>
      </c>
      <c r="M840" s="138">
        <f t="shared" si="27"/>
        <v>0</v>
      </c>
    </row>
    <row r="841" spans="1:13" ht="31.5" outlineLevel="2">
      <c r="A841" s="102" t="s">
        <v>668</v>
      </c>
      <c r="B841" s="103" t="s">
        <v>192</v>
      </c>
      <c r="C841" s="103" t="s">
        <v>5</v>
      </c>
      <c r="D841" s="103" t="s">
        <v>90</v>
      </c>
      <c r="E841" s="103" t="s">
        <v>1</v>
      </c>
      <c r="F841" s="143">
        <f t="shared" si="28"/>
        <v>1425000</v>
      </c>
      <c r="G841" s="144"/>
      <c r="I841" s="143">
        <v>1425000</v>
      </c>
      <c r="J841" s="144"/>
      <c r="L841" s="138">
        <f t="shared" si="26"/>
        <v>0</v>
      </c>
      <c r="M841" s="138">
        <f t="shared" si="27"/>
        <v>0</v>
      </c>
    </row>
    <row r="842" spans="1:13" ht="78.75" outlineLevel="3">
      <c r="A842" s="102" t="s">
        <v>663</v>
      </c>
      <c r="B842" s="103" t="s">
        <v>192</v>
      </c>
      <c r="C842" s="103" t="s">
        <v>5</v>
      </c>
      <c r="D842" s="103" t="s">
        <v>410</v>
      </c>
      <c r="E842" s="103" t="s">
        <v>1</v>
      </c>
      <c r="F842" s="143">
        <f t="shared" si="28"/>
        <v>1425000</v>
      </c>
      <c r="G842" s="144"/>
      <c r="I842" s="143">
        <v>1425000</v>
      </c>
      <c r="J842" s="144"/>
      <c r="L842" s="138">
        <f t="shared" si="26"/>
        <v>0</v>
      </c>
      <c r="M842" s="138">
        <f t="shared" si="27"/>
        <v>0</v>
      </c>
    </row>
    <row r="843" spans="1:13" ht="63" outlineLevel="4">
      <c r="A843" s="19" t="s">
        <v>620</v>
      </c>
      <c r="B843" s="20" t="s">
        <v>192</v>
      </c>
      <c r="C843" s="20" t="s">
        <v>5</v>
      </c>
      <c r="D843" s="20" t="s">
        <v>411</v>
      </c>
      <c r="E843" s="20" t="s">
        <v>1</v>
      </c>
      <c r="F843" s="15">
        <f t="shared" si="28"/>
        <v>1425000</v>
      </c>
      <c r="G843" s="17"/>
      <c r="I843" s="15">
        <v>1425000</v>
      </c>
      <c r="J843" s="17"/>
      <c r="L843" s="138">
        <f t="shared" si="26"/>
        <v>0</v>
      </c>
      <c r="M843" s="138">
        <f t="shared" si="27"/>
        <v>0</v>
      </c>
    </row>
    <row r="844" spans="1:13" ht="31.5" outlineLevel="5">
      <c r="A844" s="19" t="s">
        <v>448</v>
      </c>
      <c r="B844" s="20" t="s">
        <v>192</v>
      </c>
      <c r="C844" s="20" t="s">
        <v>5</v>
      </c>
      <c r="D844" s="20" t="s">
        <v>412</v>
      </c>
      <c r="E844" s="20" t="s">
        <v>1</v>
      </c>
      <c r="F844" s="15">
        <f t="shared" si="28"/>
        <v>1425000</v>
      </c>
      <c r="G844" s="17"/>
      <c r="I844" s="15">
        <v>1425000</v>
      </c>
      <c r="J844" s="17"/>
      <c r="L844" s="138">
        <f t="shared" si="26"/>
        <v>0</v>
      </c>
      <c r="M844" s="138">
        <f t="shared" si="27"/>
        <v>0</v>
      </c>
    </row>
    <row r="845" spans="1:13" ht="31.5" outlineLevel="6">
      <c r="A845" s="19" t="s">
        <v>703</v>
      </c>
      <c r="B845" s="20" t="s">
        <v>192</v>
      </c>
      <c r="C845" s="20" t="s">
        <v>5</v>
      </c>
      <c r="D845" s="20" t="s">
        <v>412</v>
      </c>
      <c r="E845" s="20" t="s">
        <v>17</v>
      </c>
      <c r="F845" s="15">
        <f>'Приложение_7 '!G272</f>
        <v>1425000</v>
      </c>
      <c r="G845" s="17"/>
      <c r="I845" s="15">
        <v>1425000</v>
      </c>
      <c r="J845" s="17"/>
      <c r="L845" s="138">
        <f t="shared" si="26"/>
        <v>0</v>
      </c>
      <c r="M845" s="138">
        <f t="shared" si="27"/>
        <v>0</v>
      </c>
    </row>
    <row r="846" spans="1:13" ht="31.5">
      <c r="A846" s="102" t="s">
        <v>717</v>
      </c>
      <c r="B846" s="103" t="s">
        <v>66</v>
      </c>
      <c r="C846" s="103" t="s">
        <v>3</v>
      </c>
      <c r="D846" s="103" t="s">
        <v>4</v>
      </c>
      <c r="E846" s="103" t="s">
        <v>1</v>
      </c>
      <c r="F846" s="143">
        <f t="shared" ref="F846:F851" si="29">F847</f>
        <v>11801646.99</v>
      </c>
      <c r="G846" s="144"/>
      <c r="I846" s="143">
        <v>11801646.99</v>
      </c>
      <c r="J846" s="144"/>
      <c r="L846" s="138">
        <f t="shared" si="26"/>
        <v>0</v>
      </c>
      <c r="M846" s="138">
        <f t="shared" si="27"/>
        <v>0</v>
      </c>
    </row>
    <row r="847" spans="1:13" ht="31.5" outlineLevel="1">
      <c r="A847" s="102" t="s">
        <v>700</v>
      </c>
      <c r="B847" s="103" t="s">
        <v>66</v>
      </c>
      <c r="C847" s="103" t="s">
        <v>2</v>
      </c>
      <c r="D847" s="103" t="s">
        <v>4</v>
      </c>
      <c r="E847" s="103" t="s">
        <v>1</v>
      </c>
      <c r="F847" s="143">
        <f t="shared" si="29"/>
        <v>11801646.99</v>
      </c>
      <c r="G847" s="144"/>
      <c r="I847" s="143">
        <v>11801646.99</v>
      </c>
      <c r="J847" s="144"/>
      <c r="L847" s="138">
        <f t="shared" si="26"/>
        <v>0</v>
      </c>
      <c r="M847" s="138">
        <f t="shared" si="27"/>
        <v>0</v>
      </c>
    </row>
    <row r="848" spans="1:13" ht="63" outlineLevel="2">
      <c r="A848" s="102" t="s">
        <v>494</v>
      </c>
      <c r="B848" s="103" t="s">
        <v>66</v>
      </c>
      <c r="C848" s="103" t="s">
        <v>2</v>
      </c>
      <c r="D848" s="103" t="s">
        <v>38</v>
      </c>
      <c r="E848" s="103" t="s">
        <v>1</v>
      </c>
      <c r="F848" s="143">
        <f t="shared" si="29"/>
        <v>11801646.99</v>
      </c>
      <c r="G848" s="144"/>
      <c r="I848" s="143">
        <v>11801646.99</v>
      </c>
      <c r="J848" s="144"/>
      <c r="L848" s="138">
        <f t="shared" si="26"/>
        <v>0</v>
      </c>
      <c r="M848" s="138">
        <f t="shared" si="27"/>
        <v>0</v>
      </c>
    </row>
    <row r="849" spans="1:13" ht="31.5" outlineLevel="3">
      <c r="A849" s="102" t="s">
        <v>664</v>
      </c>
      <c r="B849" s="103" t="s">
        <v>66</v>
      </c>
      <c r="C849" s="103" t="s">
        <v>2</v>
      </c>
      <c r="D849" s="103" t="s">
        <v>413</v>
      </c>
      <c r="E849" s="103" t="s">
        <v>1</v>
      </c>
      <c r="F849" s="143">
        <f t="shared" si="29"/>
        <v>11801646.99</v>
      </c>
      <c r="G849" s="144"/>
      <c r="I849" s="143">
        <v>11801646.99</v>
      </c>
      <c r="J849" s="144"/>
      <c r="L849" s="138">
        <f t="shared" si="26"/>
        <v>0</v>
      </c>
      <c r="M849" s="138">
        <f t="shared" si="27"/>
        <v>0</v>
      </c>
    </row>
    <row r="850" spans="1:13" ht="47.25" outlineLevel="4">
      <c r="A850" s="19" t="s">
        <v>621</v>
      </c>
      <c r="B850" s="20" t="s">
        <v>66</v>
      </c>
      <c r="C850" s="20" t="s">
        <v>2</v>
      </c>
      <c r="D850" s="20" t="s">
        <v>414</v>
      </c>
      <c r="E850" s="20" t="s">
        <v>1</v>
      </c>
      <c r="F850" s="15">
        <f t="shared" si="29"/>
        <v>11801646.99</v>
      </c>
      <c r="G850" s="17"/>
      <c r="I850" s="15">
        <v>11801646.99</v>
      </c>
      <c r="J850" s="17"/>
      <c r="L850" s="138">
        <f t="shared" si="26"/>
        <v>0</v>
      </c>
      <c r="M850" s="138">
        <f t="shared" si="27"/>
        <v>0</v>
      </c>
    </row>
    <row r="851" spans="1:13" outlineLevel="5">
      <c r="A851" s="19" t="s">
        <v>436</v>
      </c>
      <c r="B851" s="20" t="s">
        <v>66</v>
      </c>
      <c r="C851" s="20" t="s">
        <v>2</v>
      </c>
      <c r="D851" s="20" t="s">
        <v>415</v>
      </c>
      <c r="E851" s="20" t="s">
        <v>1</v>
      </c>
      <c r="F851" s="15">
        <f t="shared" si="29"/>
        <v>11801646.99</v>
      </c>
      <c r="G851" s="17"/>
      <c r="I851" s="15">
        <v>11801646.99</v>
      </c>
      <c r="J851" s="17"/>
      <c r="L851" s="138">
        <f t="shared" si="26"/>
        <v>0</v>
      </c>
      <c r="M851" s="138">
        <f t="shared" si="27"/>
        <v>0</v>
      </c>
    </row>
    <row r="852" spans="1:13" ht="31.5" outlineLevel="6">
      <c r="A852" s="19" t="s">
        <v>718</v>
      </c>
      <c r="B852" s="20" t="s">
        <v>66</v>
      </c>
      <c r="C852" s="20" t="s">
        <v>2</v>
      </c>
      <c r="D852" s="20" t="s">
        <v>415</v>
      </c>
      <c r="E852" s="20" t="s">
        <v>416</v>
      </c>
      <c r="F852" s="15">
        <f>'Приложение_7 '!G554</f>
        <v>11801646.99</v>
      </c>
      <c r="G852" s="17"/>
      <c r="I852" s="15">
        <v>11801646.99</v>
      </c>
      <c r="J852" s="17"/>
      <c r="L852" s="138">
        <f t="shared" si="26"/>
        <v>0</v>
      </c>
      <c r="M852" s="138">
        <f t="shared" si="27"/>
        <v>0</v>
      </c>
    </row>
    <row r="853" spans="1:13" ht="22.7" customHeight="1">
      <c r="A853" s="325" t="s">
        <v>417</v>
      </c>
      <c r="B853" s="326"/>
      <c r="C853" s="326"/>
      <c r="D853" s="326"/>
      <c r="E853" s="3"/>
      <c r="F853" s="3">
        <f>F11+F268+F304+F410+F487+F678+F752+F827+F839+F846</f>
        <v>2220970999.0299997</v>
      </c>
      <c r="G853" s="3">
        <f>G11+G268+G304+G410+G487+G678+G752+G827+G839+G846</f>
        <v>805103202.52999997</v>
      </c>
      <c r="I853" s="3">
        <v>2220551930.8800001</v>
      </c>
      <c r="J853" s="3">
        <f>J752+J678+J487+J304+J268+J11</f>
        <v>805103202.52999997</v>
      </c>
      <c r="L853" s="138">
        <f t="shared" si="26"/>
        <v>419068.14999961853</v>
      </c>
      <c r="M853" s="138">
        <f t="shared" si="27"/>
        <v>0</v>
      </c>
    </row>
    <row r="854" spans="1:13" ht="12.75" customHeight="1">
      <c r="A854" s="14"/>
      <c r="B854" s="14"/>
      <c r="C854" s="14"/>
      <c r="D854" s="14"/>
      <c r="E854" s="14"/>
      <c r="F854" s="14"/>
      <c r="I854" s="14"/>
    </row>
    <row r="855" spans="1:13" ht="15" hidden="1" customHeight="1">
      <c r="A855" s="323"/>
      <c r="B855" s="324"/>
      <c r="C855" s="324"/>
      <c r="D855" s="324"/>
      <c r="E855" s="324"/>
      <c r="F855" s="324"/>
      <c r="G855" s="324"/>
      <c r="I855" s="21"/>
      <c r="J855" s="21"/>
    </row>
    <row r="856" spans="1:13" hidden="1">
      <c r="F856" s="119">
        <f>'Приложение_7 '!G996</f>
        <v>2220970999.0299997</v>
      </c>
      <c r="G856" s="119">
        <f>'Приложение_7 '!H996</f>
        <v>805103202.53000009</v>
      </c>
    </row>
    <row r="857" spans="1:13" hidden="1">
      <c r="F857" s="119">
        <f>F853-F856</f>
        <v>0</v>
      </c>
      <c r="G857" s="119">
        <f>G853-G856</f>
        <v>0</v>
      </c>
    </row>
    <row r="858" spans="1:13" hidden="1">
      <c r="F858" s="119"/>
      <c r="I858" s="119"/>
    </row>
  </sheetData>
  <mergeCells count="8">
    <mergeCell ref="D3:G3"/>
    <mergeCell ref="D1:G1"/>
    <mergeCell ref="D2:G2"/>
    <mergeCell ref="A7:G7"/>
    <mergeCell ref="A855:G855"/>
    <mergeCell ref="A853:D853"/>
    <mergeCell ref="A4:G4"/>
    <mergeCell ref="A5:G5"/>
  </mergeCells>
  <pageMargins left="0.78740157480314965" right="0.39370078740157483" top="0.59055118110236227" bottom="0.59055118110236227" header="0.39370078740157483" footer="0.39370078740157483"/>
  <pageSetup paperSize="9" scale="67" fitToHeight="0" orientation="portrait" r:id="rId1"/>
  <headerFooter>
    <oddFooter>&amp;CСтраница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758"/>
  <sheetViews>
    <sheetView showGridLines="0" view="pageBreakPreview" zoomScale="75" zoomScaleNormal="100" zoomScaleSheetLayoutView="75" workbookViewId="0">
      <selection activeCell="A7" sqref="A7:I7"/>
    </sheetView>
  </sheetViews>
  <sheetFormatPr defaultColWidth="9.140625" defaultRowHeight="15.75" outlineLevelRow="6"/>
  <cols>
    <col min="1" max="1" width="48.28515625" style="4" customWidth="1"/>
    <col min="2" max="2" width="7.7109375" style="4" customWidth="1"/>
    <col min="3" max="3" width="8.140625" style="4" customWidth="1"/>
    <col min="4" max="4" width="13.7109375" style="4" customWidth="1"/>
    <col min="5" max="5" width="9" style="4" customWidth="1"/>
    <col min="6" max="6" width="19.42578125" style="4" customWidth="1"/>
    <col min="7" max="7" width="17.7109375" style="4" customWidth="1"/>
    <col min="8" max="8" width="19.28515625" style="4" customWidth="1"/>
    <col min="9" max="9" width="17.7109375" style="4" customWidth="1"/>
    <col min="10" max="10" width="0" style="149" hidden="1" customWidth="1"/>
    <col min="11" max="11" width="9.140625" style="87" hidden="1" customWidth="1"/>
    <col min="12" max="15" width="16.140625" style="87" hidden="1" customWidth="1"/>
    <col min="16" max="16" width="9.140625" style="87" hidden="1" customWidth="1"/>
    <col min="17" max="20" width="16.140625" style="149" hidden="1" customWidth="1"/>
    <col min="21" max="16384" width="9.140625" style="149"/>
  </cols>
  <sheetData>
    <row r="1" spans="1:20">
      <c r="B1" s="149"/>
      <c r="C1" s="149"/>
      <c r="D1" s="22"/>
      <c r="E1" s="22"/>
      <c r="F1" s="22"/>
      <c r="G1" s="311" t="s">
        <v>434</v>
      </c>
      <c r="H1" s="311"/>
      <c r="I1" s="311"/>
    </row>
    <row r="2" spans="1:20" s="87" customFormat="1">
      <c r="A2" s="4"/>
      <c r="D2" s="311" t="s">
        <v>426</v>
      </c>
      <c r="E2" s="311"/>
      <c r="F2" s="311"/>
      <c r="G2" s="311"/>
      <c r="H2" s="311"/>
      <c r="I2" s="311"/>
    </row>
    <row r="3" spans="1:20" s="87" customFormat="1" ht="15.75" customHeight="1">
      <c r="A3" s="4"/>
      <c r="D3" s="22"/>
      <c r="E3" s="321" t="s">
        <v>1078</v>
      </c>
      <c r="F3" s="321"/>
      <c r="G3" s="321"/>
      <c r="H3" s="321"/>
      <c r="I3" s="321"/>
    </row>
    <row r="4" spans="1:20" s="87" customFormat="1" ht="19.5" customHeight="1">
      <c r="A4" s="311" t="s">
        <v>723</v>
      </c>
      <c r="B4" s="311"/>
      <c r="C4" s="311"/>
      <c r="D4" s="311"/>
      <c r="E4" s="311"/>
      <c r="F4" s="311"/>
      <c r="G4" s="311"/>
      <c r="H4" s="311"/>
      <c r="I4" s="311"/>
    </row>
    <row r="5" spans="1:20" s="87" customFormat="1" ht="22.7" customHeight="1">
      <c r="A5" s="311" t="s">
        <v>1264</v>
      </c>
      <c r="B5" s="311"/>
      <c r="C5" s="311"/>
      <c r="D5" s="311"/>
      <c r="E5" s="311"/>
      <c r="F5" s="311"/>
      <c r="G5" s="311"/>
      <c r="H5" s="311"/>
      <c r="I5" s="311"/>
    </row>
    <row r="6" spans="1:20" s="87" customFormat="1" ht="15.75" customHeight="1">
      <c r="A6" s="327"/>
      <c r="B6" s="328"/>
      <c r="C6" s="328"/>
      <c r="D6" s="328"/>
      <c r="E6" s="328"/>
      <c r="F6" s="328"/>
      <c r="G6" s="328"/>
      <c r="H6" s="328"/>
      <c r="I6" s="147"/>
    </row>
    <row r="7" spans="1:20" s="87" customFormat="1" ht="44.45" customHeight="1">
      <c r="A7" s="333" t="s">
        <v>435</v>
      </c>
      <c r="B7" s="333"/>
      <c r="C7" s="333"/>
      <c r="D7" s="333"/>
      <c r="E7" s="333"/>
      <c r="F7" s="333"/>
      <c r="G7" s="333"/>
      <c r="H7" s="333"/>
      <c r="I7" s="333"/>
    </row>
    <row r="8" spans="1:20" s="87" customFormat="1" ht="1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20" s="87" customFormat="1" ht="19.5" customHeight="1">
      <c r="A9" s="329"/>
      <c r="B9" s="330"/>
      <c r="C9" s="330"/>
      <c r="D9" s="330"/>
      <c r="E9" s="330"/>
      <c r="F9" s="330"/>
      <c r="G9" s="330"/>
      <c r="H9" s="330"/>
      <c r="I9" s="148" t="s">
        <v>428</v>
      </c>
    </row>
    <row r="10" spans="1:20" s="87" customFormat="1" ht="146.25" customHeight="1">
      <c r="A10" s="11" t="s">
        <v>429</v>
      </c>
      <c r="B10" s="11" t="s">
        <v>430</v>
      </c>
      <c r="C10" s="11" t="s">
        <v>431</v>
      </c>
      <c r="D10" s="11" t="s">
        <v>432</v>
      </c>
      <c r="E10" s="11" t="s">
        <v>433</v>
      </c>
      <c r="F10" s="11" t="s">
        <v>423</v>
      </c>
      <c r="G10" s="11" t="s">
        <v>424</v>
      </c>
      <c r="H10" s="11" t="s">
        <v>422</v>
      </c>
      <c r="I10" s="11" t="s">
        <v>424</v>
      </c>
    </row>
    <row r="11" spans="1:20" s="87" customForma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20" s="150" customFormat="1">
      <c r="A12" s="139" t="s">
        <v>701</v>
      </c>
      <c r="B12" s="140" t="s">
        <v>2</v>
      </c>
      <c r="C12" s="140" t="s">
        <v>3</v>
      </c>
      <c r="D12" s="140" t="s">
        <v>4</v>
      </c>
      <c r="E12" s="140" t="s">
        <v>1</v>
      </c>
      <c r="F12" s="141">
        <f>F13+F24+F41+F108+F125+F129</f>
        <v>190392442.84</v>
      </c>
      <c r="G12" s="141">
        <f t="shared" ref="G12:I12" si="0">G13+G24+G41+G108+G125+G129</f>
        <v>784042</v>
      </c>
      <c r="H12" s="141">
        <f>H13+H24+H41+H108+H125+H129</f>
        <v>191054250.19</v>
      </c>
      <c r="I12" s="141">
        <f t="shared" si="0"/>
        <v>784042</v>
      </c>
      <c r="L12" s="12">
        <v>190392442.84</v>
      </c>
      <c r="M12" s="12">
        <f>M129</f>
        <v>784042</v>
      </c>
      <c r="N12" s="12">
        <v>191054250.19</v>
      </c>
      <c r="O12" s="12">
        <f>O129</f>
        <v>784042</v>
      </c>
      <c r="Q12" s="141">
        <f>L12-F12</f>
        <v>0</v>
      </c>
      <c r="R12" s="141">
        <f t="shared" ref="R12:T12" si="1">M12-G12</f>
        <v>0</v>
      </c>
      <c r="S12" s="141">
        <f t="shared" si="1"/>
        <v>0</v>
      </c>
      <c r="T12" s="141">
        <f t="shared" si="1"/>
        <v>0</v>
      </c>
    </row>
    <row r="13" spans="1:20" s="150" customFormat="1" ht="47.25" outlineLevel="1">
      <c r="A13" s="139" t="s">
        <v>672</v>
      </c>
      <c r="B13" s="140" t="s">
        <v>2</v>
      </c>
      <c r="C13" s="140" t="s">
        <v>5</v>
      </c>
      <c r="D13" s="140" t="s">
        <v>4</v>
      </c>
      <c r="E13" s="140" t="s">
        <v>1</v>
      </c>
      <c r="F13" s="141">
        <f>F14+F19</f>
        <v>2221129.4900000002</v>
      </c>
      <c r="G13" s="141"/>
      <c r="H13" s="141">
        <f>H14+H19</f>
        <v>2246129.4900000002</v>
      </c>
      <c r="I13" s="141"/>
      <c r="L13" s="12">
        <v>2221129.4900000002</v>
      </c>
      <c r="M13" s="12"/>
      <c r="N13" s="12">
        <v>2246129.4900000002</v>
      </c>
      <c r="O13" s="12"/>
      <c r="Q13" s="141">
        <f t="shared" ref="Q13:Q76" si="2">L13-F13</f>
        <v>0</v>
      </c>
      <c r="R13" s="141">
        <f t="shared" ref="R13:R76" si="3">M13-G13</f>
        <v>0</v>
      </c>
      <c r="S13" s="141">
        <f t="shared" ref="S13:S76" si="4">N13-H13</f>
        <v>0</v>
      </c>
      <c r="T13" s="141">
        <f t="shared" ref="T13:T76" si="5">O13-I13</f>
        <v>0</v>
      </c>
    </row>
    <row r="14" spans="1:20" s="150" customFormat="1" ht="63" outlineLevel="2">
      <c r="A14" s="139" t="s">
        <v>665</v>
      </c>
      <c r="B14" s="140" t="s">
        <v>2</v>
      </c>
      <c r="C14" s="140" t="s">
        <v>5</v>
      </c>
      <c r="D14" s="140" t="s">
        <v>6</v>
      </c>
      <c r="E14" s="140" t="s">
        <v>1</v>
      </c>
      <c r="F14" s="141">
        <f>F15</f>
        <v>96826.49</v>
      </c>
      <c r="G14" s="141"/>
      <c r="H14" s="141">
        <f>H15</f>
        <v>96826.49</v>
      </c>
      <c r="I14" s="141"/>
      <c r="L14" s="12">
        <v>96826.49</v>
      </c>
      <c r="M14" s="12"/>
      <c r="N14" s="12">
        <v>96826.49</v>
      </c>
      <c r="O14" s="12"/>
      <c r="Q14" s="141">
        <f t="shared" si="2"/>
        <v>0</v>
      </c>
      <c r="R14" s="141">
        <f t="shared" si="3"/>
        <v>0</v>
      </c>
      <c r="S14" s="141">
        <f t="shared" si="4"/>
        <v>0</v>
      </c>
      <c r="T14" s="141">
        <f t="shared" si="5"/>
        <v>0</v>
      </c>
    </row>
    <row r="15" spans="1:20" s="150" customFormat="1" ht="31.5" outlineLevel="3">
      <c r="A15" s="139" t="s">
        <v>622</v>
      </c>
      <c r="B15" s="140" t="s">
        <v>2</v>
      </c>
      <c r="C15" s="140" t="s">
        <v>5</v>
      </c>
      <c r="D15" s="140" t="s">
        <v>7</v>
      </c>
      <c r="E15" s="140" t="s">
        <v>1</v>
      </c>
      <c r="F15" s="141">
        <f>F16</f>
        <v>96826.49</v>
      </c>
      <c r="G15" s="141"/>
      <c r="H15" s="141">
        <f>H16</f>
        <v>96826.49</v>
      </c>
      <c r="I15" s="141"/>
      <c r="L15" s="12">
        <v>96826.49</v>
      </c>
      <c r="M15" s="12"/>
      <c r="N15" s="12">
        <v>96826.49</v>
      </c>
      <c r="O15" s="12"/>
      <c r="Q15" s="141">
        <f t="shared" si="2"/>
        <v>0</v>
      </c>
      <c r="R15" s="141">
        <f t="shared" si="3"/>
        <v>0</v>
      </c>
      <c r="S15" s="141">
        <f t="shared" si="4"/>
        <v>0</v>
      </c>
      <c r="T15" s="141">
        <f t="shared" si="5"/>
        <v>0</v>
      </c>
    </row>
    <row r="16" spans="1:20" ht="47.25" outlineLevel="4">
      <c r="A16" s="132" t="s">
        <v>495</v>
      </c>
      <c r="B16" s="133" t="s">
        <v>2</v>
      </c>
      <c r="C16" s="133" t="s">
        <v>5</v>
      </c>
      <c r="D16" s="133" t="s">
        <v>8</v>
      </c>
      <c r="E16" s="133" t="s">
        <v>1</v>
      </c>
      <c r="F16" s="134">
        <f>F17</f>
        <v>96826.49</v>
      </c>
      <c r="G16" s="134"/>
      <c r="H16" s="134">
        <f>H17</f>
        <v>96826.49</v>
      </c>
      <c r="I16" s="134"/>
      <c r="L16" s="13">
        <v>96826.49</v>
      </c>
      <c r="M16" s="13"/>
      <c r="N16" s="13">
        <v>96826.49</v>
      </c>
      <c r="O16" s="13"/>
      <c r="Q16" s="134">
        <f t="shared" si="2"/>
        <v>0</v>
      </c>
      <c r="R16" s="134">
        <f t="shared" si="3"/>
        <v>0</v>
      </c>
      <c r="S16" s="134">
        <f t="shared" si="4"/>
        <v>0</v>
      </c>
      <c r="T16" s="134">
        <f t="shared" si="5"/>
        <v>0</v>
      </c>
    </row>
    <row r="17" spans="1:20" ht="31.5" outlineLevel="5">
      <c r="A17" s="132" t="s">
        <v>437</v>
      </c>
      <c r="B17" s="133" t="s">
        <v>2</v>
      </c>
      <c r="C17" s="133" t="s">
        <v>5</v>
      </c>
      <c r="D17" s="133" t="s">
        <v>9</v>
      </c>
      <c r="E17" s="133" t="s">
        <v>1</v>
      </c>
      <c r="F17" s="134">
        <f>F18</f>
        <v>96826.49</v>
      </c>
      <c r="G17" s="134"/>
      <c r="H17" s="134">
        <f>H18</f>
        <v>96826.49</v>
      </c>
      <c r="I17" s="134"/>
      <c r="L17" s="13">
        <v>96826.49</v>
      </c>
      <c r="M17" s="13"/>
      <c r="N17" s="13">
        <v>96826.49</v>
      </c>
      <c r="O17" s="13"/>
      <c r="Q17" s="134">
        <f t="shared" si="2"/>
        <v>0</v>
      </c>
      <c r="R17" s="134">
        <f t="shared" si="3"/>
        <v>0</v>
      </c>
      <c r="S17" s="134">
        <f t="shared" si="4"/>
        <v>0</v>
      </c>
      <c r="T17" s="134">
        <f t="shared" si="5"/>
        <v>0</v>
      </c>
    </row>
    <row r="18" spans="1:20" s="87" customFormat="1" ht="94.5" outlineLevel="6">
      <c r="A18" s="19" t="s">
        <v>702</v>
      </c>
      <c r="B18" s="20" t="s">
        <v>2</v>
      </c>
      <c r="C18" s="20" t="s">
        <v>5</v>
      </c>
      <c r="D18" s="20" t="s">
        <v>9</v>
      </c>
      <c r="E18" s="20" t="s">
        <v>10</v>
      </c>
      <c r="F18" s="13">
        <f>Приложение_7.1!G19</f>
        <v>96826.49</v>
      </c>
      <c r="G18" s="13"/>
      <c r="H18" s="13">
        <f>Приложение_7.1!I19</f>
        <v>96826.49</v>
      </c>
      <c r="I18" s="13"/>
      <c r="L18" s="13">
        <v>96826.49</v>
      </c>
      <c r="M18" s="13"/>
      <c r="N18" s="13">
        <v>96826.49</v>
      </c>
      <c r="O18" s="13"/>
      <c r="Q18" s="13">
        <f t="shared" si="2"/>
        <v>0</v>
      </c>
      <c r="R18" s="13">
        <f t="shared" si="3"/>
        <v>0</v>
      </c>
      <c r="S18" s="13">
        <f t="shared" si="4"/>
        <v>0</v>
      </c>
      <c r="T18" s="13">
        <f t="shared" si="5"/>
        <v>0</v>
      </c>
    </row>
    <row r="19" spans="1:20" s="150" customFormat="1" outlineLevel="2">
      <c r="A19" s="139" t="s">
        <v>498</v>
      </c>
      <c r="B19" s="140" t="s">
        <v>2</v>
      </c>
      <c r="C19" s="140" t="s">
        <v>5</v>
      </c>
      <c r="D19" s="140" t="s">
        <v>11</v>
      </c>
      <c r="E19" s="140" t="s">
        <v>1</v>
      </c>
      <c r="F19" s="141">
        <f>F20+F22</f>
        <v>2124303</v>
      </c>
      <c r="G19" s="141"/>
      <c r="H19" s="141">
        <f>H20+H22</f>
        <v>2149303</v>
      </c>
      <c r="I19" s="141"/>
      <c r="L19" s="12">
        <v>2124303</v>
      </c>
      <c r="M19" s="12"/>
      <c r="N19" s="12">
        <v>2149303</v>
      </c>
      <c r="O19" s="12"/>
      <c r="Q19" s="141">
        <f t="shared" si="2"/>
        <v>0</v>
      </c>
      <c r="R19" s="141">
        <f t="shared" si="3"/>
        <v>0</v>
      </c>
      <c r="S19" s="141">
        <f t="shared" si="4"/>
        <v>0</v>
      </c>
      <c r="T19" s="141">
        <f t="shared" si="5"/>
        <v>0</v>
      </c>
    </row>
    <row r="20" spans="1:20" ht="31.5" outlineLevel="5">
      <c r="A20" s="132" t="s">
        <v>438</v>
      </c>
      <c r="B20" s="133" t="s">
        <v>2</v>
      </c>
      <c r="C20" s="133" t="s">
        <v>5</v>
      </c>
      <c r="D20" s="133" t="s">
        <v>12</v>
      </c>
      <c r="E20" s="133" t="s">
        <v>1</v>
      </c>
      <c r="F20" s="134">
        <f>F21</f>
        <v>2124303</v>
      </c>
      <c r="G20" s="134"/>
      <c r="H20" s="134">
        <f>H21</f>
        <v>2124303</v>
      </c>
      <c r="I20" s="134"/>
      <c r="L20" s="13">
        <v>2124303</v>
      </c>
      <c r="M20" s="13"/>
      <c r="N20" s="13">
        <v>2124303</v>
      </c>
      <c r="O20" s="13"/>
      <c r="Q20" s="134">
        <f t="shared" si="2"/>
        <v>0</v>
      </c>
      <c r="R20" s="134">
        <f t="shared" si="3"/>
        <v>0</v>
      </c>
      <c r="S20" s="134">
        <f t="shared" si="4"/>
        <v>0</v>
      </c>
      <c r="T20" s="134">
        <f t="shared" si="5"/>
        <v>0</v>
      </c>
    </row>
    <row r="21" spans="1:20" s="87" customFormat="1" ht="94.5" outlineLevel="6">
      <c r="A21" s="19" t="s">
        <v>702</v>
      </c>
      <c r="B21" s="20" t="s">
        <v>2</v>
      </c>
      <c r="C21" s="20" t="s">
        <v>5</v>
      </c>
      <c r="D21" s="20" t="s">
        <v>12</v>
      </c>
      <c r="E21" s="20" t="s">
        <v>10</v>
      </c>
      <c r="F21" s="13">
        <f>Приложение_7.1!G22</f>
        <v>2124303</v>
      </c>
      <c r="G21" s="13"/>
      <c r="H21" s="13">
        <f>Приложение_7.1!I22</f>
        <v>2124303</v>
      </c>
      <c r="I21" s="13"/>
      <c r="L21" s="13">
        <v>2124303</v>
      </c>
      <c r="M21" s="13"/>
      <c r="N21" s="13">
        <v>2124303</v>
      </c>
      <c r="O21" s="13"/>
      <c r="Q21" s="13">
        <f t="shared" si="2"/>
        <v>0</v>
      </c>
      <c r="R21" s="13">
        <f t="shared" si="3"/>
        <v>0</v>
      </c>
      <c r="S21" s="13">
        <f t="shared" si="4"/>
        <v>0</v>
      </c>
      <c r="T21" s="13">
        <f t="shared" si="5"/>
        <v>0</v>
      </c>
    </row>
    <row r="22" spans="1:20" ht="78.75" outlineLevel="5">
      <c r="A22" s="132" t="s">
        <v>439</v>
      </c>
      <c r="B22" s="133" t="s">
        <v>2</v>
      </c>
      <c r="C22" s="133" t="s">
        <v>5</v>
      </c>
      <c r="D22" s="133" t="s">
        <v>13</v>
      </c>
      <c r="E22" s="133" t="s">
        <v>1</v>
      </c>
      <c r="F22" s="134">
        <f>F23</f>
        <v>0</v>
      </c>
      <c r="G22" s="134"/>
      <c r="H22" s="134">
        <f>H23</f>
        <v>25000</v>
      </c>
      <c r="I22" s="134"/>
      <c r="L22" s="13">
        <v>0</v>
      </c>
      <c r="M22" s="13"/>
      <c r="N22" s="13">
        <v>25000</v>
      </c>
      <c r="O22" s="13"/>
      <c r="Q22" s="134">
        <f t="shared" si="2"/>
        <v>0</v>
      </c>
      <c r="R22" s="134">
        <f t="shared" si="3"/>
        <v>0</v>
      </c>
      <c r="S22" s="134">
        <f t="shared" si="4"/>
        <v>0</v>
      </c>
      <c r="T22" s="134">
        <f t="shared" si="5"/>
        <v>0</v>
      </c>
    </row>
    <row r="23" spans="1:20" s="87" customFormat="1" ht="94.5" outlineLevel="6">
      <c r="A23" s="19" t="s">
        <v>702</v>
      </c>
      <c r="B23" s="20" t="s">
        <v>2</v>
      </c>
      <c r="C23" s="20" t="s">
        <v>5</v>
      </c>
      <c r="D23" s="20" t="s">
        <v>13</v>
      </c>
      <c r="E23" s="20" t="s">
        <v>10</v>
      </c>
      <c r="F23" s="13">
        <f>Приложение_7.1!G24</f>
        <v>0</v>
      </c>
      <c r="G23" s="13"/>
      <c r="H23" s="13">
        <f>Приложение_7.1!I24</f>
        <v>25000</v>
      </c>
      <c r="I23" s="13"/>
      <c r="L23" s="13">
        <v>0</v>
      </c>
      <c r="M23" s="13"/>
      <c r="N23" s="13">
        <v>25000</v>
      </c>
      <c r="O23" s="13"/>
      <c r="Q23" s="13">
        <f t="shared" si="2"/>
        <v>0</v>
      </c>
      <c r="R23" s="13">
        <f t="shared" si="3"/>
        <v>0</v>
      </c>
      <c r="S23" s="13">
        <f t="shared" si="4"/>
        <v>0</v>
      </c>
      <c r="T23" s="13">
        <f t="shared" si="5"/>
        <v>0</v>
      </c>
    </row>
    <row r="24" spans="1:20" s="150" customFormat="1" ht="78.75" outlineLevel="1">
      <c r="A24" s="139" t="s">
        <v>673</v>
      </c>
      <c r="B24" s="140" t="s">
        <v>2</v>
      </c>
      <c r="C24" s="140" t="s">
        <v>14</v>
      </c>
      <c r="D24" s="140" t="s">
        <v>4</v>
      </c>
      <c r="E24" s="140" t="s">
        <v>1</v>
      </c>
      <c r="F24" s="141">
        <f>F25+F34</f>
        <v>4783157</v>
      </c>
      <c r="G24" s="141"/>
      <c r="H24" s="141">
        <f>H25+H34</f>
        <v>4916157</v>
      </c>
      <c r="I24" s="141"/>
      <c r="L24" s="12">
        <v>4783157</v>
      </c>
      <c r="M24" s="12"/>
      <c r="N24" s="12">
        <v>4916157</v>
      </c>
      <c r="O24" s="12"/>
      <c r="Q24" s="141">
        <f t="shared" si="2"/>
        <v>0</v>
      </c>
      <c r="R24" s="141">
        <f t="shared" si="3"/>
        <v>0</v>
      </c>
      <c r="S24" s="141">
        <f t="shared" si="4"/>
        <v>0</v>
      </c>
      <c r="T24" s="141">
        <f t="shared" si="5"/>
        <v>0</v>
      </c>
    </row>
    <row r="25" spans="1:20" s="150" customFormat="1" ht="63" outlineLevel="2">
      <c r="A25" s="139" t="s">
        <v>665</v>
      </c>
      <c r="B25" s="140" t="s">
        <v>2</v>
      </c>
      <c r="C25" s="140" t="s">
        <v>14</v>
      </c>
      <c r="D25" s="140" t="s">
        <v>6</v>
      </c>
      <c r="E25" s="140" t="s">
        <v>1</v>
      </c>
      <c r="F25" s="141">
        <f>F26</f>
        <v>80932</v>
      </c>
      <c r="G25" s="141"/>
      <c r="H25" s="141">
        <f>H26</f>
        <v>80932</v>
      </c>
      <c r="I25" s="141"/>
      <c r="L25" s="12">
        <v>80932</v>
      </c>
      <c r="M25" s="12"/>
      <c r="N25" s="12">
        <v>80932</v>
      </c>
      <c r="O25" s="12"/>
      <c r="Q25" s="141">
        <f t="shared" si="2"/>
        <v>0</v>
      </c>
      <c r="R25" s="141">
        <f t="shared" si="3"/>
        <v>0</v>
      </c>
      <c r="S25" s="141">
        <f t="shared" si="4"/>
        <v>0</v>
      </c>
      <c r="T25" s="141">
        <f t="shared" si="5"/>
        <v>0</v>
      </c>
    </row>
    <row r="26" spans="1:20" s="150" customFormat="1" ht="31.5" outlineLevel="3">
      <c r="A26" s="139" t="s">
        <v>622</v>
      </c>
      <c r="B26" s="140" t="s">
        <v>2</v>
      </c>
      <c r="C26" s="140" t="s">
        <v>14</v>
      </c>
      <c r="D26" s="140" t="s">
        <v>7</v>
      </c>
      <c r="E26" s="140" t="s">
        <v>1</v>
      </c>
      <c r="F26" s="141">
        <f>F27+F31</f>
        <v>80932</v>
      </c>
      <c r="G26" s="141"/>
      <c r="H26" s="141">
        <f>H27+H31</f>
        <v>80932</v>
      </c>
      <c r="I26" s="141"/>
      <c r="L26" s="12">
        <v>80932</v>
      </c>
      <c r="M26" s="12"/>
      <c r="N26" s="12">
        <v>80932</v>
      </c>
      <c r="O26" s="12"/>
      <c r="Q26" s="141">
        <f t="shared" si="2"/>
        <v>0</v>
      </c>
      <c r="R26" s="141">
        <f t="shared" si="3"/>
        <v>0</v>
      </c>
      <c r="S26" s="141">
        <f t="shared" si="4"/>
        <v>0</v>
      </c>
      <c r="T26" s="141">
        <f t="shared" si="5"/>
        <v>0</v>
      </c>
    </row>
    <row r="27" spans="1:20" ht="63" outlineLevel="4">
      <c r="A27" s="132" t="s">
        <v>496</v>
      </c>
      <c r="B27" s="133" t="s">
        <v>2</v>
      </c>
      <c r="C27" s="133" t="s">
        <v>14</v>
      </c>
      <c r="D27" s="133" t="s">
        <v>15</v>
      </c>
      <c r="E27" s="133" t="s">
        <v>1</v>
      </c>
      <c r="F27" s="134">
        <f>F28</f>
        <v>71800</v>
      </c>
      <c r="G27" s="134"/>
      <c r="H27" s="134">
        <f>H28</f>
        <v>71800</v>
      </c>
      <c r="I27" s="134"/>
      <c r="L27" s="13">
        <v>71800</v>
      </c>
      <c r="M27" s="13"/>
      <c r="N27" s="13">
        <v>71800</v>
      </c>
      <c r="O27" s="13"/>
      <c r="Q27" s="134">
        <f t="shared" si="2"/>
        <v>0</v>
      </c>
      <c r="R27" s="134">
        <f t="shared" si="3"/>
        <v>0</v>
      </c>
      <c r="S27" s="134">
        <f t="shared" si="4"/>
        <v>0</v>
      </c>
      <c r="T27" s="134">
        <f t="shared" si="5"/>
        <v>0</v>
      </c>
    </row>
    <row r="28" spans="1:20" ht="31.5" outlineLevel="5">
      <c r="A28" s="132" t="s">
        <v>437</v>
      </c>
      <c r="B28" s="133" t="s">
        <v>2</v>
      </c>
      <c r="C28" s="133" t="s">
        <v>14</v>
      </c>
      <c r="D28" s="133" t="s">
        <v>16</v>
      </c>
      <c r="E28" s="133" t="s">
        <v>1</v>
      </c>
      <c r="F28" s="134">
        <f>F29+F30</f>
        <v>71800</v>
      </c>
      <c r="G28" s="134"/>
      <c r="H28" s="134">
        <f>H29+H30</f>
        <v>71800</v>
      </c>
      <c r="I28" s="134"/>
      <c r="L28" s="13">
        <v>71800</v>
      </c>
      <c r="M28" s="13"/>
      <c r="N28" s="13">
        <v>71800</v>
      </c>
      <c r="O28" s="13"/>
      <c r="Q28" s="134">
        <f t="shared" si="2"/>
        <v>0</v>
      </c>
      <c r="R28" s="134">
        <f t="shared" si="3"/>
        <v>0</v>
      </c>
      <c r="S28" s="134">
        <f t="shared" si="4"/>
        <v>0</v>
      </c>
      <c r="T28" s="134">
        <f t="shared" si="5"/>
        <v>0</v>
      </c>
    </row>
    <row r="29" spans="1:20" s="87" customFormat="1" ht="94.5" outlineLevel="6">
      <c r="A29" s="19" t="s">
        <v>702</v>
      </c>
      <c r="B29" s="20" t="s">
        <v>2</v>
      </c>
      <c r="C29" s="20" t="s">
        <v>14</v>
      </c>
      <c r="D29" s="20" t="s">
        <v>16</v>
      </c>
      <c r="E29" s="20" t="s">
        <v>10</v>
      </c>
      <c r="F29" s="13">
        <f>Приложение_7.1!G30</f>
        <v>32300</v>
      </c>
      <c r="G29" s="13"/>
      <c r="H29" s="13">
        <f>Приложение_7.1!I30</f>
        <v>32300</v>
      </c>
      <c r="I29" s="13"/>
      <c r="L29" s="13">
        <v>32300</v>
      </c>
      <c r="M29" s="13"/>
      <c r="N29" s="13">
        <v>32300</v>
      </c>
      <c r="O29" s="13"/>
      <c r="Q29" s="13">
        <f t="shared" si="2"/>
        <v>0</v>
      </c>
      <c r="R29" s="13">
        <f t="shared" si="3"/>
        <v>0</v>
      </c>
      <c r="S29" s="13">
        <f t="shared" si="4"/>
        <v>0</v>
      </c>
      <c r="T29" s="13">
        <f t="shared" si="5"/>
        <v>0</v>
      </c>
    </row>
    <row r="30" spans="1:20" s="87" customFormat="1" ht="47.25" outlineLevel="6">
      <c r="A30" s="19" t="s">
        <v>703</v>
      </c>
      <c r="B30" s="20" t="s">
        <v>2</v>
      </c>
      <c r="C30" s="20" t="s">
        <v>14</v>
      </c>
      <c r="D30" s="20" t="s">
        <v>16</v>
      </c>
      <c r="E30" s="20" t="s">
        <v>17</v>
      </c>
      <c r="F30" s="13">
        <f>Приложение_7.1!G31</f>
        <v>39500</v>
      </c>
      <c r="G30" s="13"/>
      <c r="H30" s="13">
        <f>Приложение_7.1!I31</f>
        <v>39500</v>
      </c>
      <c r="I30" s="13"/>
      <c r="L30" s="13">
        <v>39500</v>
      </c>
      <c r="M30" s="13"/>
      <c r="N30" s="13">
        <v>39500</v>
      </c>
      <c r="O30" s="13"/>
      <c r="Q30" s="13">
        <f t="shared" si="2"/>
        <v>0</v>
      </c>
      <c r="R30" s="13">
        <f t="shared" si="3"/>
        <v>0</v>
      </c>
      <c r="S30" s="13">
        <f t="shared" si="4"/>
        <v>0</v>
      </c>
      <c r="T30" s="13">
        <f t="shared" si="5"/>
        <v>0</v>
      </c>
    </row>
    <row r="31" spans="1:20" outlineLevel="4">
      <c r="A31" s="132" t="s">
        <v>497</v>
      </c>
      <c r="B31" s="133" t="s">
        <v>2</v>
      </c>
      <c r="C31" s="133" t="s">
        <v>14</v>
      </c>
      <c r="D31" s="133" t="s">
        <v>18</v>
      </c>
      <c r="E31" s="133" t="s">
        <v>1</v>
      </c>
      <c r="F31" s="134">
        <f>F32</f>
        <v>9132</v>
      </c>
      <c r="G31" s="134"/>
      <c r="H31" s="134">
        <f>H32</f>
        <v>9132</v>
      </c>
      <c r="I31" s="134"/>
      <c r="L31" s="13">
        <v>9132</v>
      </c>
      <c r="M31" s="13"/>
      <c r="N31" s="13">
        <v>9132</v>
      </c>
      <c r="O31" s="13"/>
      <c r="Q31" s="134">
        <f t="shared" si="2"/>
        <v>0</v>
      </c>
      <c r="R31" s="134">
        <f t="shared" si="3"/>
        <v>0</v>
      </c>
      <c r="S31" s="134">
        <f t="shared" si="4"/>
        <v>0</v>
      </c>
      <c r="T31" s="134">
        <f t="shared" si="5"/>
        <v>0</v>
      </c>
    </row>
    <row r="32" spans="1:20" ht="31.5" outlineLevel="5">
      <c r="A32" s="132" t="s">
        <v>437</v>
      </c>
      <c r="B32" s="133" t="s">
        <v>2</v>
      </c>
      <c r="C32" s="133" t="s">
        <v>14</v>
      </c>
      <c r="D32" s="133" t="s">
        <v>19</v>
      </c>
      <c r="E32" s="133" t="s">
        <v>1</v>
      </c>
      <c r="F32" s="134">
        <f>F33</f>
        <v>9132</v>
      </c>
      <c r="G32" s="134"/>
      <c r="H32" s="134">
        <f>H33</f>
        <v>9132</v>
      </c>
      <c r="I32" s="134"/>
      <c r="L32" s="13">
        <v>9132</v>
      </c>
      <c r="M32" s="13"/>
      <c r="N32" s="13">
        <v>9132</v>
      </c>
      <c r="O32" s="13"/>
      <c r="Q32" s="134">
        <f t="shared" si="2"/>
        <v>0</v>
      </c>
      <c r="R32" s="134">
        <f t="shared" si="3"/>
        <v>0</v>
      </c>
      <c r="S32" s="134">
        <f t="shared" si="4"/>
        <v>0</v>
      </c>
      <c r="T32" s="134">
        <f t="shared" si="5"/>
        <v>0</v>
      </c>
    </row>
    <row r="33" spans="1:20" s="87" customFormat="1" ht="47.25" outlineLevel="6">
      <c r="A33" s="19" t="s">
        <v>703</v>
      </c>
      <c r="B33" s="20" t="s">
        <v>2</v>
      </c>
      <c r="C33" s="20" t="s">
        <v>14</v>
      </c>
      <c r="D33" s="20" t="s">
        <v>19</v>
      </c>
      <c r="E33" s="20" t="s">
        <v>17</v>
      </c>
      <c r="F33" s="13">
        <f>Приложение_7.1!G34</f>
        <v>9132</v>
      </c>
      <c r="G33" s="13"/>
      <c r="H33" s="13">
        <f>Приложение_7.1!I34</f>
        <v>9132</v>
      </c>
      <c r="I33" s="13"/>
      <c r="L33" s="13">
        <v>9132</v>
      </c>
      <c r="M33" s="13"/>
      <c r="N33" s="13">
        <v>9132</v>
      </c>
      <c r="O33" s="13"/>
      <c r="Q33" s="13">
        <f t="shared" si="2"/>
        <v>0</v>
      </c>
      <c r="R33" s="13">
        <f t="shared" si="3"/>
        <v>0</v>
      </c>
      <c r="S33" s="13">
        <f t="shared" si="4"/>
        <v>0</v>
      </c>
      <c r="T33" s="13">
        <f t="shared" si="5"/>
        <v>0</v>
      </c>
    </row>
    <row r="34" spans="1:20" s="150" customFormat="1" outlineLevel="2">
      <c r="A34" s="139" t="s">
        <v>498</v>
      </c>
      <c r="B34" s="140" t="s">
        <v>2</v>
      </c>
      <c r="C34" s="140" t="s">
        <v>14</v>
      </c>
      <c r="D34" s="140" t="s">
        <v>11</v>
      </c>
      <c r="E34" s="140" t="s">
        <v>1</v>
      </c>
      <c r="F34" s="141">
        <f>F35+F37+F39</f>
        <v>4702225</v>
      </c>
      <c r="G34" s="141"/>
      <c r="H34" s="141">
        <f>H35+H37+H39</f>
        <v>4835225</v>
      </c>
      <c r="I34" s="141"/>
      <c r="L34" s="12">
        <v>4702225</v>
      </c>
      <c r="M34" s="12"/>
      <c r="N34" s="12">
        <v>4835225</v>
      </c>
      <c r="O34" s="12"/>
      <c r="Q34" s="141">
        <f t="shared" si="2"/>
        <v>0</v>
      </c>
      <c r="R34" s="141">
        <f t="shared" si="3"/>
        <v>0</v>
      </c>
      <c r="S34" s="141">
        <f t="shared" si="4"/>
        <v>0</v>
      </c>
      <c r="T34" s="141">
        <f t="shared" si="5"/>
        <v>0</v>
      </c>
    </row>
    <row r="35" spans="1:20" ht="47.25" outlineLevel="5">
      <c r="A35" s="132" t="s">
        <v>440</v>
      </c>
      <c r="B35" s="133" t="s">
        <v>2</v>
      </c>
      <c r="C35" s="133" t="s">
        <v>14</v>
      </c>
      <c r="D35" s="133" t="s">
        <v>20</v>
      </c>
      <c r="E35" s="133" t="s">
        <v>1</v>
      </c>
      <c r="F35" s="134">
        <f>F36</f>
        <v>1714645</v>
      </c>
      <c r="G35" s="134"/>
      <c r="H35" s="134">
        <f>H36</f>
        <v>1714645</v>
      </c>
      <c r="I35" s="134"/>
      <c r="L35" s="13">
        <v>1714645</v>
      </c>
      <c r="M35" s="13"/>
      <c r="N35" s="13">
        <v>1714645</v>
      </c>
      <c r="O35" s="13"/>
      <c r="Q35" s="134">
        <f t="shared" si="2"/>
        <v>0</v>
      </c>
      <c r="R35" s="134">
        <f t="shared" si="3"/>
        <v>0</v>
      </c>
      <c r="S35" s="134">
        <f t="shared" si="4"/>
        <v>0</v>
      </c>
      <c r="T35" s="134">
        <f t="shared" si="5"/>
        <v>0</v>
      </c>
    </row>
    <row r="36" spans="1:20" ht="94.5" outlineLevel="6">
      <c r="A36" s="132" t="s">
        <v>702</v>
      </c>
      <c r="B36" s="133" t="s">
        <v>2</v>
      </c>
      <c r="C36" s="133" t="s">
        <v>14</v>
      </c>
      <c r="D36" s="133" t="s">
        <v>20</v>
      </c>
      <c r="E36" s="133" t="s">
        <v>10</v>
      </c>
      <c r="F36" s="134">
        <f>Приложение_7.1!G37</f>
        <v>1714645</v>
      </c>
      <c r="G36" s="134"/>
      <c r="H36" s="134">
        <f>Приложение_7.1!I37</f>
        <v>1714645</v>
      </c>
      <c r="I36" s="134"/>
      <c r="K36" s="149"/>
      <c r="L36" s="134">
        <v>1714645</v>
      </c>
      <c r="M36" s="134"/>
      <c r="N36" s="134">
        <v>1714645</v>
      </c>
      <c r="O36" s="134"/>
      <c r="P36" s="149"/>
      <c r="Q36" s="134">
        <f t="shared" si="2"/>
        <v>0</v>
      </c>
      <c r="R36" s="134">
        <f t="shared" si="3"/>
        <v>0</v>
      </c>
      <c r="S36" s="134">
        <f t="shared" si="4"/>
        <v>0</v>
      </c>
      <c r="T36" s="134">
        <f t="shared" si="5"/>
        <v>0</v>
      </c>
    </row>
    <row r="37" spans="1:20" ht="31.5" outlineLevel="5">
      <c r="A37" s="132" t="s">
        <v>441</v>
      </c>
      <c r="B37" s="133" t="s">
        <v>2</v>
      </c>
      <c r="C37" s="133" t="s">
        <v>14</v>
      </c>
      <c r="D37" s="133" t="s">
        <v>21</v>
      </c>
      <c r="E37" s="133" t="s">
        <v>1</v>
      </c>
      <c r="F37" s="134">
        <f>F38</f>
        <v>2987580</v>
      </c>
      <c r="G37" s="134"/>
      <c r="H37" s="134">
        <f>H38</f>
        <v>2987580</v>
      </c>
      <c r="I37" s="134"/>
      <c r="L37" s="13">
        <v>2987580</v>
      </c>
      <c r="M37" s="13"/>
      <c r="N37" s="13">
        <v>2987580</v>
      </c>
      <c r="O37" s="13"/>
      <c r="Q37" s="134">
        <f t="shared" si="2"/>
        <v>0</v>
      </c>
      <c r="R37" s="134">
        <f t="shared" si="3"/>
        <v>0</v>
      </c>
      <c r="S37" s="134">
        <f t="shared" si="4"/>
        <v>0</v>
      </c>
      <c r="T37" s="134">
        <f t="shared" si="5"/>
        <v>0</v>
      </c>
    </row>
    <row r="38" spans="1:20" s="87" customFormat="1" ht="94.5" outlineLevel="6">
      <c r="A38" s="19" t="s">
        <v>702</v>
      </c>
      <c r="B38" s="20" t="s">
        <v>2</v>
      </c>
      <c r="C38" s="20" t="s">
        <v>14</v>
      </c>
      <c r="D38" s="20" t="s">
        <v>21</v>
      </c>
      <c r="E38" s="20" t="s">
        <v>10</v>
      </c>
      <c r="F38" s="13">
        <f>Приложение_7.1!G39</f>
        <v>2987580</v>
      </c>
      <c r="G38" s="13"/>
      <c r="H38" s="13">
        <f>Приложение_7.1!I39</f>
        <v>2987580</v>
      </c>
      <c r="I38" s="13"/>
      <c r="L38" s="13">
        <v>2987580</v>
      </c>
      <c r="M38" s="13"/>
      <c r="N38" s="13">
        <v>2987580</v>
      </c>
      <c r="O38" s="13"/>
      <c r="Q38" s="13">
        <f t="shared" si="2"/>
        <v>0</v>
      </c>
      <c r="R38" s="13">
        <f t="shared" si="3"/>
        <v>0</v>
      </c>
      <c r="S38" s="13">
        <f t="shared" si="4"/>
        <v>0</v>
      </c>
      <c r="T38" s="13">
        <f t="shared" si="5"/>
        <v>0</v>
      </c>
    </row>
    <row r="39" spans="1:20" ht="78.75" outlineLevel="5">
      <c r="A39" s="132" t="s">
        <v>439</v>
      </c>
      <c r="B39" s="133" t="s">
        <v>2</v>
      </c>
      <c r="C39" s="133" t="s">
        <v>14</v>
      </c>
      <c r="D39" s="133" t="s">
        <v>13</v>
      </c>
      <c r="E39" s="133" t="s">
        <v>1</v>
      </c>
      <c r="F39" s="134">
        <f>F40</f>
        <v>0</v>
      </c>
      <c r="G39" s="134"/>
      <c r="H39" s="134">
        <f>H40</f>
        <v>133000</v>
      </c>
      <c r="I39" s="134"/>
      <c r="L39" s="13">
        <v>0</v>
      </c>
      <c r="M39" s="13"/>
      <c r="N39" s="13">
        <v>133000</v>
      </c>
      <c r="O39" s="13"/>
      <c r="Q39" s="134">
        <f t="shared" si="2"/>
        <v>0</v>
      </c>
      <c r="R39" s="134">
        <f t="shared" si="3"/>
        <v>0</v>
      </c>
      <c r="S39" s="134">
        <f t="shared" si="4"/>
        <v>0</v>
      </c>
      <c r="T39" s="134">
        <f t="shared" si="5"/>
        <v>0</v>
      </c>
    </row>
    <row r="40" spans="1:20" s="87" customFormat="1" ht="94.5" outlineLevel="6">
      <c r="A40" s="19" t="s">
        <v>702</v>
      </c>
      <c r="B40" s="20" t="s">
        <v>2</v>
      </c>
      <c r="C40" s="20" t="s">
        <v>14</v>
      </c>
      <c r="D40" s="20" t="s">
        <v>13</v>
      </c>
      <c r="E40" s="20" t="s">
        <v>10</v>
      </c>
      <c r="F40" s="13">
        <f>Приложение_7.1!G41</f>
        <v>0</v>
      </c>
      <c r="G40" s="13"/>
      <c r="H40" s="13">
        <f>Приложение_7.1!I41</f>
        <v>133000</v>
      </c>
      <c r="I40" s="13"/>
      <c r="L40" s="13">
        <v>0</v>
      </c>
      <c r="M40" s="13"/>
      <c r="N40" s="13">
        <v>133000</v>
      </c>
      <c r="O40" s="13"/>
      <c r="Q40" s="13">
        <f t="shared" si="2"/>
        <v>0</v>
      </c>
      <c r="R40" s="13">
        <f t="shared" si="3"/>
        <v>0</v>
      </c>
      <c r="S40" s="13">
        <f t="shared" si="4"/>
        <v>0</v>
      </c>
      <c r="T40" s="13">
        <f t="shared" si="5"/>
        <v>0</v>
      </c>
    </row>
    <row r="41" spans="1:20" s="150" customFormat="1" ht="78.75" outlineLevel="1">
      <c r="A41" s="139" t="s">
        <v>674</v>
      </c>
      <c r="B41" s="140" t="s">
        <v>2</v>
      </c>
      <c r="C41" s="140" t="s">
        <v>22</v>
      </c>
      <c r="D41" s="140" t="s">
        <v>4</v>
      </c>
      <c r="E41" s="140" t="s">
        <v>1</v>
      </c>
      <c r="F41" s="141">
        <f>F42+F64+F71</f>
        <v>79021817.400000006</v>
      </c>
      <c r="G41" s="141"/>
      <c r="H41" s="141">
        <f>H42+H64+H71</f>
        <v>79018790.410000011</v>
      </c>
      <c r="I41" s="141"/>
      <c r="L41" s="12">
        <v>79021817.400000006</v>
      </c>
      <c r="M41" s="12"/>
      <c r="N41" s="12">
        <v>79018790.409999996</v>
      </c>
      <c r="O41" s="12"/>
      <c r="Q41" s="141">
        <f t="shared" si="2"/>
        <v>0</v>
      </c>
      <c r="R41" s="141">
        <f t="shared" si="3"/>
        <v>0</v>
      </c>
      <c r="S41" s="141">
        <f t="shared" si="4"/>
        <v>0</v>
      </c>
      <c r="T41" s="141">
        <f t="shared" si="5"/>
        <v>0</v>
      </c>
    </row>
    <row r="42" spans="1:20" s="150" customFormat="1" ht="47.25" outlineLevel="2">
      <c r="A42" s="139" t="s">
        <v>666</v>
      </c>
      <c r="B42" s="140" t="s">
        <v>2</v>
      </c>
      <c r="C42" s="140" t="s">
        <v>22</v>
      </c>
      <c r="D42" s="140" t="s">
        <v>23</v>
      </c>
      <c r="E42" s="140" t="s">
        <v>1</v>
      </c>
      <c r="F42" s="141">
        <f>F43</f>
        <v>16476318.66</v>
      </c>
      <c r="G42" s="141"/>
      <c r="H42" s="141">
        <f>H43</f>
        <v>16476318.66</v>
      </c>
      <c r="I42" s="141"/>
      <c r="L42" s="12">
        <v>16476318.66</v>
      </c>
      <c r="M42" s="12"/>
      <c r="N42" s="12">
        <v>16476318.66</v>
      </c>
      <c r="O42" s="12"/>
      <c r="Q42" s="141">
        <f t="shared" si="2"/>
        <v>0</v>
      </c>
      <c r="R42" s="141">
        <f t="shared" si="3"/>
        <v>0</v>
      </c>
      <c r="S42" s="141">
        <f t="shared" si="4"/>
        <v>0</v>
      </c>
      <c r="T42" s="141">
        <f t="shared" si="5"/>
        <v>0</v>
      </c>
    </row>
    <row r="43" spans="1:20" s="150" customFormat="1" ht="47.25" outlineLevel="3">
      <c r="A43" s="139" t="s">
        <v>623</v>
      </c>
      <c r="B43" s="140" t="s">
        <v>2</v>
      </c>
      <c r="C43" s="140" t="s">
        <v>22</v>
      </c>
      <c r="D43" s="140" t="s">
        <v>24</v>
      </c>
      <c r="E43" s="140" t="s">
        <v>1</v>
      </c>
      <c r="F43" s="141">
        <v>16476318.66</v>
      </c>
      <c r="G43" s="141"/>
      <c r="H43" s="141">
        <v>16476318.66</v>
      </c>
      <c r="I43" s="141"/>
      <c r="L43" s="12">
        <v>16476318.66</v>
      </c>
      <c r="M43" s="12"/>
      <c r="N43" s="12">
        <v>16476318.66</v>
      </c>
      <c r="O43" s="12"/>
      <c r="Q43" s="141">
        <f t="shared" si="2"/>
        <v>0</v>
      </c>
      <c r="R43" s="141">
        <f t="shared" si="3"/>
        <v>0</v>
      </c>
      <c r="S43" s="141">
        <f t="shared" si="4"/>
        <v>0</v>
      </c>
      <c r="T43" s="141">
        <f t="shared" si="5"/>
        <v>0</v>
      </c>
    </row>
    <row r="44" spans="1:20" ht="157.5" outlineLevel="4">
      <c r="A44" s="132" t="s">
        <v>499</v>
      </c>
      <c r="B44" s="133" t="s">
        <v>2</v>
      </c>
      <c r="C44" s="133" t="s">
        <v>22</v>
      </c>
      <c r="D44" s="133" t="s">
        <v>25</v>
      </c>
      <c r="E44" s="133" t="s">
        <v>1</v>
      </c>
      <c r="F44" s="134">
        <f>F45</f>
        <v>1373779.26</v>
      </c>
      <c r="G44" s="134"/>
      <c r="H44" s="134">
        <f>H45</f>
        <v>1373779.26</v>
      </c>
      <c r="I44" s="134"/>
      <c r="L44" s="13">
        <v>1373779.26</v>
      </c>
      <c r="M44" s="13"/>
      <c r="N44" s="13">
        <v>1373779.26</v>
      </c>
      <c r="O44" s="13"/>
      <c r="Q44" s="134">
        <f t="shared" si="2"/>
        <v>0</v>
      </c>
      <c r="R44" s="134">
        <f t="shared" si="3"/>
        <v>0</v>
      </c>
      <c r="S44" s="134">
        <f t="shared" si="4"/>
        <v>0</v>
      </c>
      <c r="T44" s="134">
        <f t="shared" si="5"/>
        <v>0</v>
      </c>
    </row>
    <row r="45" spans="1:20" ht="31.5" outlineLevel="5">
      <c r="A45" s="132" t="s">
        <v>441</v>
      </c>
      <c r="B45" s="133" t="s">
        <v>2</v>
      </c>
      <c r="C45" s="133" t="s">
        <v>22</v>
      </c>
      <c r="D45" s="133" t="s">
        <v>26</v>
      </c>
      <c r="E45" s="133" t="s">
        <v>1</v>
      </c>
      <c r="F45" s="134">
        <f>F46</f>
        <v>1373779.26</v>
      </c>
      <c r="G45" s="134"/>
      <c r="H45" s="134">
        <f>H46</f>
        <v>1373779.26</v>
      </c>
      <c r="I45" s="134"/>
      <c r="L45" s="13">
        <v>1373779.26</v>
      </c>
      <c r="M45" s="13"/>
      <c r="N45" s="13">
        <v>1373779.26</v>
      </c>
      <c r="O45" s="13"/>
      <c r="Q45" s="134">
        <f t="shared" si="2"/>
        <v>0</v>
      </c>
      <c r="R45" s="134">
        <f t="shared" si="3"/>
        <v>0</v>
      </c>
      <c r="S45" s="134">
        <f t="shared" si="4"/>
        <v>0</v>
      </c>
      <c r="T45" s="134">
        <f t="shared" si="5"/>
        <v>0</v>
      </c>
    </row>
    <row r="46" spans="1:20" s="87" customFormat="1" ht="94.5" outlineLevel="6">
      <c r="A46" s="19" t="s">
        <v>702</v>
      </c>
      <c r="B46" s="20" t="s">
        <v>2</v>
      </c>
      <c r="C46" s="20" t="s">
        <v>22</v>
      </c>
      <c r="D46" s="20" t="s">
        <v>26</v>
      </c>
      <c r="E46" s="20" t="s">
        <v>10</v>
      </c>
      <c r="F46" s="13">
        <f>Приложение_7.1!G476</f>
        <v>1373779.26</v>
      </c>
      <c r="G46" s="13"/>
      <c r="H46" s="13">
        <f>Приложение_7.1!I476</f>
        <v>1373779.26</v>
      </c>
      <c r="I46" s="13"/>
      <c r="L46" s="13">
        <v>1373779.26</v>
      </c>
      <c r="M46" s="13"/>
      <c r="N46" s="13">
        <v>1373779.26</v>
      </c>
      <c r="O46" s="13"/>
      <c r="Q46" s="13">
        <f t="shared" si="2"/>
        <v>0</v>
      </c>
      <c r="R46" s="13">
        <f t="shared" si="3"/>
        <v>0</v>
      </c>
      <c r="S46" s="13">
        <f t="shared" si="4"/>
        <v>0</v>
      </c>
      <c r="T46" s="13">
        <f t="shared" si="5"/>
        <v>0</v>
      </c>
    </row>
    <row r="47" spans="1:20" ht="78.75" outlineLevel="4">
      <c r="A47" s="132" t="s">
        <v>500</v>
      </c>
      <c r="B47" s="133" t="s">
        <v>2</v>
      </c>
      <c r="C47" s="133" t="s">
        <v>22</v>
      </c>
      <c r="D47" s="133" t="s">
        <v>27</v>
      </c>
      <c r="E47" s="133" t="s">
        <v>1</v>
      </c>
      <c r="F47" s="134">
        <f>F48+F50</f>
        <v>2124094.8199999998</v>
      </c>
      <c r="G47" s="134"/>
      <c r="H47" s="134">
        <f>H48+H50</f>
        <v>2124094.8199999998</v>
      </c>
      <c r="I47" s="134"/>
      <c r="L47" s="13">
        <v>2124094.8199999998</v>
      </c>
      <c r="M47" s="13"/>
      <c r="N47" s="13">
        <v>2124094.8199999998</v>
      </c>
      <c r="O47" s="13"/>
      <c r="Q47" s="134">
        <f t="shared" si="2"/>
        <v>0</v>
      </c>
      <c r="R47" s="134">
        <f t="shared" si="3"/>
        <v>0</v>
      </c>
      <c r="S47" s="134">
        <f t="shared" si="4"/>
        <v>0</v>
      </c>
      <c r="T47" s="134">
        <f t="shared" si="5"/>
        <v>0</v>
      </c>
    </row>
    <row r="48" spans="1:20" ht="31.5" outlineLevel="5">
      <c r="A48" s="132" t="s">
        <v>441</v>
      </c>
      <c r="B48" s="133" t="s">
        <v>2</v>
      </c>
      <c r="C48" s="133" t="s">
        <v>22</v>
      </c>
      <c r="D48" s="133" t="s">
        <v>28</v>
      </c>
      <c r="E48" s="133" t="s">
        <v>1</v>
      </c>
      <c r="F48" s="134">
        <f>F49</f>
        <v>2099094.8199999998</v>
      </c>
      <c r="G48" s="134"/>
      <c r="H48" s="134">
        <f>H49</f>
        <v>2099094.8199999998</v>
      </c>
      <c r="I48" s="134"/>
      <c r="L48" s="13">
        <v>2099094.8199999998</v>
      </c>
      <c r="M48" s="13"/>
      <c r="N48" s="13">
        <v>2099094.8199999998</v>
      </c>
      <c r="O48" s="13"/>
      <c r="Q48" s="134">
        <f t="shared" si="2"/>
        <v>0</v>
      </c>
      <c r="R48" s="134">
        <f t="shared" si="3"/>
        <v>0</v>
      </c>
      <c r="S48" s="134">
        <f t="shared" si="4"/>
        <v>0</v>
      </c>
      <c r="T48" s="134">
        <f t="shared" si="5"/>
        <v>0</v>
      </c>
    </row>
    <row r="49" spans="1:20" s="87" customFormat="1" ht="94.5" outlineLevel="6">
      <c r="A49" s="19" t="s">
        <v>702</v>
      </c>
      <c r="B49" s="20" t="s">
        <v>2</v>
      </c>
      <c r="C49" s="20" t="s">
        <v>22</v>
      </c>
      <c r="D49" s="20" t="s">
        <v>28</v>
      </c>
      <c r="E49" s="20" t="s">
        <v>10</v>
      </c>
      <c r="F49" s="13">
        <f>Приложение_7.1!G479</f>
        <v>2099094.8199999998</v>
      </c>
      <c r="G49" s="13"/>
      <c r="H49" s="13">
        <f>Приложение_7.1!I479</f>
        <v>2099094.8199999998</v>
      </c>
      <c r="I49" s="13"/>
      <c r="L49" s="13">
        <v>2099094.8199999998</v>
      </c>
      <c r="M49" s="13"/>
      <c r="N49" s="13">
        <v>2099094.8199999998</v>
      </c>
      <c r="O49" s="13"/>
      <c r="Q49" s="13">
        <f t="shared" si="2"/>
        <v>0</v>
      </c>
      <c r="R49" s="13">
        <f t="shared" si="3"/>
        <v>0</v>
      </c>
      <c r="S49" s="13">
        <f t="shared" si="4"/>
        <v>0</v>
      </c>
      <c r="T49" s="13">
        <f t="shared" si="5"/>
        <v>0</v>
      </c>
    </row>
    <row r="50" spans="1:20" ht="78.75" outlineLevel="5">
      <c r="A50" s="132" t="s">
        <v>439</v>
      </c>
      <c r="B50" s="133" t="s">
        <v>2</v>
      </c>
      <c r="C50" s="133" t="s">
        <v>22</v>
      </c>
      <c r="D50" s="133" t="s">
        <v>29</v>
      </c>
      <c r="E50" s="133" t="s">
        <v>1</v>
      </c>
      <c r="F50" s="134">
        <f>F51</f>
        <v>25000</v>
      </c>
      <c r="G50" s="134"/>
      <c r="H50" s="134">
        <f>H51</f>
        <v>25000</v>
      </c>
      <c r="I50" s="134"/>
      <c r="L50" s="13">
        <v>25000</v>
      </c>
      <c r="M50" s="13"/>
      <c r="N50" s="13">
        <v>25000</v>
      </c>
      <c r="O50" s="13"/>
      <c r="Q50" s="134">
        <f t="shared" si="2"/>
        <v>0</v>
      </c>
      <c r="R50" s="134">
        <f t="shared" si="3"/>
        <v>0</v>
      </c>
      <c r="S50" s="134">
        <f t="shared" si="4"/>
        <v>0</v>
      </c>
      <c r="T50" s="134">
        <f t="shared" si="5"/>
        <v>0</v>
      </c>
    </row>
    <row r="51" spans="1:20" s="87" customFormat="1" ht="94.5" outlineLevel="6">
      <c r="A51" s="19" t="s">
        <v>702</v>
      </c>
      <c r="B51" s="20" t="s">
        <v>2</v>
      </c>
      <c r="C51" s="20" t="s">
        <v>22</v>
      </c>
      <c r="D51" s="20" t="s">
        <v>29</v>
      </c>
      <c r="E51" s="20" t="s">
        <v>10</v>
      </c>
      <c r="F51" s="13">
        <f>Приложение_7.1!G481</f>
        <v>25000</v>
      </c>
      <c r="G51" s="13"/>
      <c r="H51" s="13">
        <f>Приложение_7.1!I481</f>
        <v>25000</v>
      </c>
      <c r="I51" s="13"/>
      <c r="L51" s="13">
        <v>25000</v>
      </c>
      <c r="M51" s="13"/>
      <c r="N51" s="13">
        <v>25000</v>
      </c>
      <c r="O51" s="13"/>
      <c r="Q51" s="13">
        <f t="shared" si="2"/>
        <v>0</v>
      </c>
      <c r="R51" s="13">
        <f t="shared" si="3"/>
        <v>0</v>
      </c>
      <c r="S51" s="13">
        <f t="shared" si="4"/>
        <v>0</v>
      </c>
      <c r="T51" s="13">
        <f t="shared" si="5"/>
        <v>0</v>
      </c>
    </row>
    <row r="52" spans="1:20" ht="126" outlineLevel="4">
      <c r="A52" s="132" t="s">
        <v>501</v>
      </c>
      <c r="B52" s="133" t="s">
        <v>2</v>
      </c>
      <c r="C52" s="133" t="s">
        <v>22</v>
      </c>
      <c r="D52" s="133" t="s">
        <v>30</v>
      </c>
      <c r="E52" s="133" t="s">
        <v>1</v>
      </c>
      <c r="F52" s="134">
        <f>F53+F55</f>
        <v>5902579.3099999996</v>
      </c>
      <c r="G52" s="134"/>
      <c r="H52" s="134">
        <f>H53+H55</f>
        <v>5902579.3099999996</v>
      </c>
      <c r="I52" s="134"/>
      <c r="L52" s="13">
        <v>5902579.3099999996</v>
      </c>
      <c r="M52" s="13"/>
      <c r="N52" s="13">
        <v>5902579.3099999996</v>
      </c>
      <c r="O52" s="13"/>
      <c r="Q52" s="134">
        <f t="shared" si="2"/>
        <v>0</v>
      </c>
      <c r="R52" s="134">
        <f t="shared" si="3"/>
        <v>0</v>
      </c>
      <c r="S52" s="134">
        <f t="shared" si="4"/>
        <v>0</v>
      </c>
      <c r="T52" s="134">
        <f t="shared" si="5"/>
        <v>0</v>
      </c>
    </row>
    <row r="53" spans="1:20" ht="31.5" outlineLevel="5">
      <c r="A53" s="132" t="s">
        <v>441</v>
      </c>
      <c r="B53" s="133" t="s">
        <v>2</v>
      </c>
      <c r="C53" s="133" t="s">
        <v>22</v>
      </c>
      <c r="D53" s="133" t="s">
        <v>31</v>
      </c>
      <c r="E53" s="133" t="s">
        <v>1</v>
      </c>
      <c r="F53" s="134">
        <f>F54</f>
        <v>5841197.3099999996</v>
      </c>
      <c r="G53" s="134"/>
      <c r="H53" s="134">
        <f>H54</f>
        <v>5841197.3099999996</v>
      </c>
      <c r="I53" s="134"/>
      <c r="L53" s="13">
        <v>5841197.3099999996</v>
      </c>
      <c r="M53" s="13"/>
      <c r="N53" s="13">
        <v>5841197.3099999996</v>
      </c>
      <c r="O53" s="13"/>
      <c r="Q53" s="134">
        <f t="shared" si="2"/>
        <v>0</v>
      </c>
      <c r="R53" s="134">
        <f t="shared" si="3"/>
        <v>0</v>
      </c>
      <c r="S53" s="134">
        <f t="shared" si="4"/>
        <v>0</v>
      </c>
      <c r="T53" s="134">
        <f t="shared" si="5"/>
        <v>0</v>
      </c>
    </row>
    <row r="54" spans="1:20" s="87" customFormat="1" ht="94.5" outlineLevel="6">
      <c r="A54" s="19" t="s">
        <v>702</v>
      </c>
      <c r="B54" s="20" t="s">
        <v>2</v>
      </c>
      <c r="C54" s="20" t="s">
        <v>22</v>
      </c>
      <c r="D54" s="20" t="s">
        <v>31</v>
      </c>
      <c r="E54" s="20" t="s">
        <v>10</v>
      </c>
      <c r="F54" s="13">
        <f>Приложение_7.1!G484</f>
        <v>5841197.3099999996</v>
      </c>
      <c r="G54" s="13"/>
      <c r="H54" s="13">
        <f>Приложение_7.1!I484</f>
        <v>5841197.3099999996</v>
      </c>
      <c r="I54" s="13"/>
      <c r="L54" s="13">
        <v>5841197.3099999996</v>
      </c>
      <c r="M54" s="13"/>
      <c r="N54" s="13">
        <v>5841197.3099999996</v>
      </c>
      <c r="O54" s="13"/>
      <c r="Q54" s="13">
        <f t="shared" si="2"/>
        <v>0</v>
      </c>
      <c r="R54" s="13">
        <f t="shared" si="3"/>
        <v>0</v>
      </c>
      <c r="S54" s="13">
        <f t="shared" si="4"/>
        <v>0</v>
      </c>
      <c r="T54" s="13">
        <f t="shared" si="5"/>
        <v>0</v>
      </c>
    </row>
    <row r="55" spans="1:20" ht="78.75" outlineLevel="5">
      <c r="A55" s="132" t="s">
        <v>439</v>
      </c>
      <c r="B55" s="133" t="s">
        <v>2</v>
      </c>
      <c r="C55" s="133" t="s">
        <v>22</v>
      </c>
      <c r="D55" s="133" t="s">
        <v>33</v>
      </c>
      <c r="E55" s="133" t="s">
        <v>1</v>
      </c>
      <c r="F55" s="134">
        <f>F56</f>
        <v>61382</v>
      </c>
      <c r="G55" s="134"/>
      <c r="H55" s="134">
        <f>H56</f>
        <v>61382</v>
      </c>
      <c r="I55" s="134"/>
      <c r="L55" s="13">
        <v>61382</v>
      </c>
      <c r="M55" s="13"/>
      <c r="N55" s="13">
        <v>61382</v>
      </c>
      <c r="O55" s="13"/>
      <c r="Q55" s="134">
        <f t="shared" si="2"/>
        <v>0</v>
      </c>
      <c r="R55" s="134">
        <f t="shared" si="3"/>
        <v>0</v>
      </c>
      <c r="S55" s="134">
        <f t="shared" si="4"/>
        <v>0</v>
      </c>
      <c r="T55" s="134">
        <f t="shared" si="5"/>
        <v>0</v>
      </c>
    </row>
    <row r="56" spans="1:20" s="87" customFormat="1" ht="94.5" outlineLevel="6">
      <c r="A56" s="19" t="s">
        <v>702</v>
      </c>
      <c r="B56" s="20" t="s">
        <v>2</v>
      </c>
      <c r="C56" s="20" t="s">
        <v>22</v>
      </c>
      <c r="D56" s="20" t="s">
        <v>33</v>
      </c>
      <c r="E56" s="20" t="s">
        <v>10</v>
      </c>
      <c r="F56" s="13">
        <f>Приложение_7.1!G486</f>
        <v>61382</v>
      </c>
      <c r="G56" s="13"/>
      <c r="H56" s="13">
        <f>Приложение_7.1!I486</f>
        <v>61382</v>
      </c>
      <c r="I56" s="13"/>
      <c r="L56" s="13">
        <v>61382</v>
      </c>
      <c r="M56" s="13"/>
      <c r="N56" s="13">
        <v>61382</v>
      </c>
      <c r="O56" s="13"/>
      <c r="Q56" s="13">
        <f t="shared" si="2"/>
        <v>0</v>
      </c>
      <c r="R56" s="13">
        <f t="shared" si="3"/>
        <v>0</v>
      </c>
      <c r="S56" s="13">
        <f t="shared" si="4"/>
        <v>0</v>
      </c>
      <c r="T56" s="13">
        <f t="shared" si="5"/>
        <v>0</v>
      </c>
    </row>
    <row r="57" spans="1:20" ht="157.5" outlineLevel="4">
      <c r="A57" s="132" t="s">
        <v>502</v>
      </c>
      <c r="B57" s="133" t="s">
        <v>2</v>
      </c>
      <c r="C57" s="133" t="s">
        <v>22</v>
      </c>
      <c r="D57" s="133" t="s">
        <v>34</v>
      </c>
      <c r="E57" s="133" t="s">
        <v>1</v>
      </c>
      <c r="F57" s="134">
        <f>F58+F60+F62</f>
        <v>7075865.2699999996</v>
      </c>
      <c r="G57" s="134"/>
      <c r="H57" s="134">
        <f>H58+H60+H62</f>
        <v>7075865.2699999996</v>
      </c>
      <c r="I57" s="134"/>
      <c r="L57" s="13">
        <v>7075865.2699999996</v>
      </c>
      <c r="M57" s="13"/>
      <c r="N57" s="13">
        <v>7075865.2699999996</v>
      </c>
      <c r="O57" s="13"/>
      <c r="Q57" s="134">
        <f t="shared" si="2"/>
        <v>0</v>
      </c>
      <c r="R57" s="134">
        <f t="shared" si="3"/>
        <v>0</v>
      </c>
      <c r="S57" s="134">
        <f t="shared" si="4"/>
        <v>0</v>
      </c>
      <c r="T57" s="134">
        <f t="shared" si="5"/>
        <v>0</v>
      </c>
    </row>
    <row r="58" spans="1:20" ht="31.5" outlineLevel="5">
      <c r="A58" s="132" t="s">
        <v>441</v>
      </c>
      <c r="B58" s="133" t="s">
        <v>2</v>
      </c>
      <c r="C58" s="133" t="s">
        <v>22</v>
      </c>
      <c r="D58" s="133" t="s">
        <v>35</v>
      </c>
      <c r="E58" s="133" t="s">
        <v>1</v>
      </c>
      <c r="F58" s="134">
        <f>F59</f>
        <v>7012233.2699999996</v>
      </c>
      <c r="G58" s="134"/>
      <c r="H58" s="134">
        <f>H59</f>
        <v>7012233.2699999996</v>
      </c>
      <c r="I58" s="134"/>
      <c r="L58" s="13">
        <v>7012233.2699999996</v>
      </c>
      <c r="M58" s="13"/>
      <c r="N58" s="13">
        <v>7012233.2699999996</v>
      </c>
      <c r="O58" s="13"/>
      <c r="Q58" s="134">
        <f t="shared" si="2"/>
        <v>0</v>
      </c>
      <c r="R58" s="134">
        <f t="shared" si="3"/>
        <v>0</v>
      </c>
      <c r="S58" s="134">
        <f t="shared" si="4"/>
        <v>0</v>
      </c>
      <c r="T58" s="134">
        <f t="shared" si="5"/>
        <v>0</v>
      </c>
    </row>
    <row r="59" spans="1:20" s="87" customFormat="1" ht="94.5" outlineLevel="6">
      <c r="A59" s="19" t="s">
        <v>702</v>
      </c>
      <c r="B59" s="20" t="s">
        <v>2</v>
      </c>
      <c r="C59" s="20" t="s">
        <v>22</v>
      </c>
      <c r="D59" s="20" t="s">
        <v>35</v>
      </c>
      <c r="E59" s="20" t="s">
        <v>10</v>
      </c>
      <c r="F59" s="13">
        <f>Приложение_7.1!G489</f>
        <v>7012233.2699999996</v>
      </c>
      <c r="G59" s="13"/>
      <c r="H59" s="13">
        <f>Приложение_7.1!I489</f>
        <v>7012233.2699999996</v>
      </c>
      <c r="I59" s="13"/>
      <c r="L59" s="13">
        <v>7012233.2699999996</v>
      </c>
      <c r="M59" s="13"/>
      <c r="N59" s="13">
        <v>7012233.2699999996</v>
      </c>
      <c r="O59" s="13"/>
      <c r="Q59" s="13">
        <f t="shared" si="2"/>
        <v>0</v>
      </c>
      <c r="R59" s="13">
        <f t="shared" si="3"/>
        <v>0</v>
      </c>
      <c r="S59" s="13">
        <f t="shared" si="4"/>
        <v>0</v>
      </c>
      <c r="T59" s="13">
        <f t="shared" si="5"/>
        <v>0</v>
      </c>
    </row>
    <row r="60" spans="1:20" ht="31.5" outlineLevel="5">
      <c r="A60" s="132" t="s">
        <v>437</v>
      </c>
      <c r="B60" s="133" t="s">
        <v>2</v>
      </c>
      <c r="C60" s="133" t="s">
        <v>22</v>
      </c>
      <c r="D60" s="133" t="s">
        <v>36</v>
      </c>
      <c r="E60" s="133" t="s">
        <v>1</v>
      </c>
      <c r="F60" s="134">
        <f>F61</f>
        <v>2250</v>
      </c>
      <c r="G60" s="134"/>
      <c r="H60" s="134">
        <f>H61</f>
        <v>2250</v>
      </c>
      <c r="I60" s="134"/>
      <c r="L60" s="13">
        <v>2250</v>
      </c>
      <c r="M60" s="13"/>
      <c r="N60" s="13">
        <v>2250</v>
      </c>
      <c r="O60" s="13"/>
      <c r="Q60" s="134">
        <f t="shared" si="2"/>
        <v>0</v>
      </c>
      <c r="R60" s="134">
        <f t="shared" si="3"/>
        <v>0</v>
      </c>
      <c r="S60" s="134">
        <f t="shared" si="4"/>
        <v>0</v>
      </c>
      <c r="T60" s="134">
        <f t="shared" si="5"/>
        <v>0</v>
      </c>
    </row>
    <row r="61" spans="1:20" s="87" customFormat="1" ht="94.5" outlineLevel="6">
      <c r="A61" s="19" t="s">
        <v>702</v>
      </c>
      <c r="B61" s="20" t="s">
        <v>2</v>
      </c>
      <c r="C61" s="20" t="s">
        <v>22</v>
      </c>
      <c r="D61" s="20" t="s">
        <v>36</v>
      </c>
      <c r="E61" s="20" t="s">
        <v>10</v>
      </c>
      <c r="F61" s="13">
        <f>Приложение_7.1!G491</f>
        <v>2250</v>
      </c>
      <c r="G61" s="13"/>
      <c r="H61" s="13">
        <f>Приложение_7.1!I491</f>
        <v>2250</v>
      </c>
      <c r="I61" s="13"/>
      <c r="L61" s="13">
        <v>2250</v>
      </c>
      <c r="M61" s="13"/>
      <c r="N61" s="13">
        <v>2250</v>
      </c>
      <c r="O61" s="13"/>
      <c r="Q61" s="13">
        <f t="shared" si="2"/>
        <v>0</v>
      </c>
      <c r="R61" s="13">
        <f t="shared" si="3"/>
        <v>0</v>
      </c>
      <c r="S61" s="13">
        <f t="shared" si="4"/>
        <v>0</v>
      </c>
      <c r="T61" s="13">
        <f t="shared" si="5"/>
        <v>0</v>
      </c>
    </row>
    <row r="62" spans="1:20" ht="78.75" outlineLevel="5">
      <c r="A62" s="132" t="s">
        <v>439</v>
      </c>
      <c r="B62" s="133" t="s">
        <v>2</v>
      </c>
      <c r="C62" s="133" t="s">
        <v>22</v>
      </c>
      <c r="D62" s="133" t="s">
        <v>37</v>
      </c>
      <c r="E62" s="133" t="s">
        <v>1</v>
      </c>
      <c r="F62" s="134">
        <f>F63</f>
        <v>61382</v>
      </c>
      <c r="G62" s="134"/>
      <c r="H62" s="134">
        <f>H63</f>
        <v>61382</v>
      </c>
      <c r="I62" s="134"/>
      <c r="L62" s="13">
        <v>61382</v>
      </c>
      <c r="M62" s="13"/>
      <c r="N62" s="13">
        <v>61382</v>
      </c>
      <c r="O62" s="13"/>
      <c r="Q62" s="134">
        <f t="shared" si="2"/>
        <v>0</v>
      </c>
      <c r="R62" s="134">
        <f t="shared" si="3"/>
        <v>0</v>
      </c>
      <c r="S62" s="134">
        <f t="shared" si="4"/>
        <v>0</v>
      </c>
      <c r="T62" s="134">
        <f t="shared" si="5"/>
        <v>0</v>
      </c>
    </row>
    <row r="63" spans="1:20" s="87" customFormat="1" ht="94.5" outlineLevel="6">
      <c r="A63" s="19" t="s">
        <v>702</v>
      </c>
      <c r="B63" s="20" t="s">
        <v>2</v>
      </c>
      <c r="C63" s="20" t="s">
        <v>22</v>
      </c>
      <c r="D63" s="20" t="s">
        <v>37</v>
      </c>
      <c r="E63" s="20" t="s">
        <v>10</v>
      </c>
      <c r="F63" s="13">
        <f>Приложение_7.1!G493</f>
        <v>61382</v>
      </c>
      <c r="G63" s="13"/>
      <c r="H63" s="13">
        <f>Приложение_7.1!I493</f>
        <v>61382</v>
      </c>
      <c r="I63" s="13"/>
      <c r="L63" s="13">
        <v>61382</v>
      </c>
      <c r="M63" s="13"/>
      <c r="N63" s="13">
        <v>61382</v>
      </c>
      <c r="O63" s="13"/>
      <c r="Q63" s="13">
        <f t="shared" si="2"/>
        <v>0</v>
      </c>
      <c r="R63" s="13">
        <f t="shared" si="3"/>
        <v>0</v>
      </c>
      <c r="S63" s="13">
        <f t="shared" si="4"/>
        <v>0</v>
      </c>
      <c r="T63" s="13">
        <f t="shared" si="5"/>
        <v>0</v>
      </c>
    </row>
    <row r="64" spans="1:20" s="150" customFormat="1" ht="78.75" outlineLevel="2">
      <c r="A64" s="139" t="s">
        <v>494</v>
      </c>
      <c r="B64" s="140" t="s">
        <v>2</v>
      </c>
      <c r="C64" s="140" t="s">
        <v>22</v>
      </c>
      <c r="D64" s="140" t="s">
        <v>38</v>
      </c>
      <c r="E64" s="140" t="s">
        <v>1</v>
      </c>
      <c r="F64" s="141">
        <f>F65</f>
        <v>10768407</v>
      </c>
      <c r="G64" s="141"/>
      <c r="H64" s="141">
        <f>H65</f>
        <v>10768407</v>
      </c>
      <c r="I64" s="141"/>
      <c r="L64" s="12">
        <v>10768407</v>
      </c>
      <c r="M64" s="12"/>
      <c r="N64" s="12">
        <v>10768407</v>
      </c>
      <c r="O64" s="12"/>
      <c r="Q64" s="141">
        <f t="shared" si="2"/>
        <v>0</v>
      </c>
      <c r="R64" s="141">
        <f t="shared" si="3"/>
        <v>0</v>
      </c>
      <c r="S64" s="141">
        <f t="shared" si="4"/>
        <v>0</v>
      </c>
      <c r="T64" s="141">
        <f t="shared" si="5"/>
        <v>0</v>
      </c>
    </row>
    <row r="65" spans="1:20" s="150" customFormat="1" ht="31.5" outlineLevel="3">
      <c r="A65" s="139" t="s">
        <v>624</v>
      </c>
      <c r="B65" s="140" t="s">
        <v>2</v>
      </c>
      <c r="C65" s="140" t="s">
        <v>22</v>
      </c>
      <c r="D65" s="140" t="s">
        <v>39</v>
      </c>
      <c r="E65" s="140" t="s">
        <v>1</v>
      </c>
      <c r="F65" s="141">
        <f>F66</f>
        <v>10768407</v>
      </c>
      <c r="G65" s="141"/>
      <c r="H65" s="141">
        <f>H66</f>
        <v>10768407</v>
      </c>
      <c r="I65" s="141"/>
      <c r="L65" s="12">
        <v>10768407</v>
      </c>
      <c r="M65" s="12"/>
      <c r="N65" s="12">
        <v>10768407</v>
      </c>
      <c r="O65" s="12"/>
      <c r="Q65" s="141">
        <f t="shared" si="2"/>
        <v>0</v>
      </c>
      <c r="R65" s="141">
        <f t="shared" si="3"/>
        <v>0</v>
      </c>
      <c r="S65" s="141">
        <f t="shared" si="4"/>
        <v>0</v>
      </c>
      <c r="T65" s="141">
        <f t="shared" si="5"/>
        <v>0</v>
      </c>
    </row>
    <row r="66" spans="1:20" ht="63" outlineLevel="4">
      <c r="A66" s="132" t="s">
        <v>503</v>
      </c>
      <c r="B66" s="133" t="s">
        <v>2</v>
      </c>
      <c r="C66" s="133" t="s">
        <v>22</v>
      </c>
      <c r="D66" s="133" t="s">
        <v>40</v>
      </c>
      <c r="E66" s="133" t="s">
        <v>1</v>
      </c>
      <c r="F66" s="134">
        <f>F67+F69</f>
        <v>10768407</v>
      </c>
      <c r="G66" s="134"/>
      <c r="H66" s="134">
        <f>H67+H69</f>
        <v>10768407</v>
      </c>
      <c r="I66" s="134"/>
      <c r="L66" s="13">
        <v>10768407</v>
      </c>
      <c r="M66" s="13"/>
      <c r="N66" s="13">
        <v>10768407</v>
      </c>
      <c r="O66" s="13"/>
      <c r="Q66" s="134">
        <f t="shared" si="2"/>
        <v>0</v>
      </c>
      <c r="R66" s="134">
        <f t="shared" si="3"/>
        <v>0</v>
      </c>
      <c r="S66" s="134">
        <f t="shared" si="4"/>
        <v>0</v>
      </c>
      <c r="T66" s="134">
        <f t="shared" si="5"/>
        <v>0</v>
      </c>
    </row>
    <row r="67" spans="1:20" ht="31.5" outlineLevel="5">
      <c r="A67" s="132" t="s">
        <v>441</v>
      </c>
      <c r="B67" s="133" t="s">
        <v>2</v>
      </c>
      <c r="C67" s="133" t="s">
        <v>22</v>
      </c>
      <c r="D67" s="133" t="s">
        <v>41</v>
      </c>
      <c r="E67" s="133" t="s">
        <v>1</v>
      </c>
      <c r="F67" s="134">
        <f>F68</f>
        <v>10373316</v>
      </c>
      <c r="G67" s="134"/>
      <c r="H67" s="134">
        <f>H68</f>
        <v>10373316</v>
      </c>
      <c r="I67" s="134"/>
      <c r="L67" s="13">
        <v>10373316</v>
      </c>
      <c r="M67" s="13"/>
      <c r="N67" s="13">
        <v>10373316</v>
      </c>
      <c r="O67" s="13"/>
      <c r="Q67" s="134">
        <f t="shared" si="2"/>
        <v>0</v>
      </c>
      <c r="R67" s="134">
        <f t="shared" si="3"/>
        <v>0</v>
      </c>
      <c r="S67" s="134">
        <f t="shared" si="4"/>
        <v>0</v>
      </c>
      <c r="T67" s="134">
        <f t="shared" si="5"/>
        <v>0</v>
      </c>
    </row>
    <row r="68" spans="1:20" s="87" customFormat="1" ht="94.5" outlineLevel="6">
      <c r="A68" s="19" t="s">
        <v>702</v>
      </c>
      <c r="B68" s="20" t="s">
        <v>2</v>
      </c>
      <c r="C68" s="20" t="s">
        <v>22</v>
      </c>
      <c r="D68" s="20" t="s">
        <v>41</v>
      </c>
      <c r="E68" s="20" t="s">
        <v>10</v>
      </c>
      <c r="F68" s="13">
        <f>Приложение_7.1!G432</f>
        <v>10373316</v>
      </c>
      <c r="G68" s="13"/>
      <c r="H68" s="13">
        <f>Приложение_7.1!I432</f>
        <v>10373316</v>
      </c>
      <c r="I68" s="13"/>
      <c r="L68" s="13">
        <v>10373316</v>
      </c>
      <c r="M68" s="13"/>
      <c r="N68" s="13">
        <v>10373316</v>
      </c>
      <c r="O68" s="13"/>
      <c r="Q68" s="13">
        <f t="shared" si="2"/>
        <v>0</v>
      </c>
      <c r="R68" s="13">
        <f t="shared" si="3"/>
        <v>0</v>
      </c>
      <c r="S68" s="13">
        <f t="shared" si="4"/>
        <v>0</v>
      </c>
      <c r="T68" s="13">
        <f t="shared" si="5"/>
        <v>0</v>
      </c>
    </row>
    <row r="69" spans="1:20" ht="78.75" outlineLevel="5">
      <c r="A69" s="132" t="s">
        <v>439</v>
      </c>
      <c r="B69" s="133" t="s">
        <v>2</v>
      </c>
      <c r="C69" s="133" t="s">
        <v>22</v>
      </c>
      <c r="D69" s="133" t="s">
        <v>42</v>
      </c>
      <c r="E69" s="133" t="s">
        <v>1</v>
      </c>
      <c r="F69" s="134">
        <f>F70</f>
        <v>395091</v>
      </c>
      <c r="G69" s="134"/>
      <c r="H69" s="134">
        <f>H70</f>
        <v>395091</v>
      </c>
      <c r="I69" s="134"/>
      <c r="L69" s="13">
        <v>395091</v>
      </c>
      <c r="M69" s="13"/>
      <c r="N69" s="13">
        <v>395091</v>
      </c>
      <c r="O69" s="13"/>
      <c r="Q69" s="134">
        <f t="shared" si="2"/>
        <v>0</v>
      </c>
      <c r="R69" s="134">
        <f t="shared" si="3"/>
        <v>0</v>
      </c>
      <c r="S69" s="134">
        <f t="shared" si="4"/>
        <v>0</v>
      </c>
      <c r="T69" s="134">
        <f t="shared" si="5"/>
        <v>0</v>
      </c>
    </row>
    <row r="70" spans="1:20" s="87" customFormat="1" ht="94.5" outlineLevel="6">
      <c r="A70" s="19" t="s">
        <v>702</v>
      </c>
      <c r="B70" s="20" t="s">
        <v>2</v>
      </c>
      <c r="C70" s="20" t="s">
        <v>22</v>
      </c>
      <c r="D70" s="20" t="s">
        <v>42</v>
      </c>
      <c r="E70" s="20" t="s">
        <v>10</v>
      </c>
      <c r="F70" s="13">
        <f>Приложение_7.1!G434</f>
        <v>395091</v>
      </c>
      <c r="G70" s="13"/>
      <c r="H70" s="13">
        <f>Приложение_7.1!I434</f>
        <v>395091</v>
      </c>
      <c r="I70" s="13"/>
      <c r="L70" s="13">
        <v>395091</v>
      </c>
      <c r="M70" s="13"/>
      <c r="N70" s="13">
        <v>395091</v>
      </c>
      <c r="O70" s="13"/>
      <c r="Q70" s="13">
        <f t="shared" si="2"/>
        <v>0</v>
      </c>
      <c r="R70" s="13">
        <f t="shared" si="3"/>
        <v>0</v>
      </c>
      <c r="S70" s="13">
        <f t="shared" si="4"/>
        <v>0</v>
      </c>
      <c r="T70" s="13">
        <f t="shared" si="5"/>
        <v>0</v>
      </c>
    </row>
    <row r="71" spans="1:20" s="150" customFormat="1" ht="63" outlineLevel="2">
      <c r="A71" s="139" t="s">
        <v>665</v>
      </c>
      <c r="B71" s="140" t="s">
        <v>2</v>
      </c>
      <c r="C71" s="140" t="s">
        <v>22</v>
      </c>
      <c r="D71" s="140" t="s">
        <v>6</v>
      </c>
      <c r="E71" s="140" t="s">
        <v>1</v>
      </c>
      <c r="F71" s="141">
        <f>F72+F84+F90+F96</f>
        <v>51777091.740000002</v>
      </c>
      <c r="G71" s="141"/>
      <c r="H71" s="141">
        <f>H72+H84+H90+H96</f>
        <v>51774064.750000007</v>
      </c>
      <c r="I71" s="141"/>
      <c r="L71" s="12">
        <v>51777091.740000002</v>
      </c>
      <c r="M71" s="12"/>
      <c r="N71" s="12">
        <v>51774064.75</v>
      </c>
      <c r="O71" s="12"/>
      <c r="Q71" s="141">
        <f t="shared" si="2"/>
        <v>0</v>
      </c>
      <c r="R71" s="141">
        <f t="shared" si="3"/>
        <v>0</v>
      </c>
      <c r="S71" s="141">
        <f t="shared" si="4"/>
        <v>0</v>
      </c>
      <c r="T71" s="141">
        <f t="shared" si="5"/>
        <v>0</v>
      </c>
    </row>
    <row r="72" spans="1:20" s="150" customFormat="1" ht="47.25" outlineLevel="3">
      <c r="A72" s="139" t="s">
        <v>625</v>
      </c>
      <c r="B72" s="140" t="s">
        <v>2</v>
      </c>
      <c r="C72" s="140" t="s">
        <v>22</v>
      </c>
      <c r="D72" s="140" t="s">
        <v>43</v>
      </c>
      <c r="E72" s="140" t="s">
        <v>1</v>
      </c>
      <c r="F72" s="141">
        <f>F73</f>
        <v>30369365.550000001</v>
      </c>
      <c r="G72" s="141"/>
      <c r="H72" s="141">
        <f>H73</f>
        <v>30346338.560000002</v>
      </c>
      <c r="I72" s="141"/>
      <c r="L72" s="12">
        <v>30369365.550000001</v>
      </c>
      <c r="M72" s="12"/>
      <c r="N72" s="12">
        <v>30346338.559999999</v>
      </c>
      <c r="O72" s="12"/>
      <c r="Q72" s="141">
        <f t="shared" si="2"/>
        <v>0</v>
      </c>
      <c r="R72" s="141">
        <f t="shared" si="3"/>
        <v>0</v>
      </c>
      <c r="S72" s="141">
        <f t="shared" si="4"/>
        <v>0</v>
      </c>
      <c r="T72" s="141">
        <f t="shared" si="5"/>
        <v>0</v>
      </c>
    </row>
    <row r="73" spans="1:20" ht="78.75" outlineLevel="4">
      <c r="A73" s="132" t="s">
        <v>504</v>
      </c>
      <c r="B73" s="133" t="s">
        <v>2</v>
      </c>
      <c r="C73" s="133" t="s">
        <v>22</v>
      </c>
      <c r="D73" s="133" t="s">
        <v>44</v>
      </c>
      <c r="E73" s="133" t="s">
        <v>1</v>
      </c>
      <c r="F73" s="134">
        <f>F74+F76+F78+F80+F82</f>
        <v>30369365.550000001</v>
      </c>
      <c r="G73" s="134"/>
      <c r="H73" s="134">
        <f>H74+H76+H78+H80+H82</f>
        <v>30346338.560000002</v>
      </c>
      <c r="I73" s="134"/>
      <c r="L73" s="13">
        <v>30369365.550000001</v>
      </c>
      <c r="M73" s="13"/>
      <c r="N73" s="13">
        <v>30346338.559999999</v>
      </c>
      <c r="O73" s="13"/>
      <c r="Q73" s="134">
        <f t="shared" si="2"/>
        <v>0</v>
      </c>
      <c r="R73" s="134">
        <f t="shared" si="3"/>
        <v>0</v>
      </c>
      <c r="S73" s="134">
        <f t="shared" si="4"/>
        <v>0</v>
      </c>
      <c r="T73" s="134">
        <f t="shared" si="5"/>
        <v>0</v>
      </c>
    </row>
    <row r="74" spans="1:20" ht="31.5" outlineLevel="5">
      <c r="A74" s="132" t="s">
        <v>442</v>
      </c>
      <c r="B74" s="133" t="s">
        <v>2</v>
      </c>
      <c r="C74" s="133" t="s">
        <v>22</v>
      </c>
      <c r="D74" s="133" t="s">
        <v>45</v>
      </c>
      <c r="E74" s="133" t="s">
        <v>1</v>
      </c>
      <c r="F74" s="134">
        <f>F75</f>
        <v>1925844.89</v>
      </c>
      <c r="G74" s="134"/>
      <c r="H74" s="134">
        <f>H75</f>
        <v>1925844.89</v>
      </c>
      <c r="I74" s="134"/>
      <c r="L74" s="13">
        <v>1925844.89</v>
      </c>
      <c r="M74" s="13"/>
      <c r="N74" s="13">
        <v>1925844.89</v>
      </c>
      <c r="O74" s="13"/>
      <c r="Q74" s="134">
        <f t="shared" si="2"/>
        <v>0</v>
      </c>
      <c r="R74" s="134">
        <f t="shared" si="3"/>
        <v>0</v>
      </c>
      <c r="S74" s="134">
        <f t="shared" si="4"/>
        <v>0</v>
      </c>
      <c r="T74" s="134">
        <f t="shared" si="5"/>
        <v>0</v>
      </c>
    </row>
    <row r="75" spans="1:20" s="87" customFormat="1" ht="94.5" outlineLevel="6">
      <c r="A75" s="19" t="s">
        <v>702</v>
      </c>
      <c r="B75" s="20" t="s">
        <v>2</v>
      </c>
      <c r="C75" s="20" t="s">
        <v>22</v>
      </c>
      <c r="D75" s="20" t="s">
        <v>45</v>
      </c>
      <c r="E75" s="20" t="s">
        <v>10</v>
      </c>
      <c r="F75" s="13">
        <f>Приложение_7.1!G63</f>
        <v>1925844.89</v>
      </c>
      <c r="G75" s="13"/>
      <c r="H75" s="13">
        <f>Приложение_7.1!I63</f>
        <v>1925844.89</v>
      </c>
      <c r="I75" s="13"/>
      <c r="L75" s="13">
        <v>1925844.89</v>
      </c>
      <c r="M75" s="13"/>
      <c r="N75" s="13">
        <v>1925844.89</v>
      </c>
      <c r="O75" s="13"/>
      <c r="Q75" s="13">
        <f t="shared" si="2"/>
        <v>0</v>
      </c>
      <c r="R75" s="13">
        <f t="shared" si="3"/>
        <v>0</v>
      </c>
      <c r="S75" s="13">
        <f t="shared" si="4"/>
        <v>0</v>
      </c>
      <c r="T75" s="13">
        <f t="shared" si="5"/>
        <v>0</v>
      </c>
    </row>
    <row r="76" spans="1:20" ht="31.5" outlineLevel="5">
      <c r="A76" s="132" t="s">
        <v>441</v>
      </c>
      <c r="B76" s="133" t="s">
        <v>2</v>
      </c>
      <c r="C76" s="133" t="s">
        <v>22</v>
      </c>
      <c r="D76" s="133" t="s">
        <v>46</v>
      </c>
      <c r="E76" s="133" t="s">
        <v>1</v>
      </c>
      <c r="F76" s="134">
        <f>F77</f>
        <v>27172038.219999999</v>
      </c>
      <c r="G76" s="134"/>
      <c r="H76" s="134">
        <f>H77</f>
        <v>27120201.07</v>
      </c>
      <c r="I76" s="134"/>
      <c r="L76" s="13">
        <v>27172038.219999999</v>
      </c>
      <c r="M76" s="13"/>
      <c r="N76" s="13">
        <v>27120201.07</v>
      </c>
      <c r="O76" s="13"/>
      <c r="Q76" s="134">
        <f t="shared" si="2"/>
        <v>0</v>
      </c>
      <c r="R76" s="134">
        <f t="shared" si="3"/>
        <v>0</v>
      </c>
      <c r="S76" s="134">
        <f t="shared" si="4"/>
        <v>0</v>
      </c>
      <c r="T76" s="134">
        <f t="shared" si="5"/>
        <v>0</v>
      </c>
    </row>
    <row r="77" spans="1:20" s="87" customFormat="1" ht="94.5" outlineLevel="6">
      <c r="A77" s="19" t="s">
        <v>702</v>
      </c>
      <c r="B77" s="20" t="s">
        <v>2</v>
      </c>
      <c r="C77" s="20" t="s">
        <v>22</v>
      </c>
      <c r="D77" s="20" t="s">
        <v>46</v>
      </c>
      <c r="E77" s="20" t="s">
        <v>10</v>
      </c>
      <c r="F77" s="13">
        <f>Приложение_7.1!G65</f>
        <v>27172038.219999999</v>
      </c>
      <c r="G77" s="13"/>
      <c r="H77" s="13">
        <f>Приложение_7.1!I65</f>
        <v>27120201.07</v>
      </c>
      <c r="I77" s="13"/>
      <c r="L77" s="13">
        <v>27172038.219999999</v>
      </c>
      <c r="M77" s="13"/>
      <c r="N77" s="13">
        <v>27120201.07</v>
      </c>
      <c r="O77" s="13"/>
      <c r="Q77" s="13">
        <f t="shared" ref="Q77:Q140" si="6">L77-F77</f>
        <v>0</v>
      </c>
      <c r="R77" s="13">
        <f t="shared" ref="R77:R140" si="7">M77-G77</f>
        <v>0</v>
      </c>
      <c r="S77" s="13">
        <f t="shared" ref="S77:S140" si="8">N77-H77</f>
        <v>0</v>
      </c>
      <c r="T77" s="13">
        <f t="shared" ref="T77:T140" si="9">O77-I77</f>
        <v>0</v>
      </c>
    </row>
    <row r="78" spans="1:20" ht="31.5" outlineLevel="5">
      <c r="A78" s="132" t="s">
        <v>437</v>
      </c>
      <c r="B78" s="133" t="s">
        <v>2</v>
      </c>
      <c r="C78" s="133" t="s">
        <v>22</v>
      </c>
      <c r="D78" s="133" t="s">
        <v>48</v>
      </c>
      <c r="E78" s="133" t="s">
        <v>1</v>
      </c>
      <c r="F78" s="134">
        <f>F79</f>
        <v>3360</v>
      </c>
      <c r="G78" s="134"/>
      <c r="H78" s="134">
        <f>H79</f>
        <v>3360</v>
      </c>
      <c r="I78" s="134"/>
      <c r="L78" s="13">
        <v>3360</v>
      </c>
      <c r="M78" s="13"/>
      <c r="N78" s="13">
        <v>3360</v>
      </c>
      <c r="O78" s="13"/>
      <c r="Q78" s="134">
        <f t="shared" si="6"/>
        <v>0</v>
      </c>
      <c r="R78" s="134">
        <f t="shared" si="7"/>
        <v>0</v>
      </c>
      <c r="S78" s="134">
        <f t="shared" si="8"/>
        <v>0</v>
      </c>
      <c r="T78" s="134">
        <f t="shared" si="9"/>
        <v>0</v>
      </c>
    </row>
    <row r="79" spans="1:20" s="87" customFormat="1" ht="94.5" outlineLevel="6">
      <c r="A79" s="19" t="s">
        <v>702</v>
      </c>
      <c r="B79" s="20" t="s">
        <v>2</v>
      </c>
      <c r="C79" s="20" t="s">
        <v>22</v>
      </c>
      <c r="D79" s="20" t="s">
        <v>48</v>
      </c>
      <c r="E79" s="20" t="s">
        <v>10</v>
      </c>
      <c r="F79" s="13">
        <f>Приложение_7.1!G67</f>
        <v>3360</v>
      </c>
      <c r="G79" s="13"/>
      <c r="H79" s="13">
        <f>Приложение_7.1!I67</f>
        <v>3360</v>
      </c>
      <c r="I79" s="13"/>
      <c r="L79" s="13">
        <v>3360</v>
      </c>
      <c r="M79" s="13"/>
      <c r="N79" s="13">
        <v>3360</v>
      </c>
      <c r="O79" s="13"/>
      <c r="Q79" s="13">
        <f t="shared" si="6"/>
        <v>0</v>
      </c>
      <c r="R79" s="13">
        <f t="shared" si="7"/>
        <v>0</v>
      </c>
      <c r="S79" s="13">
        <f t="shared" si="8"/>
        <v>0</v>
      </c>
      <c r="T79" s="13">
        <f t="shared" si="9"/>
        <v>0</v>
      </c>
    </row>
    <row r="80" spans="1:20" ht="63" outlineLevel="5">
      <c r="A80" s="132" t="s">
        <v>443</v>
      </c>
      <c r="B80" s="133" t="s">
        <v>2</v>
      </c>
      <c r="C80" s="133" t="s">
        <v>22</v>
      </c>
      <c r="D80" s="133" t="s">
        <v>49</v>
      </c>
      <c r="E80" s="133" t="s">
        <v>1</v>
      </c>
      <c r="F80" s="134">
        <f>F81</f>
        <v>804922.44</v>
      </c>
      <c r="G80" s="134"/>
      <c r="H80" s="134">
        <f>H81</f>
        <v>874032.6</v>
      </c>
      <c r="I80" s="134"/>
      <c r="L80" s="13">
        <v>804922.44</v>
      </c>
      <c r="M80" s="13"/>
      <c r="N80" s="13">
        <v>874032.6</v>
      </c>
      <c r="O80" s="13"/>
      <c r="Q80" s="134">
        <f t="shared" si="6"/>
        <v>0</v>
      </c>
      <c r="R80" s="134">
        <f t="shared" si="7"/>
        <v>0</v>
      </c>
      <c r="S80" s="134">
        <f t="shared" si="8"/>
        <v>0</v>
      </c>
      <c r="T80" s="134">
        <f t="shared" si="9"/>
        <v>0</v>
      </c>
    </row>
    <row r="81" spans="1:20" s="87" customFormat="1" ht="94.5" outlineLevel="6">
      <c r="A81" s="19" t="s">
        <v>702</v>
      </c>
      <c r="B81" s="20" t="s">
        <v>2</v>
      </c>
      <c r="C81" s="20" t="s">
        <v>22</v>
      </c>
      <c r="D81" s="20" t="s">
        <v>49</v>
      </c>
      <c r="E81" s="20" t="s">
        <v>10</v>
      </c>
      <c r="F81" s="13">
        <f>Приложение_7.1!G69</f>
        <v>804922.44</v>
      </c>
      <c r="G81" s="13"/>
      <c r="H81" s="13">
        <f>Приложение_7.1!I69</f>
        <v>874032.6</v>
      </c>
      <c r="I81" s="13"/>
      <c r="L81" s="13">
        <v>804922.44</v>
      </c>
      <c r="M81" s="13"/>
      <c r="N81" s="13">
        <v>874032.6</v>
      </c>
      <c r="O81" s="13"/>
      <c r="Q81" s="13">
        <f t="shared" si="6"/>
        <v>0</v>
      </c>
      <c r="R81" s="13">
        <f t="shared" si="7"/>
        <v>0</v>
      </c>
      <c r="S81" s="13">
        <f t="shared" si="8"/>
        <v>0</v>
      </c>
      <c r="T81" s="13">
        <f t="shared" si="9"/>
        <v>0</v>
      </c>
    </row>
    <row r="82" spans="1:20" ht="78.75" outlineLevel="5">
      <c r="A82" s="132" t="s">
        <v>439</v>
      </c>
      <c r="B82" s="133" t="s">
        <v>2</v>
      </c>
      <c r="C82" s="133" t="s">
        <v>22</v>
      </c>
      <c r="D82" s="133" t="s">
        <v>50</v>
      </c>
      <c r="E82" s="133" t="s">
        <v>1</v>
      </c>
      <c r="F82" s="134">
        <f>F83</f>
        <v>463200</v>
      </c>
      <c r="G82" s="134"/>
      <c r="H82" s="134">
        <f>H83</f>
        <v>422900</v>
      </c>
      <c r="I82" s="134"/>
      <c r="L82" s="13">
        <v>463200</v>
      </c>
      <c r="M82" s="13"/>
      <c r="N82" s="13">
        <v>422900</v>
      </c>
      <c r="O82" s="13"/>
      <c r="Q82" s="134">
        <f t="shared" si="6"/>
        <v>0</v>
      </c>
      <c r="R82" s="134">
        <f t="shared" si="7"/>
        <v>0</v>
      </c>
      <c r="S82" s="134">
        <f t="shared" si="8"/>
        <v>0</v>
      </c>
      <c r="T82" s="134">
        <f t="shared" si="9"/>
        <v>0</v>
      </c>
    </row>
    <row r="83" spans="1:20" s="87" customFormat="1" ht="94.5" outlineLevel="6">
      <c r="A83" s="19" t="s">
        <v>702</v>
      </c>
      <c r="B83" s="20" t="s">
        <v>2</v>
      </c>
      <c r="C83" s="20" t="s">
        <v>22</v>
      </c>
      <c r="D83" s="20" t="s">
        <v>50</v>
      </c>
      <c r="E83" s="20" t="s">
        <v>10</v>
      </c>
      <c r="F83" s="13">
        <f>Приложение_7.1!G71</f>
        <v>463200</v>
      </c>
      <c r="G83" s="13"/>
      <c r="H83" s="13">
        <f>Приложение_7.1!I71</f>
        <v>422900</v>
      </c>
      <c r="I83" s="13"/>
      <c r="L83" s="13">
        <v>463200</v>
      </c>
      <c r="M83" s="13"/>
      <c r="N83" s="13">
        <v>422900</v>
      </c>
      <c r="O83" s="13"/>
      <c r="Q83" s="13">
        <f t="shared" si="6"/>
        <v>0</v>
      </c>
      <c r="R83" s="13">
        <f t="shared" si="7"/>
        <v>0</v>
      </c>
      <c r="S83" s="13">
        <f t="shared" si="8"/>
        <v>0</v>
      </c>
      <c r="T83" s="13">
        <f t="shared" si="9"/>
        <v>0</v>
      </c>
    </row>
    <row r="84" spans="1:20" s="150" customFormat="1" ht="63" outlineLevel="3">
      <c r="A84" s="139" t="s">
        <v>626</v>
      </c>
      <c r="B84" s="140" t="s">
        <v>2</v>
      </c>
      <c r="C84" s="140" t="s">
        <v>22</v>
      </c>
      <c r="D84" s="140" t="s">
        <v>51</v>
      </c>
      <c r="E84" s="140" t="s">
        <v>1</v>
      </c>
      <c r="F84" s="141">
        <f>F85</f>
        <v>12043234.84</v>
      </c>
      <c r="G84" s="141"/>
      <c r="H84" s="141">
        <f>H85</f>
        <v>12043234.84</v>
      </c>
      <c r="I84" s="141"/>
      <c r="L84" s="12">
        <v>12043234.84</v>
      </c>
      <c r="M84" s="12"/>
      <c r="N84" s="12">
        <v>12043234.84</v>
      </c>
      <c r="O84" s="12"/>
      <c r="Q84" s="141">
        <f t="shared" si="6"/>
        <v>0</v>
      </c>
      <c r="R84" s="141">
        <f t="shared" si="7"/>
        <v>0</v>
      </c>
      <c r="S84" s="141">
        <f t="shared" si="8"/>
        <v>0</v>
      </c>
      <c r="T84" s="141">
        <f t="shared" si="9"/>
        <v>0</v>
      </c>
    </row>
    <row r="85" spans="1:20" ht="31.5" outlineLevel="4">
      <c r="A85" s="132" t="s">
        <v>505</v>
      </c>
      <c r="B85" s="133" t="s">
        <v>2</v>
      </c>
      <c r="C85" s="133" t="s">
        <v>22</v>
      </c>
      <c r="D85" s="133" t="s">
        <v>52</v>
      </c>
      <c r="E85" s="133" t="s">
        <v>1</v>
      </c>
      <c r="F85" s="134">
        <f>F86+F88</f>
        <v>12043234.84</v>
      </c>
      <c r="G85" s="134"/>
      <c r="H85" s="134">
        <f>H86+H88</f>
        <v>12043234.84</v>
      </c>
      <c r="I85" s="134"/>
      <c r="L85" s="13">
        <v>12043234.84</v>
      </c>
      <c r="M85" s="13"/>
      <c r="N85" s="13">
        <v>12043234.84</v>
      </c>
      <c r="O85" s="13"/>
      <c r="Q85" s="134">
        <f t="shared" si="6"/>
        <v>0</v>
      </c>
      <c r="R85" s="134">
        <f t="shared" si="7"/>
        <v>0</v>
      </c>
      <c r="S85" s="134">
        <f t="shared" si="8"/>
        <v>0</v>
      </c>
      <c r="T85" s="134">
        <f t="shared" si="9"/>
        <v>0</v>
      </c>
    </row>
    <row r="86" spans="1:20" ht="31.5" outlineLevel="5">
      <c r="A86" s="132" t="s">
        <v>441</v>
      </c>
      <c r="B86" s="133" t="s">
        <v>2</v>
      </c>
      <c r="C86" s="133" t="s">
        <v>22</v>
      </c>
      <c r="D86" s="133" t="s">
        <v>53</v>
      </c>
      <c r="E86" s="133" t="s">
        <v>1</v>
      </c>
      <c r="F86" s="134">
        <f>F87</f>
        <v>11794269.84</v>
      </c>
      <c r="G86" s="134"/>
      <c r="H86" s="134">
        <f>H87</f>
        <v>11794269.84</v>
      </c>
      <c r="I86" s="134"/>
      <c r="L86" s="13">
        <v>11794269.84</v>
      </c>
      <c r="M86" s="13"/>
      <c r="N86" s="13">
        <v>11794269.84</v>
      </c>
      <c r="O86" s="13"/>
      <c r="Q86" s="134">
        <f t="shared" si="6"/>
        <v>0</v>
      </c>
      <c r="R86" s="134">
        <f t="shared" si="7"/>
        <v>0</v>
      </c>
      <c r="S86" s="134">
        <f t="shared" si="8"/>
        <v>0</v>
      </c>
      <c r="T86" s="134">
        <f t="shared" si="9"/>
        <v>0</v>
      </c>
    </row>
    <row r="87" spans="1:20" s="87" customFormat="1" ht="94.5" outlineLevel="6">
      <c r="A87" s="19" t="s">
        <v>702</v>
      </c>
      <c r="B87" s="20" t="s">
        <v>2</v>
      </c>
      <c r="C87" s="20" t="s">
        <v>22</v>
      </c>
      <c r="D87" s="20" t="s">
        <v>53</v>
      </c>
      <c r="E87" s="20" t="s">
        <v>10</v>
      </c>
      <c r="F87" s="13">
        <f>Приложение_7.1!G259</f>
        <v>11794269.84</v>
      </c>
      <c r="G87" s="13"/>
      <c r="H87" s="13">
        <f>Приложение_7.1!I259</f>
        <v>11794269.84</v>
      </c>
      <c r="I87" s="13"/>
      <c r="L87" s="13">
        <v>11794269.84</v>
      </c>
      <c r="M87" s="13"/>
      <c r="N87" s="13">
        <v>11794269.84</v>
      </c>
      <c r="O87" s="13"/>
      <c r="Q87" s="13">
        <f t="shared" si="6"/>
        <v>0</v>
      </c>
      <c r="R87" s="13">
        <f t="shared" si="7"/>
        <v>0</v>
      </c>
      <c r="S87" s="13">
        <f t="shared" si="8"/>
        <v>0</v>
      </c>
      <c r="T87" s="13">
        <f t="shared" si="9"/>
        <v>0</v>
      </c>
    </row>
    <row r="88" spans="1:20" ht="78.75" outlineLevel="5">
      <c r="A88" s="132" t="s">
        <v>439</v>
      </c>
      <c r="B88" s="133" t="s">
        <v>2</v>
      </c>
      <c r="C88" s="133" t="s">
        <v>22</v>
      </c>
      <c r="D88" s="133" t="s">
        <v>55</v>
      </c>
      <c r="E88" s="133" t="s">
        <v>1</v>
      </c>
      <c r="F88" s="134">
        <f>F89</f>
        <v>248965</v>
      </c>
      <c r="G88" s="134"/>
      <c r="H88" s="134">
        <f>H89</f>
        <v>248965</v>
      </c>
      <c r="I88" s="134"/>
      <c r="L88" s="13">
        <v>248965</v>
      </c>
      <c r="M88" s="13"/>
      <c r="N88" s="13">
        <v>248965</v>
      </c>
      <c r="O88" s="13"/>
      <c r="Q88" s="134">
        <f t="shared" si="6"/>
        <v>0</v>
      </c>
      <c r="R88" s="134">
        <f t="shared" si="7"/>
        <v>0</v>
      </c>
      <c r="S88" s="134">
        <f t="shared" si="8"/>
        <v>0</v>
      </c>
      <c r="T88" s="134">
        <f t="shared" si="9"/>
        <v>0</v>
      </c>
    </row>
    <row r="89" spans="1:20" s="87" customFormat="1" ht="94.5" outlineLevel="6">
      <c r="A89" s="19" t="s">
        <v>702</v>
      </c>
      <c r="B89" s="20" t="s">
        <v>2</v>
      </c>
      <c r="C89" s="20" t="s">
        <v>22</v>
      </c>
      <c r="D89" s="20" t="s">
        <v>55</v>
      </c>
      <c r="E89" s="20" t="s">
        <v>10</v>
      </c>
      <c r="F89" s="13">
        <f>Приложение_7.1!G261</f>
        <v>248965</v>
      </c>
      <c r="G89" s="13"/>
      <c r="H89" s="13">
        <f>Приложение_7.1!I261</f>
        <v>248965</v>
      </c>
      <c r="I89" s="13"/>
      <c r="L89" s="13">
        <v>248965</v>
      </c>
      <c r="M89" s="13"/>
      <c r="N89" s="13">
        <v>248965</v>
      </c>
      <c r="O89" s="13"/>
      <c r="Q89" s="13">
        <f t="shared" si="6"/>
        <v>0</v>
      </c>
      <c r="R89" s="13">
        <f t="shared" si="7"/>
        <v>0</v>
      </c>
      <c r="S89" s="13">
        <f t="shared" si="8"/>
        <v>0</v>
      </c>
      <c r="T89" s="13">
        <f t="shared" si="9"/>
        <v>0</v>
      </c>
    </row>
    <row r="90" spans="1:20" s="150" customFormat="1" ht="63" outlineLevel="3">
      <c r="A90" s="139" t="s">
        <v>627</v>
      </c>
      <c r="B90" s="140" t="s">
        <v>2</v>
      </c>
      <c r="C90" s="140" t="s">
        <v>22</v>
      </c>
      <c r="D90" s="140" t="s">
        <v>56</v>
      </c>
      <c r="E90" s="140" t="s">
        <v>1</v>
      </c>
      <c r="F90" s="141">
        <f>F91</f>
        <v>7864886.96</v>
      </c>
      <c r="G90" s="141"/>
      <c r="H90" s="141">
        <f>H91</f>
        <v>7864886.96</v>
      </c>
      <c r="I90" s="141"/>
      <c r="L90" s="12">
        <v>7864886.96</v>
      </c>
      <c r="M90" s="12"/>
      <c r="N90" s="12">
        <v>7864886.96</v>
      </c>
      <c r="O90" s="12"/>
      <c r="Q90" s="141">
        <f t="shared" si="6"/>
        <v>0</v>
      </c>
      <c r="R90" s="141">
        <f t="shared" si="7"/>
        <v>0</v>
      </c>
      <c r="S90" s="141">
        <f t="shared" si="8"/>
        <v>0</v>
      </c>
      <c r="T90" s="141">
        <f t="shared" si="9"/>
        <v>0</v>
      </c>
    </row>
    <row r="91" spans="1:20" ht="47.25" outlineLevel="4">
      <c r="A91" s="132" t="s">
        <v>506</v>
      </c>
      <c r="B91" s="133" t="s">
        <v>2</v>
      </c>
      <c r="C91" s="133" t="s">
        <v>22</v>
      </c>
      <c r="D91" s="133" t="s">
        <v>57</v>
      </c>
      <c r="E91" s="133" t="s">
        <v>1</v>
      </c>
      <c r="F91" s="134">
        <f>F92+F94</f>
        <v>7864886.96</v>
      </c>
      <c r="G91" s="134"/>
      <c r="H91" s="134">
        <f>H92+H94</f>
        <v>7864886.96</v>
      </c>
      <c r="I91" s="134"/>
      <c r="L91" s="13">
        <v>7864886.96</v>
      </c>
      <c r="M91" s="13"/>
      <c r="N91" s="13">
        <v>7864886.96</v>
      </c>
      <c r="O91" s="13"/>
      <c r="Q91" s="134">
        <f t="shared" si="6"/>
        <v>0</v>
      </c>
      <c r="R91" s="134">
        <f t="shared" si="7"/>
        <v>0</v>
      </c>
      <c r="S91" s="134">
        <f t="shared" si="8"/>
        <v>0</v>
      </c>
      <c r="T91" s="134">
        <f t="shared" si="9"/>
        <v>0</v>
      </c>
    </row>
    <row r="92" spans="1:20" ht="31.5" outlineLevel="5">
      <c r="A92" s="132" t="s">
        <v>441</v>
      </c>
      <c r="B92" s="133" t="s">
        <v>2</v>
      </c>
      <c r="C92" s="133" t="s">
        <v>22</v>
      </c>
      <c r="D92" s="133" t="s">
        <v>58</v>
      </c>
      <c r="E92" s="133" t="s">
        <v>1</v>
      </c>
      <c r="F92" s="134">
        <f>F93</f>
        <v>7759523.4199999999</v>
      </c>
      <c r="G92" s="134"/>
      <c r="H92" s="134">
        <f>H93</f>
        <v>7759523.4199999999</v>
      </c>
      <c r="I92" s="134"/>
      <c r="L92" s="13">
        <v>7759523.4199999999</v>
      </c>
      <c r="M92" s="13"/>
      <c r="N92" s="13">
        <v>7759523.4199999999</v>
      </c>
      <c r="O92" s="13"/>
      <c r="Q92" s="134">
        <f t="shared" si="6"/>
        <v>0</v>
      </c>
      <c r="R92" s="134">
        <f t="shared" si="7"/>
        <v>0</v>
      </c>
      <c r="S92" s="134">
        <f t="shared" si="8"/>
        <v>0</v>
      </c>
      <c r="T92" s="134">
        <f t="shared" si="9"/>
        <v>0</v>
      </c>
    </row>
    <row r="93" spans="1:20" s="87" customFormat="1" ht="94.5" outlineLevel="6">
      <c r="A93" s="19" t="s">
        <v>702</v>
      </c>
      <c r="B93" s="20" t="s">
        <v>2</v>
      </c>
      <c r="C93" s="20" t="s">
        <v>22</v>
      </c>
      <c r="D93" s="20" t="s">
        <v>58</v>
      </c>
      <c r="E93" s="20" t="s">
        <v>10</v>
      </c>
      <c r="F93" s="13">
        <f>Приложение_7.1!G698</f>
        <v>7759523.4199999999</v>
      </c>
      <c r="G93" s="13"/>
      <c r="H93" s="13">
        <f>Приложение_7.1!I698</f>
        <v>7759523.4199999999</v>
      </c>
      <c r="I93" s="13"/>
      <c r="L93" s="13">
        <v>7759523.4199999999</v>
      </c>
      <c r="M93" s="13"/>
      <c r="N93" s="13">
        <v>7759523.4199999999</v>
      </c>
      <c r="O93" s="13"/>
      <c r="Q93" s="13">
        <f t="shared" si="6"/>
        <v>0</v>
      </c>
      <c r="R93" s="13">
        <f t="shared" si="7"/>
        <v>0</v>
      </c>
      <c r="S93" s="13">
        <f t="shared" si="8"/>
        <v>0</v>
      </c>
      <c r="T93" s="13">
        <f t="shared" si="9"/>
        <v>0</v>
      </c>
    </row>
    <row r="94" spans="1:20" ht="78.75" outlineLevel="5">
      <c r="A94" s="132" t="s">
        <v>439</v>
      </c>
      <c r="B94" s="133" t="s">
        <v>2</v>
      </c>
      <c r="C94" s="133" t="s">
        <v>22</v>
      </c>
      <c r="D94" s="133" t="s">
        <v>59</v>
      </c>
      <c r="E94" s="133" t="s">
        <v>1</v>
      </c>
      <c r="F94" s="134">
        <f>F95</f>
        <v>105363.54</v>
      </c>
      <c r="G94" s="134"/>
      <c r="H94" s="134">
        <f>H95</f>
        <v>105363.54</v>
      </c>
      <c r="I94" s="134"/>
      <c r="L94" s="13">
        <v>105363.54</v>
      </c>
      <c r="M94" s="13"/>
      <c r="N94" s="13">
        <v>105363.54</v>
      </c>
      <c r="O94" s="13"/>
      <c r="Q94" s="134">
        <f t="shared" si="6"/>
        <v>0</v>
      </c>
      <c r="R94" s="134">
        <f t="shared" si="7"/>
        <v>0</v>
      </c>
      <c r="S94" s="134">
        <f t="shared" si="8"/>
        <v>0</v>
      </c>
      <c r="T94" s="134">
        <f t="shared" si="9"/>
        <v>0</v>
      </c>
    </row>
    <row r="95" spans="1:20" s="87" customFormat="1" ht="94.5" outlineLevel="6">
      <c r="A95" s="19" t="s">
        <v>702</v>
      </c>
      <c r="B95" s="20" t="s">
        <v>2</v>
      </c>
      <c r="C95" s="20" t="s">
        <v>22</v>
      </c>
      <c r="D95" s="20" t="s">
        <v>59</v>
      </c>
      <c r="E95" s="20" t="s">
        <v>10</v>
      </c>
      <c r="F95" s="13">
        <f>Приложение_7.1!G700</f>
        <v>105363.54</v>
      </c>
      <c r="G95" s="13"/>
      <c r="H95" s="13">
        <f>Приложение_7.1!I700</f>
        <v>105363.54</v>
      </c>
      <c r="I95" s="13"/>
      <c r="L95" s="13">
        <v>105363.54</v>
      </c>
      <c r="M95" s="13"/>
      <c r="N95" s="13">
        <v>105363.54</v>
      </c>
      <c r="O95" s="13"/>
      <c r="Q95" s="13">
        <f t="shared" si="6"/>
        <v>0</v>
      </c>
      <c r="R95" s="13">
        <f t="shared" si="7"/>
        <v>0</v>
      </c>
      <c r="S95" s="13">
        <f t="shared" si="8"/>
        <v>0</v>
      </c>
      <c r="T95" s="13">
        <f t="shared" si="9"/>
        <v>0</v>
      </c>
    </row>
    <row r="96" spans="1:20" s="150" customFormat="1" ht="31.5" outlineLevel="3">
      <c r="A96" s="139" t="s">
        <v>622</v>
      </c>
      <c r="B96" s="140" t="s">
        <v>2</v>
      </c>
      <c r="C96" s="140" t="s">
        <v>22</v>
      </c>
      <c r="D96" s="140" t="s">
        <v>7</v>
      </c>
      <c r="E96" s="140" t="s">
        <v>1</v>
      </c>
      <c r="F96" s="141">
        <f>F97+F101+F104</f>
        <v>1499604.3900000001</v>
      </c>
      <c r="G96" s="141"/>
      <c r="H96" s="141">
        <f>H97+H101+H104</f>
        <v>1519604.3900000001</v>
      </c>
      <c r="I96" s="141"/>
      <c r="L96" s="12">
        <v>1499604.39</v>
      </c>
      <c r="M96" s="12"/>
      <c r="N96" s="12">
        <v>1519604.39</v>
      </c>
      <c r="O96" s="12"/>
      <c r="Q96" s="141">
        <f t="shared" si="6"/>
        <v>0</v>
      </c>
      <c r="R96" s="141">
        <f t="shared" si="7"/>
        <v>0</v>
      </c>
      <c r="S96" s="141">
        <f t="shared" si="8"/>
        <v>0</v>
      </c>
      <c r="T96" s="141">
        <f t="shared" si="9"/>
        <v>0</v>
      </c>
    </row>
    <row r="97" spans="1:20" ht="63" outlineLevel="4">
      <c r="A97" s="132" t="s">
        <v>496</v>
      </c>
      <c r="B97" s="133" t="s">
        <v>2</v>
      </c>
      <c r="C97" s="133" t="s">
        <v>22</v>
      </c>
      <c r="D97" s="133" t="s">
        <v>15</v>
      </c>
      <c r="E97" s="133" t="s">
        <v>1</v>
      </c>
      <c r="F97" s="134">
        <f>F98</f>
        <v>596006.43000000005</v>
      </c>
      <c r="G97" s="134"/>
      <c r="H97" s="134">
        <f>H98</f>
        <v>616006.43000000005</v>
      </c>
      <c r="I97" s="134"/>
      <c r="L97" s="13">
        <v>596006.43000000005</v>
      </c>
      <c r="M97" s="13"/>
      <c r="N97" s="13">
        <v>616006.43000000005</v>
      </c>
      <c r="O97" s="13"/>
      <c r="Q97" s="134">
        <f t="shared" si="6"/>
        <v>0</v>
      </c>
      <c r="R97" s="134">
        <f t="shared" si="7"/>
        <v>0</v>
      </c>
      <c r="S97" s="134">
        <f t="shared" si="8"/>
        <v>0</v>
      </c>
      <c r="T97" s="134">
        <f t="shared" si="9"/>
        <v>0</v>
      </c>
    </row>
    <row r="98" spans="1:20" ht="31.5" outlineLevel="5">
      <c r="A98" s="132" t="s">
        <v>437</v>
      </c>
      <c r="B98" s="133" t="s">
        <v>2</v>
      </c>
      <c r="C98" s="133" t="s">
        <v>22</v>
      </c>
      <c r="D98" s="133" t="s">
        <v>16</v>
      </c>
      <c r="E98" s="133" t="s">
        <v>1</v>
      </c>
      <c r="F98" s="134">
        <f>F99+F100</f>
        <v>596006.43000000005</v>
      </c>
      <c r="G98" s="134"/>
      <c r="H98" s="134">
        <f>H99+H100</f>
        <v>616006.43000000005</v>
      </c>
      <c r="I98" s="134"/>
      <c r="L98" s="13">
        <v>596006.43000000005</v>
      </c>
      <c r="M98" s="13"/>
      <c r="N98" s="13">
        <v>616006.43000000005</v>
      </c>
      <c r="O98" s="13"/>
      <c r="Q98" s="134">
        <f t="shared" si="6"/>
        <v>0</v>
      </c>
      <c r="R98" s="134">
        <f t="shared" si="7"/>
        <v>0</v>
      </c>
      <c r="S98" s="134">
        <f t="shared" si="8"/>
        <v>0</v>
      </c>
      <c r="T98" s="134">
        <f t="shared" si="9"/>
        <v>0</v>
      </c>
    </row>
    <row r="99" spans="1:20" s="87" customFormat="1" ht="94.5" outlineLevel="6">
      <c r="A99" s="19" t="s">
        <v>702</v>
      </c>
      <c r="B99" s="20" t="s">
        <v>2</v>
      </c>
      <c r="C99" s="20" t="s">
        <v>22</v>
      </c>
      <c r="D99" s="20" t="s">
        <v>16</v>
      </c>
      <c r="E99" s="20" t="s">
        <v>10</v>
      </c>
      <c r="F99" s="13">
        <f>Приложение_7.1!G75+Приложение_7.1!G265+Приложение_7.1!G439+Приложение_7.1!G498+Приложение_7.1!G704</f>
        <v>164356.95000000001</v>
      </c>
      <c r="G99" s="13"/>
      <c r="H99" s="13">
        <f>Приложение_7.1!I75+Приложение_7.1!I265+Приложение_7.1!I439+Приложение_7.1!I498+Приложение_7.1!I704</f>
        <v>164356.95000000001</v>
      </c>
      <c r="I99" s="13"/>
      <c r="L99" s="13">
        <v>164356.95000000001</v>
      </c>
      <c r="M99" s="13"/>
      <c r="N99" s="13">
        <v>164356.95000000001</v>
      </c>
      <c r="O99" s="13"/>
      <c r="Q99" s="13">
        <f t="shared" si="6"/>
        <v>0</v>
      </c>
      <c r="R99" s="13">
        <f t="shared" si="7"/>
        <v>0</v>
      </c>
      <c r="S99" s="13">
        <f t="shared" si="8"/>
        <v>0</v>
      </c>
      <c r="T99" s="13">
        <f t="shared" si="9"/>
        <v>0</v>
      </c>
    </row>
    <row r="100" spans="1:20" s="87" customFormat="1" ht="47.25" outlineLevel="6">
      <c r="A100" s="19" t="s">
        <v>703</v>
      </c>
      <c r="B100" s="20" t="s">
        <v>2</v>
      </c>
      <c r="C100" s="20" t="s">
        <v>22</v>
      </c>
      <c r="D100" s="20" t="s">
        <v>16</v>
      </c>
      <c r="E100" s="20" t="s">
        <v>17</v>
      </c>
      <c r="F100" s="13">
        <f>Приложение_7.1!G76+Приложение_7.1!G266+Приложение_7.1!G440+Приложение_7.1!G499+Приложение_7.1!G705</f>
        <v>431649.48000000004</v>
      </c>
      <c r="G100" s="13"/>
      <c r="H100" s="13">
        <f>Приложение_7.1!I76+Приложение_7.1!I266+Приложение_7.1!I440+Приложение_7.1!I499+Приложение_7.1!I705</f>
        <v>451649.48000000004</v>
      </c>
      <c r="I100" s="13"/>
      <c r="L100" s="13">
        <v>431649.48</v>
      </c>
      <c r="M100" s="13"/>
      <c r="N100" s="13">
        <v>451649.48</v>
      </c>
      <c r="O100" s="13"/>
      <c r="Q100" s="13">
        <f t="shared" si="6"/>
        <v>0</v>
      </c>
      <c r="R100" s="13">
        <f t="shared" si="7"/>
        <v>0</v>
      </c>
      <c r="S100" s="13">
        <f t="shared" si="8"/>
        <v>0</v>
      </c>
      <c r="T100" s="13">
        <f t="shared" si="9"/>
        <v>0</v>
      </c>
    </row>
    <row r="101" spans="1:20" outlineLevel="4">
      <c r="A101" s="132" t="s">
        <v>497</v>
      </c>
      <c r="B101" s="133" t="s">
        <v>2</v>
      </c>
      <c r="C101" s="133" t="s">
        <v>22</v>
      </c>
      <c r="D101" s="133" t="s">
        <v>18</v>
      </c>
      <c r="E101" s="133" t="s">
        <v>1</v>
      </c>
      <c r="F101" s="134">
        <f>F102</f>
        <v>377187.92</v>
      </c>
      <c r="G101" s="134"/>
      <c r="H101" s="134">
        <f>H102</f>
        <v>377187.92</v>
      </c>
      <c r="I101" s="134"/>
      <c r="L101" s="13">
        <v>377187.92</v>
      </c>
      <c r="M101" s="13"/>
      <c r="N101" s="13">
        <v>377187.92</v>
      </c>
      <c r="O101" s="13"/>
      <c r="Q101" s="134">
        <f t="shared" si="6"/>
        <v>0</v>
      </c>
      <c r="R101" s="134">
        <f t="shared" si="7"/>
        <v>0</v>
      </c>
      <c r="S101" s="134">
        <f t="shared" si="8"/>
        <v>0</v>
      </c>
      <c r="T101" s="134">
        <f t="shared" si="9"/>
        <v>0</v>
      </c>
    </row>
    <row r="102" spans="1:20" ht="31.5" outlineLevel="5">
      <c r="A102" s="132" t="s">
        <v>437</v>
      </c>
      <c r="B102" s="133" t="s">
        <v>2</v>
      </c>
      <c r="C102" s="133" t="s">
        <v>22</v>
      </c>
      <c r="D102" s="133" t="s">
        <v>19</v>
      </c>
      <c r="E102" s="133" t="s">
        <v>1</v>
      </c>
      <c r="F102" s="134">
        <f>F103</f>
        <v>377187.92</v>
      </c>
      <c r="G102" s="134"/>
      <c r="H102" s="134">
        <f>H103</f>
        <v>377187.92</v>
      </c>
      <c r="I102" s="134"/>
      <c r="L102" s="13">
        <v>377187.92</v>
      </c>
      <c r="M102" s="13"/>
      <c r="N102" s="13">
        <v>377187.92</v>
      </c>
      <c r="O102" s="13"/>
      <c r="Q102" s="134">
        <f t="shared" si="6"/>
        <v>0</v>
      </c>
      <c r="R102" s="134">
        <f t="shared" si="7"/>
        <v>0</v>
      </c>
      <c r="S102" s="134">
        <f t="shared" si="8"/>
        <v>0</v>
      </c>
      <c r="T102" s="134">
        <f t="shared" si="9"/>
        <v>0</v>
      </c>
    </row>
    <row r="103" spans="1:20" s="87" customFormat="1" ht="47.25" outlineLevel="6">
      <c r="A103" s="19" t="s">
        <v>703</v>
      </c>
      <c r="B103" s="20" t="s">
        <v>2</v>
      </c>
      <c r="C103" s="20" t="s">
        <v>22</v>
      </c>
      <c r="D103" s="20" t="s">
        <v>19</v>
      </c>
      <c r="E103" s="20" t="s">
        <v>17</v>
      </c>
      <c r="F103" s="13">
        <f>Приложение_7.1!G79+Приложение_7.1!G269+Приложение_7.1!G443+Приложение_7.1!G502+Приложение_7.1!G708</f>
        <v>377187.92</v>
      </c>
      <c r="G103" s="13"/>
      <c r="H103" s="13">
        <f>Приложение_7.1!I79+Приложение_7.1!I269+Приложение_7.1!I443+Приложение_7.1!I502+Приложение_7.1!I708</f>
        <v>377187.92</v>
      </c>
      <c r="I103" s="13"/>
      <c r="L103" s="13">
        <v>377187.92</v>
      </c>
      <c r="M103" s="13"/>
      <c r="N103" s="13">
        <v>377187.92</v>
      </c>
      <c r="O103" s="13"/>
      <c r="Q103" s="13">
        <f t="shared" si="6"/>
        <v>0</v>
      </c>
      <c r="R103" s="13">
        <f t="shared" si="7"/>
        <v>0</v>
      </c>
      <c r="S103" s="13">
        <f t="shared" si="8"/>
        <v>0</v>
      </c>
      <c r="T103" s="13">
        <f t="shared" si="9"/>
        <v>0</v>
      </c>
    </row>
    <row r="104" spans="1:20" ht="47.25" outlineLevel="4">
      <c r="A104" s="132" t="s">
        <v>495</v>
      </c>
      <c r="B104" s="133" t="s">
        <v>2</v>
      </c>
      <c r="C104" s="133" t="s">
        <v>22</v>
      </c>
      <c r="D104" s="133" t="s">
        <v>8</v>
      </c>
      <c r="E104" s="133" t="s">
        <v>1</v>
      </c>
      <c r="F104" s="134">
        <f>F105</f>
        <v>526410.04</v>
      </c>
      <c r="G104" s="134"/>
      <c r="H104" s="134">
        <f>H105</f>
        <v>526410.04</v>
      </c>
      <c r="I104" s="134"/>
      <c r="L104" s="13">
        <v>526410.04</v>
      </c>
      <c r="M104" s="13"/>
      <c r="N104" s="13">
        <v>526410.04</v>
      </c>
      <c r="O104" s="13"/>
      <c r="Q104" s="134">
        <f t="shared" si="6"/>
        <v>0</v>
      </c>
      <c r="R104" s="134">
        <f t="shared" si="7"/>
        <v>0</v>
      </c>
      <c r="S104" s="134">
        <f t="shared" si="8"/>
        <v>0</v>
      </c>
      <c r="T104" s="134">
        <f t="shared" si="9"/>
        <v>0</v>
      </c>
    </row>
    <row r="105" spans="1:20" ht="31.5" outlineLevel="5">
      <c r="A105" s="132" t="s">
        <v>437</v>
      </c>
      <c r="B105" s="133" t="s">
        <v>2</v>
      </c>
      <c r="C105" s="133" t="s">
        <v>22</v>
      </c>
      <c r="D105" s="133" t="s">
        <v>9</v>
      </c>
      <c r="E105" s="133" t="s">
        <v>1</v>
      </c>
      <c r="F105" s="134">
        <f>F106+F107</f>
        <v>526410.04</v>
      </c>
      <c r="G105" s="134"/>
      <c r="H105" s="134">
        <f>H106+H107</f>
        <v>526410.04</v>
      </c>
      <c r="I105" s="134"/>
      <c r="L105" s="13">
        <v>526410.04</v>
      </c>
      <c r="M105" s="13"/>
      <c r="N105" s="13">
        <v>526410.04</v>
      </c>
      <c r="O105" s="13"/>
      <c r="Q105" s="134">
        <f t="shared" si="6"/>
        <v>0</v>
      </c>
      <c r="R105" s="134">
        <f t="shared" si="7"/>
        <v>0</v>
      </c>
      <c r="S105" s="134">
        <f t="shared" si="8"/>
        <v>0</v>
      </c>
      <c r="T105" s="134">
        <f t="shared" si="9"/>
        <v>0</v>
      </c>
    </row>
    <row r="106" spans="1:20" s="87" customFormat="1" ht="94.5" outlineLevel="6">
      <c r="A106" s="19" t="s">
        <v>702</v>
      </c>
      <c r="B106" s="20" t="s">
        <v>2</v>
      </c>
      <c r="C106" s="20" t="s">
        <v>22</v>
      </c>
      <c r="D106" s="20" t="s">
        <v>9</v>
      </c>
      <c r="E106" s="20" t="s">
        <v>10</v>
      </c>
      <c r="F106" s="13">
        <f>Приложение_7.1!G82+Приложение_7.1!G272+Приложение_7.1!G446</f>
        <v>392210.04</v>
      </c>
      <c r="G106" s="13"/>
      <c r="H106" s="13">
        <f>Приложение_7.1!I82+Приложение_7.1!I272+Приложение_7.1!I446</f>
        <v>392210.04</v>
      </c>
      <c r="I106" s="13"/>
      <c r="L106" s="13">
        <v>392210.04</v>
      </c>
      <c r="M106" s="13"/>
      <c r="N106" s="13">
        <v>392210.04</v>
      </c>
      <c r="O106" s="13"/>
      <c r="Q106" s="13">
        <f t="shared" si="6"/>
        <v>0</v>
      </c>
      <c r="R106" s="13">
        <f t="shared" si="7"/>
        <v>0</v>
      </c>
      <c r="S106" s="13">
        <f t="shared" si="8"/>
        <v>0</v>
      </c>
      <c r="T106" s="13">
        <f t="shared" si="9"/>
        <v>0</v>
      </c>
    </row>
    <row r="107" spans="1:20" s="87" customFormat="1" ht="47.25" outlineLevel="6">
      <c r="A107" s="19" t="s">
        <v>703</v>
      </c>
      <c r="B107" s="20" t="s">
        <v>2</v>
      </c>
      <c r="C107" s="20" t="s">
        <v>22</v>
      </c>
      <c r="D107" s="20" t="s">
        <v>9</v>
      </c>
      <c r="E107" s="20" t="s">
        <v>17</v>
      </c>
      <c r="F107" s="13">
        <f>Приложение_7.1!G83+Приложение_7.1!G273</f>
        <v>134200</v>
      </c>
      <c r="G107" s="13"/>
      <c r="H107" s="13">
        <f>Приложение_7.1!I83+Приложение_7.1!I273</f>
        <v>134200</v>
      </c>
      <c r="I107" s="13"/>
      <c r="L107" s="13">
        <v>134200</v>
      </c>
      <c r="M107" s="13"/>
      <c r="N107" s="13">
        <v>134200</v>
      </c>
      <c r="O107" s="13"/>
      <c r="Q107" s="13">
        <f t="shared" si="6"/>
        <v>0</v>
      </c>
      <c r="R107" s="13">
        <f t="shared" si="7"/>
        <v>0</v>
      </c>
      <c r="S107" s="13">
        <f t="shared" si="8"/>
        <v>0</v>
      </c>
      <c r="T107" s="13">
        <f t="shared" si="9"/>
        <v>0</v>
      </c>
    </row>
    <row r="108" spans="1:20" s="150" customFormat="1" ht="63" outlineLevel="1">
      <c r="A108" s="139" t="s">
        <v>675</v>
      </c>
      <c r="B108" s="140" t="s">
        <v>2</v>
      </c>
      <c r="C108" s="140" t="s">
        <v>60</v>
      </c>
      <c r="D108" s="140" t="s">
        <v>4</v>
      </c>
      <c r="E108" s="140" t="s">
        <v>1</v>
      </c>
      <c r="F108" s="141">
        <f>F109+F118</f>
        <v>3470994</v>
      </c>
      <c r="G108" s="141"/>
      <c r="H108" s="141">
        <f>H109+H118</f>
        <v>3506994</v>
      </c>
      <c r="I108" s="141"/>
      <c r="L108" s="12">
        <v>3470994</v>
      </c>
      <c r="M108" s="12"/>
      <c r="N108" s="12">
        <v>3506994</v>
      </c>
      <c r="O108" s="12"/>
      <c r="Q108" s="141">
        <f t="shared" si="6"/>
        <v>0</v>
      </c>
      <c r="R108" s="141">
        <f t="shared" si="7"/>
        <v>0</v>
      </c>
      <c r="S108" s="141">
        <f t="shared" si="8"/>
        <v>0</v>
      </c>
      <c r="T108" s="141">
        <f t="shared" si="9"/>
        <v>0</v>
      </c>
    </row>
    <row r="109" spans="1:20" s="150" customFormat="1" ht="63" outlineLevel="2">
      <c r="A109" s="139" t="s">
        <v>665</v>
      </c>
      <c r="B109" s="140" t="s">
        <v>2</v>
      </c>
      <c r="C109" s="140" t="s">
        <v>60</v>
      </c>
      <c r="D109" s="140" t="s">
        <v>6</v>
      </c>
      <c r="E109" s="140" t="s">
        <v>1</v>
      </c>
      <c r="F109" s="141">
        <f>F110</f>
        <v>73514</v>
      </c>
      <c r="G109" s="141"/>
      <c r="H109" s="141">
        <f>H110</f>
        <v>73514</v>
      </c>
      <c r="I109" s="141"/>
      <c r="L109" s="12">
        <v>73514</v>
      </c>
      <c r="M109" s="12"/>
      <c r="N109" s="12">
        <v>73514</v>
      </c>
      <c r="O109" s="12"/>
      <c r="Q109" s="141">
        <f t="shared" si="6"/>
        <v>0</v>
      </c>
      <c r="R109" s="141">
        <f t="shared" si="7"/>
        <v>0</v>
      </c>
      <c r="S109" s="141">
        <f t="shared" si="8"/>
        <v>0</v>
      </c>
      <c r="T109" s="141">
        <f t="shared" si="9"/>
        <v>0</v>
      </c>
    </row>
    <row r="110" spans="1:20" s="150" customFormat="1" ht="31.5" outlineLevel="3">
      <c r="A110" s="139" t="s">
        <v>622</v>
      </c>
      <c r="B110" s="140" t="s">
        <v>2</v>
      </c>
      <c r="C110" s="140" t="s">
        <v>60</v>
      </c>
      <c r="D110" s="140" t="s">
        <v>7</v>
      </c>
      <c r="E110" s="140" t="s">
        <v>1</v>
      </c>
      <c r="F110" s="141">
        <f>F111+F115</f>
        <v>73514</v>
      </c>
      <c r="G110" s="141"/>
      <c r="H110" s="141">
        <f>H111+H115</f>
        <v>73514</v>
      </c>
      <c r="I110" s="141"/>
      <c r="L110" s="12">
        <v>73514</v>
      </c>
      <c r="M110" s="12"/>
      <c r="N110" s="12">
        <v>73514</v>
      </c>
      <c r="O110" s="12"/>
      <c r="Q110" s="141">
        <f t="shared" si="6"/>
        <v>0</v>
      </c>
      <c r="R110" s="141">
        <f t="shared" si="7"/>
        <v>0</v>
      </c>
      <c r="S110" s="141">
        <f t="shared" si="8"/>
        <v>0</v>
      </c>
      <c r="T110" s="141">
        <f t="shared" si="9"/>
        <v>0</v>
      </c>
    </row>
    <row r="111" spans="1:20" ht="63" outlineLevel="4">
      <c r="A111" s="132" t="s">
        <v>496</v>
      </c>
      <c r="B111" s="133" t="s">
        <v>2</v>
      </c>
      <c r="C111" s="133" t="s">
        <v>60</v>
      </c>
      <c r="D111" s="133" t="s">
        <v>15</v>
      </c>
      <c r="E111" s="133" t="s">
        <v>1</v>
      </c>
      <c r="F111" s="134">
        <f>F112</f>
        <v>57400</v>
      </c>
      <c r="G111" s="134"/>
      <c r="H111" s="134">
        <f>H112</f>
        <v>57400</v>
      </c>
      <c r="I111" s="134"/>
      <c r="L111" s="13">
        <v>57400</v>
      </c>
      <c r="M111" s="13"/>
      <c r="N111" s="13">
        <v>57400</v>
      </c>
      <c r="O111" s="13"/>
      <c r="Q111" s="134">
        <f t="shared" si="6"/>
        <v>0</v>
      </c>
      <c r="R111" s="134">
        <f t="shared" si="7"/>
        <v>0</v>
      </c>
      <c r="S111" s="134">
        <f t="shared" si="8"/>
        <v>0</v>
      </c>
      <c r="T111" s="134">
        <f t="shared" si="9"/>
        <v>0</v>
      </c>
    </row>
    <row r="112" spans="1:20" ht="31.5" outlineLevel="5">
      <c r="A112" s="132" t="s">
        <v>437</v>
      </c>
      <c r="B112" s="133" t="s">
        <v>2</v>
      </c>
      <c r="C112" s="133" t="s">
        <v>60</v>
      </c>
      <c r="D112" s="133" t="s">
        <v>16</v>
      </c>
      <c r="E112" s="133" t="s">
        <v>1</v>
      </c>
      <c r="F112" s="134">
        <f>F113+F114</f>
        <v>57400</v>
      </c>
      <c r="G112" s="134"/>
      <c r="H112" s="134">
        <f>H113+H114</f>
        <v>57400</v>
      </c>
      <c r="I112" s="134"/>
      <c r="L112" s="13">
        <v>57400</v>
      </c>
      <c r="M112" s="13"/>
      <c r="N112" s="13">
        <v>57400</v>
      </c>
      <c r="O112" s="13"/>
      <c r="Q112" s="134">
        <f t="shared" si="6"/>
        <v>0</v>
      </c>
      <c r="R112" s="134">
        <f t="shared" si="7"/>
        <v>0</v>
      </c>
      <c r="S112" s="134">
        <f t="shared" si="8"/>
        <v>0</v>
      </c>
      <c r="T112" s="134">
        <f t="shared" si="9"/>
        <v>0</v>
      </c>
    </row>
    <row r="113" spans="1:20" s="87" customFormat="1" ht="94.5" outlineLevel="6">
      <c r="A113" s="19" t="s">
        <v>702</v>
      </c>
      <c r="B113" s="20" t="s">
        <v>2</v>
      </c>
      <c r="C113" s="20" t="s">
        <v>60</v>
      </c>
      <c r="D113" s="20" t="s">
        <v>16</v>
      </c>
      <c r="E113" s="20" t="s">
        <v>10</v>
      </c>
      <c r="F113" s="13">
        <f>Приложение_7.1!G868</f>
        <v>30700</v>
      </c>
      <c r="G113" s="13"/>
      <c r="H113" s="13">
        <f>Приложение_7.1!I868</f>
        <v>30700</v>
      </c>
      <c r="I113" s="13"/>
      <c r="L113" s="13">
        <v>30700</v>
      </c>
      <c r="M113" s="13"/>
      <c r="N113" s="13">
        <v>30700</v>
      </c>
      <c r="O113" s="13"/>
      <c r="Q113" s="13">
        <f t="shared" si="6"/>
        <v>0</v>
      </c>
      <c r="R113" s="13">
        <f t="shared" si="7"/>
        <v>0</v>
      </c>
      <c r="S113" s="13">
        <f t="shared" si="8"/>
        <v>0</v>
      </c>
      <c r="T113" s="13">
        <f t="shared" si="9"/>
        <v>0</v>
      </c>
    </row>
    <row r="114" spans="1:20" s="87" customFormat="1" ht="47.25" outlineLevel="6">
      <c r="A114" s="19" t="s">
        <v>703</v>
      </c>
      <c r="B114" s="20" t="s">
        <v>2</v>
      </c>
      <c r="C114" s="20" t="s">
        <v>60</v>
      </c>
      <c r="D114" s="20" t="s">
        <v>16</v>
      </c>
      <c r="E114" s="20" t="s">
        <v>17</v>
      </c>
      <c r="F114" s="13">
        <f>Приложение_7.1!G869</f>
        <v>26700</v>
      </c>
      <c r="G114" s="13"/>
      <c r="H114" s="13">
        <f>Приложение_7.1!I869</f>
        <v>26700</v>
      </c>
      <c r="I114" s="13"/>
      <c r="L114" s="13">
        <v>26700</v>
      </c>
      <c r="M114" s="13"/>
      <c r="N114" s="13">
        <v>26700</v>
      </c>
      <c r="O114" s="13"/>
      <c r="Q114" s="13">
        <f t="shared" si="6"/>
        <v>0</v>
      </c>
      <c r="R114" s="13">
        <f t="shared" si="7"/>
        <v>0</v>
      </c>
      <c r="S114" s="13">
        <f t="shared" si="8"/>
        <v>0</v>
      </c>
      <c r="T114" s="13">
        <f t="shared" si="9"/>
        <v>0</v>
      </c>
    </row>
    <row r="115" spans="1:20" outlineLevel="4">
      <c r="A115" s="132" t="s">
        <v>497</v>
      </c>
      <c r="B115" s="133" t="s">
        <v>2</v>
      </c>
      <c r="C115" s="133" t="s">
        <v>60</v>
      </c>
      <c r="D115" s="133" t="s">
        <v>18</v>
      </c>
      <c r="E115" s="133" t="s">
        <v>1</v>
      </c>
      <c r="F115" s="134">
        <f>F116</f>
        <v>16114</v>
      </c>
      <c r="G115" s="134"/>
      <c r="H115" s="134">
        <f>H116</f>
        <v>16114</v>
      </c>
      <c r="I115" s="134"/>
      <c r="L115" s="13">
        <v>16114</v>
      </c>
      <c r="M115" s="13"/>
      <c r="N115" s="13">
        <v>16114</v>
      </c>
      <c r="O115" s="13"/>
      <c r="Q115" s="134">
        <f t="shared" si="6"/>
        <v>0</v>
      </c>
      <c r="R115" s="134">
        <f t="shared" si="7"/>
        <v>0</v>
      </c>
      <c r="S115" s="134">
        <f t="shared" si="8"/>
        <v>0</v>
      </c>
      <c r="T115" s="134">
        <f t="shared" si="9"/>
        <v>0</v>
      </c>
    </row>
    <row r="116" spans="1:20" ht="31.5" outlineLevel="5">
      <c r="A116" s="132" t="s">
        <v>437</v>
      </c>
      <c r="B116" s="133" t="s">
        <v>2</v>
      </c>
      <c r="C116" s="133" t="s">
        <v>60</v>
      </c>
      <c r="D116" s="133" t="s">
        <v>19</v>
      </c>
      <c r="E116" s="133" t="s">
        <v>1</v>
      </c>
      <c r="F116" s="134">
        <f>F117</f>
        <v>16114</v>
      </c>
      <c r="G116" s="134"/>
      <c r="H116" s="134">
        <f>H117</f>
        <v>16114</v>
      </c>
      <c r="I116" s="134"/>
      <c r="L116" s="13">
        <v>16114</v>
      </c>
      <c r="M116" s="13"/>
      <c r="N116" s="13">
        <v>16114</v>
      </c>
      <c r="O116" s="13"/>
      <c r="Q116" s="134">
        <f t="shared" si="6"/>
        <v>0</v>
      </c>
      <c r="R116" s="134">
        <f t="shared" si="7"/>
        <v>0</v>
      </c>
      <c r="S116" s="134">
        <f t="shared" si="8"/>
        <v>0</v>
      </c>
      <c r="T116" s="134">
        <f t="shared" si="9"/>
        <v>0</v>
      </c>
    </row>
    <row r="117" spans="1:20" s="87" customFormat="1" ht="47.25" outlineLevel="6">
      <c r="A117" s="19" t="s">
        <v>703</v>
      </c>
      <c r="B117" s="20" t="s">
        <v>2</v>
      </c>
      <c r="C117" s="20" t="s">
        <v>60</v>
      </c>
      <c r="D117" s="20" t="s">
        <v>19</v>
      </c>
      <c r="E117" s="20" t="s">
        <v>17</v>
      </c>
      <c r="F117" s="13">
        <v>16114</v>
      </c>
      <c r="G117" s="13"/>
      <c r="H117" s="13">
        <v>16114</v>
      </c>
      <c r="I117" s="13"/>
      <c r="L117" s="13">
        <v>16114</v>
      </c>
      <c r="M117" s="13"/>
      <c r="N117" s="13">
        <v>16114</v>
      </c>
      <c r="O117" s="13"/>
      <c r="Q117" s="13">
        <f t="shared" si="6"/>
        <v>0</v>
      </c>
      <c r="R117" s="13">
        <f t="shared" si="7"/>
        <v>0</v>
      </c>
      <c r="S117" s="13">
        <f t="shared" si="8"/>
        <v>0</v>
      </c>
      <c r="T117" s="13">
        <f t="shared" si="9"/>
        <v>0</v>
      </c>
    </row>
    <row r="118" spans="1:20" s="150" customFormat="1" outlineLevel="2">
      <c r="A118" s="139" t="s">
        <v>498</v>
      </c>
      <c r="B118" s="140" t="s">
        <v>2</v>
      </c>
      <c r="C118" s="140" t="s">
        <v>60</v>
      </c>
      <c r="D118" s="140" t="s">
        <v>11</v>
      </c>
      <c r="E118" s="140" t="s">
        <v>1</v>
      </c>
      <c r="F118" s="141">
        <f>F119+F121+F123</f>
        <v>3397480</v>
      </c>
      <c r="G118" s="141"/>
      <c r="H118" s="141">
        <f>H119+H121+H123</f>
        <v>3433480</v>
      </c>
      <c r="I118" s="141"/>
      <c r="L118" s="12">
        <v>3397480</v>
      </c>
      <c r="M118" s="12"/>
      <c r="N118" s="12">
        <v>3433480</v>
      </c>
      <c r="O118" s="12"/>
      <c r="Q118" s="141">
        <f t="shared" si="6"/>
        <v>0</v>
      </c>
      <c r="R118" s="141">
        <f t="shared" si="7"/>
        <v>0</v>
      </c>
      <c r="S118" s="141">
        <f t="shared" si="8"/>
        <v>0</v>
      </c>
      <c r="T118" s="141">
        <f t="shared" si="9"/>
        <v>0</v>
      </c>
    </row>
    <row r="119" spans="1:20" ht="63" outlineLevel="5">
      <c r="A119" s="132" t="s">
        <v>444</v>
      </c>
      <c r="B119" s="133" t="s">
        <v>2</v>
      </c>
      <c r="C119" s="133" t="s">
        <v>60</v>
      </c>
      <c r="D119" s="133" t="s">
        <v>61</v>
      </c>
      <c r="E119" s="133" t="s">
        <v>1</v>
      </c>
      <c r="F119" s="134">
        <f>F120</f>
        <v>1299819</v>
      </c>
      <c r="G119" s="134"/>
      <c r="H119" s="134">
        <f>H120</f>
        <v>1299819</v>
      </c>
      <c r="I119" s="134"/>
      <c r="L119" s="13">
        <v>1299819</v>
      </c>
      <c r="M119" s="13"/>
      <c r="N119" s="13">
        <v>1299819</v>
      </c>
      <c r="O119" s="13"/>
      <c r="Q119" s="134">
        <f t="shared" si="6"/>
        <v>0</v>
      </c>
      <c r="R119" s="134">
        <f t="shared" si="7"/>
        <v>0</v>
      </c>
      <c r="S119" s="134">
        <f t="shared" si="8"/>
        <v>0</v>
      </c>
      <c r="T119" s="134">
        <f t="shared" si="9"/>
        <v>0</v>
      </c>
    </row>
    <row r="120" spans="1:20" s="87" customFormat="1" ht="94.5" outlineLevel="6">
      <c r="A120" s="19" t="s">
        <v>702</v>
      </c>
      <c r="B120" s="20" t="s">
        <v>2</v>
      </c>
      <c r="C120" s="20" t="s">
        <v>60</v>
      </c>
      <c r="D120" s="20" t="s">
        <v>61</v>
      </c>
      <c r="E120" s="20" t="s">
        <v>10</v>
      </c>
      <c r="F120" s="13">
        <f>Приложение_7.1!G875</f>
        <v>1299819</v>
      </c>
      <c r="G120" s="13"/>
      <c r="H120" s="13">
        <f>Приложение_7.1!I875</f>
        <v>1299819</v>
      </c>
      <c r="I120" s="13"/>
      <c r="L120" s="13">
        <v>1299819</v>
      </c>
      <c r="M120" s="13"/>
      <c r="N120" s="13">
        <v>1299819</v>
      </c>
      <c r="O120" s="13"/>
      <c r="Q120" s="13">
        <f t="shared" si="6"/>
        <v>0</v>
      </c>
      <c r="R120" s="13">
        <f t="shared" si="7"/>
        <v>0</v>
      </c>
      <c r="S120" s="13">
        <f t="shared" si="8"/>
        <v>0</v>
      </c>
      <c r="T120" s="13">
        <f t="shared" si="9"/>
        <v>0</v>
      </c>
    </row>
    <row r="121" spans="1:20" ht="31.5" outlineLevel="5">
      <c r="A121" s="132" t="s">
        <v>441</v>
      </c>
      <c r="B121" s="133" t="s">
        <v>2</v>
      </c>
      <c r="C121" s="133" t="s">
        <v>60</v>
      </c>
      <c r="D121" s="133" t="s">
        <v>21</v>
      </c>
      <c r="E121" s="133" t="s">
        <v>1</v>
      </c>
      <c r="F121" s="134">
        <f>F122</f>
        <v>2047661</v>
      </c>
      <c r="G121" s="134"/>
      <c r="H121" s="134">
        <f>H122</f>
        <v>2047661</v>
      </c>
      <c r="I121" s="134"/>
      <c r="L121" s="13">
        <v>2047661</v>
      </c>
      <c r="M121" s="13"/>
      <c r="N121" s="13">
        <v>2047661</v>
      </c>
      <c r="O121" s="13"/>
      <c r="Q121" s="134">
        <f t="shared" si="6"/>
        <v>0</v>
      </c>
      <c r="R121" s="134">
        <f t="shared" si="7"/>
        <v>0</v>
      </c>
      <c r="S121" s="134">
        <f t="shared" si="8"/>
        <v>0</v>
      </c>
      <c r="T121" s="134">
        <f t="shared" si="9"/>
        <v>0</v>
      </c>
    </row>
    <row r="122" spans="1:20" s="87" customFormat="1" ht="94.5" outlineLevel="6">
      <c r="A122" s="19" t="s">
        <v>702</v>
      </c>
      <c r="B122" s="20" t="s">
        <v>2</v>
      </c>
      <c r="C122" s="20" t="s">
        <v>60</v>
      </c>
      <c r="D122" s="20" t="s">
        <v>21</v>
      </c>
      <c r="E122" s="20" t="s">
        <v>10</v>
      </c>
      <c r="F122" s="13">
        <f>Приложение_7.1!G877</f>
        <v>2047661</v>
      </c>
      <c r="G122" s="13"/>
      <c r="H122" s="13">
        <f>Приложение_7.1!I877</f>
        <v>2047661</v>
      </c>
      <c r="I122" s="13"/>
      <c r="L122" s="13">
        <v>2047661</v>
      </c>
      <c r="M122" s="13"/>
      <c r="N122" s="13">
        <v>2047661</v>
      </c>
      <c r="O122" s="13"/>
      <c r="Q122" s="13">
        <f t="shared" si="6"/>
        <v>0</v>
      </c>
      <c r="R122" s="13">
        <f t="shared" si="7"/>
        <v>0</v>
      </c>
      <c r="S122" s="13">
        <f t="shared" si="8"/>
        <v>0</v>
      </c>
      <c r="T122" s="13">
        <f t="shared" si="9"/>
        <v>0</v>
      </c>
    </row>
    <row r="123" spans="1:20" ht="78.75" outlineLevel="5">
      <c r="A123" s="132" t="s">
        <v>439</v>
      </c>
      <c r="B123" s="133" t="s">
        <v>2</v>
      </c>
      <c r="C123" s="133" t="s">
        <v>60</v>
      </c>
      <c r="D123" s="133" t="s">
        <v>13</v>
      </c>
      <c r="E123" s="133" t="s">
        <v>1</v>
      </c>
      <c r="F123" s="134">
        <f>F124</f>
        <v>50000</v>
      </c>
      <c r="G123" s="134"/>
      <c r="H123" s="134">
        <f>H124</f>
        <v>86000</v>
      </c>
      <c r="I123" s="134"/>
      <c r="L123" s="13">
        <v>50000</v>
      </c>
      <c r="M123" s="13"/>
      <c r="N123" s="13">
        <v>86000</v>
      </c>
      <c r="O123" s="13"/>
      <c r="Q123" s="134">
        <f t="shared" si="6"/>
        <v>0</v>
      </c>
      <c r="R123" s="134">
        <f t="shared" si="7"/>
        <v>0</v>
      </c>
      <c r="S123" s="134">
        <f t="shared" si="8"/>
        <v>0</v>
      </c>
      <c r="T123" s="134">
        <f t="shared" si="9"/>
        <v>0</v>
      </c>
    </row>
    <row r="124" spans="1:20" s="87" customFormat="1" ht="94.5" outlineLevel="6">
      <c r="A124" s="19" t="s">
        <v>702</v>
      </c>
      <c r="B124" s="20" t="s">
        <v>2</v>
      </c>
      <c r="C124" s="20" t="s">
        <v>60</v>
      </c>
      <c r="D124" s="20" t="s">
        <v>13</v>
      </c>
      <c r="E124" s="20" t="s">
        <v>10</v>
      </c>
      <c r="F124" s="13">
        <f>Приложение_7.1!G879</f>
        <v>50000</v>
      </c>
      <c r="G124" s="13"/>
      <c r="H124" s="13">
        <f>Приложение_7.1!I879</f>
        <v>86000</v>
      </c>
      <c r="I124" s="13"/>
      <c r="L124" s="13">
        <v>50000</v>
      </c>
      <c r="M124" s="13"/>
      <c r="N124" s="13">
        <v>86000</v>
      </c>
      <c r="O124" s="13"/>
      <c r="Q124" s="13">
        <f t="shared" si="6"/>
        <v>0</v>
      </c>
      <c r="R124" s="13">
        <f t="shared" si="7"/>
        <v>0</v>
      </c>
      <c r="S124" s="13">
        <f t="shared" si="8"/>
        <v>0</v>
      </c>
      <c r="T124" s="13">
        <f t="shared" si="9"/>
        <v>0</v>
      </c>
    </row>
    <row r="125" spans="1:20" s="150" customFormat="1" outlineLevel="1">
      <c r="A125" s="139" t="s">
        <v>676</v>
      </c>
      <c r="B125" s="140" t="s">
        <v>2</v>
      </c>
      <c r="C125" s="140" t="s">
        <v>63</v>
      </c>
      <c r="D125" s="140" t="s">
        <v>4</v>
      </c>
      <c r="E125" s="140" t="s">
        <v>1</v>
      </c>
      <c r="F125" s="141">
        <f>F126</f>
        <v>1606000</v>
      </c>
      <c r="G125" s="141"/>
      <c r="H125" s="141">
        <f>H126</f>
        <v>1606000</v>
      </c>
      <c r="I125" s="141"/>
      <c r="L125" s="12">
        <v>1606000</v>
      </c>
      <c r="M125" s="12"/>
      <c r="N125" s="12">
        <v>1606000</v>
      </c>
      <c r="O125" s="12"/>
      <c r="Q125" s="141">
        <f t="shared" si="6"/>
        <v>0</v>
      </c>
      <c r="R125" s="141">
        <f t="shared" si="7"/>
        <v>0</v>
      </c>
      <c r="S125" s="141">
        <f t="shared" si="8"/>
        <v>0</v>
      </c>
      <c r="T125" s="141">
        <f t="shared" si="9"/>
        <v>0</v>
      </c>
    </row>
    <row r="126" spans="1:20" s="150" customFormat="1" outlineLevel="2">
      <c r="A126" s="139" t="s">
        <v>498</v>
      </c>
      <c r="B126" s="140" t="s">
        <v>2</v>
      </c>
      <c r="C126" s="140" t="s">
        <v>63</v>
      </c>
      <c r="D126" s="140" t="s">
        <v>11</v>
      </c>
      <c r="E126" s="140" t="s">
        <v>1</v>
      </c>
      <c r="F126" s="141">
        <f>F127</f>
        <v>1606000</v>
      </c>
      <c r="G126" s="141"/>
      <c r="H126" s="141">
        <f>H127</f>
        <v>1606000</v>
      </c>
      <c r="I126" s="141"/>
      <c r="L126" s="12">
        <v>1606000</v>
      </c>
      <c r="M126" s="12"/>
      <c r="N126" s="12">
        <v>1606000</v>
      </c>
      <c r="O126" s="12"/>
      <c r="Q126" s="141">
        <f t="shared" si="6"/>
        <v>0</v>
      </c>
      <c r="R126" s="141">
        <f t="shared" si="7"/>
        <v>0</v>
      </c>
      <c r="S126" s="141">
        <f t="shared" si="8"/>
        <v>0</v>
      </c>
      <c r="T126" s="141">
        <f t="shared" si="9"/>
        <v>0</v>
      </c>
    </row>
    <row r="127" spans="1:20" ht="31.5" outlineLevel="5">
      <c r="A127" s="132" t="s">
        <v>445</v>
      </c>
      <c r="B127" s="133" t="s">
        <v>2</v>
      </c>
      <c r="C127" s="133" t="s">
        <v>63</v>
      </c>
      <c r="D127" s="133" t="s">
        <v>64</v>
      </c>
      <c r="E127" s="133" t="s">
        <v>1</v>
      </c>
      <c r="F127" s="134">
        <f>F128</f>
        <v>1606000</v>
      </c>
      <c r="G127" s="134"/>
      <c r="H127" s="134">
        <f>H128</f>
        <v>1606000</v>
      </c>
      <c r="I127" s="134"/>
      <c r="L127" s="13">
        <v>1606000</v>
      </c>
      <c r="M127" s="13"/>
      <c r="N127" s="13">
        <v>1606000</v>
      </c>
      <c r="O127" s="13"/>
      <c r="Q127" s="134">
        <f t="shared" si="6"/>
        <v>0</v>
      </c>
      <c r="R127" s="134">
        <f t="shared" si="7"/>
        <v>0</v>
      </c>
      <c r="S127" s="134">
        <f t="shared" si="8"/>
        <v>0</v>
      </c>
      <c r="T127" s="134">
        <f t="shared" si="9"/>
        <v>0</v>
      </c>
    </row>
    <row r="128" spans="1:20" s="87" customFormat="1" outlineLevel="6">
      <c r="A128" s="19" t="s">
        <v>705</v>
      </c>
      <c r="B128" s="20" t="s">
        <v>2</v>
      </c>
      <c r="C128" s="20" t="s">
        <v>63</v>
      </c>
      <c r="D128" s="20" t="s">
        <v>64</v>
      </c>
      <c r="E128" s="20" t="s">
        <v>65</v>
      </c>
      <c r="F128" s="13">
        <f>Приложение_7.1!G450</f>
        <v>1606000</v>
      </c>
      <c r="G128" s="13"/>
      <c r="H128" s="13">
        <f>Приложение_7.1!I450</f>
        <v>1606000</v>
      </c>
      <c r="I128" s="13"/>
      <c r="L128" s="13">
        <v>1606000</v>
      </c>
      <c r="M128" s="13"/>
      <c r="N128" s="13">
        <v>1606000</v>
      </c>
      <c r="O128" s="13"/>
      <c r="Q128" s="13">
        <f t="shared" si="6"/>
        <v>0</v>
      </c>
      <c r="R128" s="13">
        <f t="shared" si="7"/>
        <v>0</v>
      </c>
      <c r="S128" s="13">
        <f t="shared" si="8"/>
        <v>0</v>
      </c>
      <c r="T128" s="13">
        <f t="shared" si="9"/>
        <v>0</v>
      </c>
    </row>
    <row r="129" spans="1:20" s="150" customFormat="1" outlineLevel="1">
      <c r="A129" s="139" t="s">
        <v>677</v>
      </c>
      <c r="B129" s="140" t="s">
        <v>2</v>
      </c>
      <c r="C129" s="140" t="s">
        <v>66</v>
      </c>
      <c r="D129" s="140" t="s">
        <v>4</v>
      </c>
      <c r="E129" s="140" t="s">
        <v>1</v>
      </c>
      <c r="F129" s="141">
        <f>F130+F134+F139+F143+F153+F184+F244</f>
        <v>99289344.950000003</v>
      </c>
      <c r="G129" s="141">
        <f t="shared" ref="G129:I129" si="10">G130+G134+G139+G143+G153+G184+G244</f>
        <v>784042</v>
      </c>
      <c r="H129" s="141">
        <f>H130+H134+H139+H143+H153+H184+H244</f>
        <v>99760179.290000007</v>
      </c>
      <c r="I129" s="141">
        <f t="shared" si="10"/>
        <v>784042</v>
      </c>
      <c r="L129" s="12">
        <v>99289344.950000003</v>
      </c>
      <c r="M129" s="12">
        <f>M153+M184</f>
        <v>784042</v>
      </c>
      <c r="N129" s="12">
        <v>99760179.290000007</v>
      </c>
      <c r="O129" s="12">
        <f>O153+O184</f>
        <v>784042</v>
      </c>
      <c r="Q129" s="141">
        <f t="shared" si="6"/>
        <v>0</v>
      </c>
      <c r="R129" s="141">
        <f t="shared" si="7"/>
        <v>0</v>
      </c>
      <c r="S129" s="141">
        <f t="shared" si="8"/>
        <v>0</v>
      </c>
      <c r="T129" s="141">
        <f t="shared" si="9"/>
        <v>0</v>
      </c>
    </row>
    <row r="130" spans="1:20" s="150" customFormat="1" ht="63" outlineLevel="2">
      <c r="A130" s="139" t="s">
        <v>628</v>
      </c>
      <c r="B130" s="140" t="s">
        <v>2</v>
      </c>
      <c r="C130" s="140" t="s">
        <v>66</v>
      </c>
      <c r="D130" s="140" t="s">
        <v>67</v>
      </c>
      <c r="E130" s="140" t="s">
        <v>1</v>
      </c>
      <c r="F130" s="141">
        <f>F131</f>
        <v>318944</v>
      </c>
      <c r="G130" s="141"/>
      <c r="H130" s="141">
        <f>H131</f>
        <v>318944</v>
      </c>
      <c r="I130" s="141"/>
      <c r="L130" s="12">
        <v>318944</v>
      </c>
      <c r="M130" s="12"/>
      <c r="N130" s="12">
        <v>318944</v>
      </c>
      <c r="O130" s="12"/>
      <c r="Q130" s="141">
        <f t="shared" si="6"/>
        <v>0</v>
      </c>
      <c r="R130" s="141">
        <f t="shared" si="7"/>
        <v>0</v>
      </c>
      <c r="S130" s="141">
        <f t="shared" si="8"/>
        <v>0</v>
      </c>
      <c r="T130" s="141">
        <f t="shared" si="9"/>
        <v>0</v>
      </c>
    </row>
    <row r="131" spans="1:20" ht="63" outlineLevel="4">
      <c r="A131" s="132" t="s">
        <v>507</v>
      </c>
      <c r="B131" s="133" t="s">
        <v>2</v>
      </c>
      <c r="C131" s="133" t="s">
        <v>66</v>
      </c>
      <c r="D131" s="133" t="s">
        <v>68</v>
      </c>
      <c r="E131" s="133" t="s">
        <v>1</v>
      </c>
      <c r="F131" s="134">
        <f>F132</f>
        <v>318944</v>
      </c>
      <c r="G131" s="134"/>
      <c r="H131" s="134">
        <f>H132</f>
        <v>318944</v>
      </c>
      <c r="I131" s="134"/>
      <c r="L131" s="13">
        <v>318944</v>
      </c>
      <c r="M131" s="13"/>
      <c r="N131" s="13">
        <v>318944</v>
      </c>
      <c r="O131" s="13"/>
      <c r="Q131" s="134">
        <f t="shared" si="6"/>
        <v>0</v>
      </c>
      <c r="R131" s="134">
        <f t="shared" si="7"/>
        <v>0</v>
      </c>
      <c r="S131" s="134">
        <f t="shared" si="8"/>
        <v>0</v>
      </c>
      <c r="T131" s="134">
        <f t="shared" si="9"/>
        <v>0</v>
      </c>
    </row>
    <row r="132" spans="1:20" ht="47.25" outlineLevel="5">
      <c r="A132" s="132" t="s">
        <v>446</v>
      </c>
      <c r="B132" s="133" t="s">
        <v>2</v>
      </c>
      <c r="C132" s="133" t="s">
        <v>66</v>
      </c>
      <c r="D132" s="133" t="s">
        <v>69</v>
      </c>
      <c r="E132" s="133" t="s">
        <v>1</v>
      </c>
      <c r="F132" s="134">
        <f>F133</f>
        <v>318944</v>
      </c>
      <c r="G132" s="134"/>
      <c r="H132" s="134">
        <f>H133</f>
        <v>318944</v>
      </c>
      <c r="I132" s="134"/>
      <c r="L132" s="13">
        <v>318944</v>
      </c>
      <c r="M132" s="13"/>
      <c r="N132" s="13">
        <v>318944</v>
      </c>
      <c r="O132" s="13"/>
      <c r="Q132" s="134">
        <f t="shared" si="6"/>
        <v>0</v>
      </c>
      <c r="R132" s="134">
        <f t="shared" si="7"/>
        <v>0</v>
      </c>
      <c r="S132" s="134">
        <f t="shared" si="8"/>
        <v>0</v>
      </c>
      <c r="T132" s="134">
        <f t="shared" si="9"/>
        <v>0</v>
      </c>
    </row>
    <row r="133" spans="1:20" s="87" customFormat="1" ht="47.25" outlineLevel="6">
      <c r="A133" s="19" t="s">
        <v>706</v>
      </c>
      <c r="B133" s="20" t="s">
        <v>2</v>
      </c>
      <c r="C133" s="20" t="s">
        <v>66</v>
      </c>
      <c r="D133" s="20" t="s">
        <v>69</v>
      </c>
      <c r="E133" s="20" t="s">
        <v>70</v>
      </c>
      <c r="F133" s="13">
        <f>Приложение_7.1!G88</f>
        <v>318944</v>
      </c>
      <c r="G133" s="13"/>
      <c r="H133" s="13">
        <f>Приложение_7.1!I88</f>
        <v>318944</v>
      </c>
      <c r="I133" s="13"/>
      <c r="L133" s="13">
        <v>318944</v>
      </c>
      <c r="M133" s="13"/>
      <c r="N133" s="13">
        <v>318944</v>
      </c>
      <c r="O133" s="13"/>
      <c r="Q133" s="13">
        <f t="shared" si="6"/>
        <v>0</v>
      </c>
      <c r="R133" s="13">
        <f t="shared" si="7"/>
        <v>0</v>
      </c>
      <c r="S133" s="13">
        <f t="shared" si="8"/>
        <v>0</v>
      </c>
      <c r="T133" s="13">
        <f t="shared" si="9"/>
        <v>0</v>
      </c>
    </row>
    <row r="134" spans="1:20" s="150" customFormat="1" ht="47.25" outlineLevel="2">
      <c r="A134" s="139" t="s">
        <v>667</v>
      </c>
      <c r="B134" s="140" t="s">
        <v>2</v>
      </c>
      <c r="C134" s="140" t="s">
        <v>66</v>
      </c>
      <c r="D134" s="140" t="s">
        <v>71</v>
      </c>
      <c r="E134" s="140" t="s">
        <v>1</v>
      </c>
      <c r="F134" s="141">
        <f>F135</f>
        <v>287000</v>
      </c>
      <c r="G134" s="141"/>
      <c r="H134" s="141">
        <f>H135</f>
        <v>287000</v>
      </c>
      <c r="I134" s="141"/>
      <c r="L134" s="12">
        <v>287000</v>
      </c>
      <c r="M134" s="12"/>
      <c r="N134" s="12">
        <v>287000</v>
      </c>
      <c r="O134" s="12"/>
      <c r="Q134" s="141">
        <f t="shared" si="6"/>
        <v>0</v>
      </c>
      <c r="R134" s="141">
        <f t="shared" si="7"/>
        <v>0</v>
      </c>
      <c r="S134" s="141">
        <f t="shared" si="8"/>
        <v>0</v>
      </c>
      <c r="T134" s="141">
        <f t="shared" si="9"/>
        <v>0</v>
      </c>
    </row>
    <row r="135" spans="1:20" s="150" customFormat="1" ht="47.25" outlineLevel="3">
      <c r="A135" s="139" t="s">
        <v>630</v>
      </c>
      <c r="B135" s="140" t="s">
        <v>2</v>
      </c>
      <c r="C135" s="140" t="s">
        <v>66</v>
      </c>
      <c r="D135" s="140" t="s">
        <v>77</v>
      </c>
      <c r="E135" s="140" t="s">
        <v>1</v>
      </c>
      <c r="F135" s="141">
        <f>F136</f>
        <v>287000</v>
      </c>
      <c r="G135" s="141"/>
      <c r="H135" s="141">
        <f>H136</f>
        <v>287000</v>
      </c>
      <c r="I135" s="141"/>
      <c r="L135" s="12">
        <v>287000</v>
      </c>
      <c r="M135" s="12"/>
      <c r="N135" s="12">
        <v>287000</v>
      </c>
      <c r="O135" s="12"/>
      <c r="Q135" s="141">
        <f t="shared" si="6"/>
        <v>0</v>
      </c>
      <c r="R135" s="141">
        <f t="shared" si="7"/>
        <v>0</v>
      </c>
      <c r="S135" s="141">
        <f t="shared" si="8"/>
        <v>0</v>
      </c>
      <c r="T135" s="141">
        <f t="shared" si="9"/>
        <v>0</v>
      </c>
    </row>
    <row r="136" spans="1:20" ht="63" outlineLevel="4">
      <c r="A136" s="132" t="s">
        <v>510</v>
      </c>
      <c r="B136" s="133" t="s">
        <v>2</v>
      </c>
      <c r="C136" s="133" t="s">
        <v>66</v>
      </c>
      <c r="D136" s="133" t="s">
        <v>78</v>
      </c>
      <c r="E136" s="133" t="s">
        <v>1</v>
      </c>
      <c r="F136" s="134">
        <f>F137</f>
        <v>287000</v>
      </c>
      <c r="G136" s="134"/>
      <c r="H136" s="134">
        <f>H137</f>
        <v>287000</v>
      </c>
      <c r="I136" s="134"/>
      <c r="L136" s="13">
        <v>287000</v>
      </c>
      <c r="M136" s="13"/>
      <c r="N136" s="13">
        <v>287000</v>
      </c>
      <c r="O136" s="13"/>
      <c r="Q136" s="134">
        <f t="shared" si="6"/>
        <v>0</v>
      </c>
      <c r="R136" s="134">
        <f t="shared" si="7"/>
        <v>0</v>
      </c>
      <c r="S136" s="134">
        <f t="shared" si="8"/>
        <v>0</v>
      </c>
      <c r="T136" s="134">
        <f t="shared" si="9"/>
        <v>0</v>
      </c>
    </row>
    <row r="137" spans="1:20" ht="31.5" outlineLevel="5">
      <c r="A137" s="132" t="s">
        <v>448</v>
      </c>
      <c r="B137" s="133" t="s">
        <v>2</v>
      </c>
      <c r="C137" s="133" t="s">
        <v>66</v>
      </c>
      <c r="D137" s="133" t="s">
        <v>79</v>
      </c>
      <c r="E137" s="133" t="s">
        <v>1</v>
      </c>
      <c r="F137" s="134">
        <f>F138</f>
        <v>287000</v>
      </c>
      <c r="G137" s="134"/>
      <c r="H137" s="134">
        <f>H138</f>
        <v>287000</v>
      </c>
      <c r="I137" s="134"/>
      <c r="L137" s="13">
        <v>287000</v>
      </c>
      <c r="M137" s="13"/>
      <c r="N137" s="13">
        <v>287000</v>
      </c>
      <c r="O137" s="13"/>
      <c r="Q137" s="134">
        <f t="shared" si="6"/>
        <v>0</v>
      </c>
      <c r="R137" s="134">
        <f t="shared" si="7"/>
        <v>0</v>
      </c>
      <c r="S137" s="134">
        <f t="shared" si="8"/>
        <v>0</v>
      </c>
      <c r="T137" s="134">
        <f t="shared" si="9"/>
        <v>0</v>
      </c>
    </row>
    <row r="138" spans="1:20" s="87" customFormat="1" ht="47.25" outlineLevel="6">
      <c r="A138" s="19" t="s">
        <v>703</v>
      </c>
      <c r="B138" s="20" t="s">
        <v>2</v>
      </c>
      <c r="C138" s="20" t="s">
        <v>66</v>
      </c>
      <c r="D138" s="20" t="s">
        <v>79</v>
      </c>
      <c r="E138" s="20" t="s">
        <v>17</v>
      </c>
      <c r="F138" s="13">
        <f>Приложение_7.1!G279</f>
        <v>287000</v>
      </c>
      <c r="G138" s="13"/>
      <c r="H138" s="13">
        <f>Приложение_7.1!I279</f>
        <v>287000</v>
      </c>
      <c r="I138" s="13"/>
      <c r="L138" s="13">
        <v>287000</v>
      </c>
      <c r="M138" s="13"/>
      <c r="N138" s="13">
        <v>287000</v>
      </c>
      <c r="O138" s="13"/>
      <c r="Q138" s="13">
        <f t="shared" si="6"/>
        <v>0</v>
      </c>
      <c r="R138" s="13">
        <f t="shared" si="7"/>
        <v>0</v>
      </c>
      <c r="S138" s="13">
        <f t="shared" si="8"/>
        <v>0</v>
      </c>
      <c r="T138" s="13">
        <f t="shared" si="9"/>
        <v>0</v>
      </c>
    </row>
    <row r="139" spans="1:20" s="150" customFormat="1" ht="47.25" outlineLevel="2">
      <c r="A139" s="139" t="s">
        <v>631</v>
      </c>
      <c r="B139" s="140" t="s">
        <v>2</v>
      </c>
      <c r="C139" s="140" t="s">
        <v>66</v>
      </c>
      <c r="D139" s="140" t="s">
        <v>80</v>
      </c>
      <c r="E139" s="140" t="s">
        <v>1</v>
      </c>
      <c r="F139" s="141">
        <f>F140</f>
        <v>219949.16</v>
      </c>
      <c r="G139" s="141"/>
      <c r="H139" s="141">
        <f>H140</f>
        <v>208880.51</v>
      </c>
      <c r="I139" s="141"/>
      <c r="L139" s="12">
        <v>219949.16</v>
      </c>
      <c r="M139" s="12"/>
      <c r="N139" s="12">
        <v>208880.51</v>
      </c>
      <c r="O139" s="12"/>
      <c r="Q139" s="141">
        <f t="shared" si="6"/>
        <v>0</v>
      </c>
      <c r="R139" s="141">
        <f t="shared" si="7"/>
        <v>0</v>
      </c>
      <c r="S139" s="141">
        <f t="shared" si="8"/>
        <v>0</v>
      </c>
      <c r="T139" s="141">
        <f t="shared" si="9"/>
        <v>0</v>
      </c>
    </row>
    <row r="140" spans="1:20" ht="126" outlineLevel="4">
      <c r="A140" s="132" t="s">
        <v>511</v>
      </c>
      <c r="B140" s="133" t="s">
        <v>2</v>
      </c>
      <c r="C140" s="133" t="s">
        <v>66</v>
      </c>
      <c r="D140" s="133" t="s">
        <v>81</v>
      </c>
      <c r="E140" s="133" t="s">
        <v>1</v>
      </c>
      <c r="F140" s="134">
        <f>F141</f>
        <v>219949.16</v>
      </c>
      <c r="G140" s="134"/>
      <c r="H140" s="134">
        <f>H141</f>
        <v>208880.51</v>
      </c>
      <c r="I140" s="134"/>
      <c r="L140" s="13">
        <v>219949.16</v>
      </c>
      <c r="M140" s="13"/>
      <c r="N140" s="13">
        <v>208880.51</v>
      </c>
      <c r="O140" s="13"/>
      <c r="Q140" s="134">
        <f t="shared" si="6"/>
        <v>0</v>
      </c>
      <c r="R140" s="134">
        <f t="shared" si="7"/>
        <v>0</v>
      </c>
      <c r="S140" s="134">
        <f t="shared" si="8"/>
        <v>0</v>
      </c>
      <c r="T140" s="134">
        <f t="shared" si="9"/>
        <v>0</v>
      </c>
    </row>
    <row r="141" spans="1:20" ht="31.5" outlineLevel="5">
      <c r="A141" s="132" t="s">
        <v>448</v>
      </c>
      <c r="B141" s="133" t="s">
        <v>2</v>
      </c>
      <c r="C141" s="133" t="s">
        <v>66</v>
      </c>
      <c r="D141" s="133" t="s">
        <v>82</v>
      </c>
      <c r="E141" s="133" t="s">
        <v>1</v>
      </c>
      <c r="F141" s="134">
        <f>F142</f>
        <v>219949.16</v>
      </c>
      <c r="G141" s="134"/>
      <c r="H141" s="134">
        <f>H142</f>
        <v>208880.51</v>
      </c>
      <c r="I141" s="134"/>
      <c r="L141" s="13">
        <v>219949.16</v>
      </c>
      <c r="M141" s="13"/>
      <c r="N141" s="13">
        <v>208880.51</v>
      </c>
      <c r="O141" s="13"/>
      <c r="Q141" s="134">
        <f t="shared" ref="Q141:Q204" si="11">L141-F141</f>
        <v>0</v>
      </c>
      <c r="R141" s="134">
        <f t="shared" ref="R141:R204" si="12">M141-G141</f>
        <v>0</v>
      </c>
      <c r="S141" s="134">
        <f t="shared" ref="S141:S204" si="13">N141-H141</f>
        <v>0</v>
      </c>
      <c r="T141" s="134">
        <f t="shared" ref="T141:T204" si="14">O141-I141</f>
        <v>0</v>
      </c>
    </row>
    <row r="142" spans="1:20" s="87" customFormat="1" ht="47.25" outlineLevel="6">
      <c r="A142" s="19" t="s">
        <v>703</v>
      </c>
      <c r="B142" s="20" t="s">
        <v>2</v>
      </c>
      <c r="C142" s="20" t="s">
        <v>66</v>
      </c>
      <c r="D142" s="20" t="s">
        <v>82</v>
      </c>
      <c r="E142" s="20" t="s">
        <v>17</v>
      </c>
      <c r="F142" s="13">
        <f>Приложение_7.1!G92</f>
        <v>219949.16</v>
      </c>
      <c r="G142" s="13"/>
      <c r="H142" s="13">
        <f>Приложение_7.1!I92</f>
        <v>208880.51</v>
      </c>
      <c r="I142" s="13"/>
      <c r="L142" s="13">
        <v>219949.16</v>
      </c>
      <c r="M142" s="13"/>
      <c r="N142" s="13">
        <v>208880.51</v>
      </c>
      <c r="O142" s="13"/>
      <c r="Q142" s="13">
        <f t="shared" si="11"/>
        <v>0</v>
      </c>
      <c r="R142" s="13">
        <f t="shared" si="12"/>
        <v>0</v>
      </c>
      <c r="S142" s="13">
        <f t="shared" si="13"/>
        <v>0</v>
      </c>
      <c r="T142" s="13">
        <f t="shared" si="14"/>
        <v>0</v>
      </c>
    </row>
    <row r="143" spans="1:20" s="150" customFormat="1" ht="63" outlineLevel="2">
      <c r="A143" s="139" t="s">
        <v>632</v>
      </c>
      <c r="B143" s="140" t="s">
        <v>2</v>
      </c>
      <c r="C143" s="140" t="s">
        <v>66</v>
      </c>
      <c r="D143" s="140" t="s">
        <v>83</v>
      </c>
      <c r="E143" s="140" t="s">
        <v>1</v>
      </c>
      <c r="F143" s="141">
        <f>F144+F147+F150</f>
        <v>198000</v>
      </c>
      <c r="G143" s="141"/>
      <c r="H143" s="141">
        <f>H144+H147+H150</f>
        <v>198000</v>
      </c>
      <c r="I143" s="141"/>
      <c r="L143" s="12">
        <v>198000</v>
      </c>
      <c r="M143" s="12"/>
      <c r="N143" s="12">
        <v>198000</v>
      </c>
      <c r="O143" s="12"/>
      <c r="Q143" s="141">
        <f t="shared" si="11"/>
        <v>0</v>
      </c>
      <c r="R143" s="141">
        <f t="shared" si="12"/>
        <v>0</v>
      </c>
      <c r="S143" s="141">
        <f t="shared" si="13"/>
        <v>0</v>
      </c>
      <c r="T143" s="141">
        <f t="shared" si="14"/>
        <v>0</v>
      </c>
    </row>
    <row r="144" spans="1:20" ht="47.25" outlineLevel="4">
      <c r="A144" s="132" t="s">
        <v>512</v>
      </c>
      <c r="B144" s="133" t="s">
        <v>2</v>
      </c>
      <c r="C144" s="133" t="s">
        <v>66</v>
      </c>
      <c r="D144" s="133" t="s">
        <v>84</v>
      </c>
      <c r="E144" s="133" t="s">
        <v>1</v>
      </c>
      <c r="F144" s="134">
        <f>F145</f>
        <v>50500</v>
      </c>
      <c r="G144" s="134"/>
      <c r="H144" s="134">
        <f>H145</f>
        <v>50500</v>
      </c>
      <c r="I144" s="134"/>
      <c r="L144" s="13">
        <v>50500</v>
      </c>
      <c r="M144" s="13"/>
      <c r="N144" s="13">
        <v>50500</v>
      </c>
      <c r="O144" s="13"/>
      <c r="Q144" s="134">
        <f t="shared" si="11"/>
        <v>0</v>
      </c>
      <c r="R144" s="134">
        <f t="shared" si="12"/>
        <v>0</v>
      </c>
      <c r="S144" s="134">
        <f t="shared" si="13"/>
        <v>0</v>
      </c>
      <c r="T144" s="134">
        <f t="shared" si="14"/>
        <v>0</v>
      </c>
    </row>
    <row r="145" spans="1:20" ht="31.5" outlineLevel="5">
      <c r="A145" s="132" t="s">
        <v>448</v>
      </c>
      <c r="B145" s="133" t="s">
        <v>2</v>
      </c>
      <c r="C145" s="133" t="s">
        <v>66</v>
      </c>
      <c r="D145" s="133" t="s">
        <v>85</v>
      </c>
      <c r="E145" s="133" t="s">
        <v>1</v>
      </c>
      <c r="F145" s="134">
        <f>F146</f>
        <v>50500</v>
      </c>
      <c r="G145" s="134"/>
      <c r="H145" s="134">
        <f>H146</f>
        <v>50500</v>
      </c>
      <c r="I145" s="134"/>
      <c r="L145" s="13">
        <v>50500</v>
      </c>
      <c r="M145" s="13"/>
      <c r="N145" s="13">
        <v>50500</v>
      </c>
      <c r="O145" s="13"/>
      <c r="Q145" s="134">
        <f t="shared" si="11"/>
        <v>0</v>
      </c>
      <c r="R145" s="134">
        <f t="shared" si="12"/>
        <v>0</v>
      </c>
      <c r="S145" s="134">
        <f t="shared" si="13"/>
        <v>0</v>
      </c>
      <c r="T145" s="134">
        <f t="shared" si="14"/>
        <v>0</v>
      </c>
    </row>
    <row r="146" spans="1:20" s="87" customFormat="1" ht="47.25" outlineLevel="6">
      <c r="A146" s="19" t="s">
        <v>703</v>
      </c>
      <c r="B146" s="20" t="s">
        <v>2</v>
      </c>
      <c r="C146" s="20" t="s">
        <v>66</v>
      </c>
      <c r="D146" s="20" t="s">
        <v>85</v>
      </c>
      <c r="E146" s="20" t="s">
        <v>17</v>
      </c>
      <c r="F146" s="13">
        <f>Приложение_7.1!G283</f>
        <v>50500</v>
      </c>
      <c r="G146" s="13"/>
      <c r="H146" s="13">
        <f>Приложение_7.1!I283</f>
        <v>50500</v>
      </c>
      <c r="I146" s="13"/>
      <c r="L146" s="13">
        <v>50500</v>
      </c>
      <c r="M146" s="13"/>
      <c r="N146" s="13">
        <v>50500</v>
      </c>
      <c r="O146" s="13"/>
      <c r="Q146" s="13">
        <f t="shared" si="11"/>
        <v>0</v>
      </c>
      <c r="R146" s="13">
        <f t="shared" si="12"/>
        <v>0</v>
      </c>
      <c r="S146" s="13">
        <f t="shared" si="13"/>
        <v>0</v>
      </c>
      <c r="T146" s="13">
        <f t="shared" si="14"/>
        <v>0</v>
      </c>
    </row>
    <row r="147" spans="1:20" ht="31.5" outlineLevel="4">
      <c r="A147" s="132" t="s">
        <v>513</v>
      </c>
      <c r="B147" s="133" t="s">
        <v>2</v>
      </c>
      <c r="C147" s="133" t="s">
        <v>66</v>
      </c>
      <c r="D147" s="133" t="s">
        <v>86</v>
      </c>
      <c r="E147" s="133" t="s">
        <v>1</v>
      </c>
      <c r="F147" s="134">
        <f>F148</f>
        <v>100000</v>
      </c>
      <c r="G147" s="134"/>
      <c r="H147" s="134">
        <f>H148</f>
        <v>100000</v>
      </c>
      <c r="I147" s="134"/>
      <c r="L147" s="13">
        <v>100000</v>
      </c>
      <c r="M147" s="13"/>
      <c r="N147" s="13">
        <v>100000</v>
      </c>
      <c r="O147" s="13"/>
      <c r="Q147" s="134">
        <f t="shared" si="11"/>
        <v>0</v>
      </c>
      <c r="R147" s="134">
        <f t="shared" si="12"/>
        <v>0</v>
      </c>
      <c r="S147" s="134">
        <f t="shared" si="13"/>
        <v>0</v>
      </c>
      <c r="T147" s="134">
        <f t="shared" si="14"/>
        <v>0</v>
      </c>
    </row>
    <row r="148" spans="1:20" ht="31.5" outlineLevel="5">
      <c r="A148" s="132" t="s">
        <v>448</v>
      </c>
      <c r="B148" s="133" t="s">
        <v>2</v>
      </c>
      <c r="C148" s="133" t="s">
        <v>66</v>
      </c>
      <c r="D148" s="133" t="s">
        <v>87</v>
      </c>
      <c r="E148" s="133" t="s">
        <v>1</v>
      </c>
      <c r="F148" s="134">
        <f>F149</f>
        <v>100000</v>
      </c>
      <c r="G148" s="134"/>
      <c r="H148" s="134">
        <f>H149</f>
        <v>100000</v>
      </c>
      <c r="I148" s="134"/>
      <c r="L148" s="13">
        <v>100000</v>
      </c>
      <c r="M148" s="13"/>
      <c r="N148" s="13">
        <v>100000</v>
      </c>
      <c r="O148" s="13"/>
      <c r="Q148" s="134">
        <f t="shared" si="11"/>
        <v>0</v>
      </c>
      <c r="R148" s="134">
        <f t="shared" si="12"/>
        <v>0</v>
      </c>
      <c r="S148" s="134">
        <f t="shared" si="13"/>
        <v>0</v>
      </c>
      <c r="T148" s="134">
        <f t="shared" si="14"/>
        <v>0</v>
      </c>
    </row>
    <row r="149" spans="1:20" s="87" customFormat="1" ht="47.25" outlineLevel="6">
      <c r="A149" s="19" t="s">
        <v>703</v>
      </c>
      <c r="B149" s="20" t="s">
        <v>2</v>
      </c>
      <c r="C149" s="20" t="s">
        <v>66</v>
      </c>
      <c r="D149" s="20" t="s">
        <v>87</v>
      </c>
      <c r="E149" s="20" t="s">
        <v>17</v>
      </c>
      <c r="F149" s="13">
        <f>Приложение_7.1!G286</f>
        <v>100000</v>
      </c>
      <c r="G149" s="13"/>
      <c r="H149" s="13">
        <f>Приложение_7.1!I286</f>
        <v>100000</v>
      </c>
      <c r="I149" s="13"/>
      <c r="L149" s="13">
        <v>100000</v>
      </c>
      <c r="M149" s="13"/>
      <c r="N149" s="13">
        <v>100000</v>
      </c>
      <c r="O149" s="13"/>
      <c r="Q149" s="13">
        <f t="shared" si="11"/>
        <v>0</v>
      </c>
      <c r="R149" s="13">
        <f t="shared" si="12"/>
        <v>0</v>
      </c>
      <c r="S149" s="13">
        <f t="shared" si="13"/>
        <v>0</v>
      </c>
      <c r="T149" s="13">
        <f t="shared" si="14"/>
        <v>0</v>
      </c>
    </row>
    <row r="150" spans="1:20" ht="63" outlineLevel="4">
      <c r="A150" s="132" t="s">
        <v>514</v>
      </c>
      <c r="B150" s="133" t="s">
        <v>2</v>
      </c>
      <c r="C150" s="133" t="s">
        <v>66</v>
      </c>
      <c r="D150" s="133" t="s">
        <v>88</v>
      </c>
      <c r="E150" s="133" t="s">
        <v>1</v>
      </c>
      <c r="F150" s="134">
        <f>F151</f>
        <v>47500</v>
      </c>
      <c r="G150" s="134"/>
      <c r="H150" s="134">
        <f>H151</f>
        <v>47500</v>
      </c>
      <c r="I150" s="134"/>
      <c r="L150" s="13">
        <v>47500</v>
      </c>
      <c r="M150" s="13"/>
      <c r="N150" s="13">
        <v>47500</v>
      </c>
      <c r="O150" s="13"/>
      <c r="Q150" s="134">
        <f t="shared" si="11"/>
        <v>0</v>
      </c>
      <c r="R150" s="134">
        <f t="shared" si="12"/>
        <v>0</v>
      </c>
      <c r="S150" s="134">
        <f t="shared" si="13"/>
        <v>0</v>
      </c>
      <c r="T150" s="134">
        <f t="shared" si="14"/>
        <v>0</v>
      </c>
    </row>
    <row r="151" spans="1:20" ht="31.5" outlineLevel="5">
      <c r="A151" s="132" t="s">
        <v>448</v>
      </c>
      <c r="B151" s="133" t="s">
        <v>2</v>
      </c>
      <c r="C151" s="133" t="s">
        <v>66</v>
      </c>
      <c r="D151" s="133" t="s">
        <v>89</v>
      </c>
      <c r="E151" s="133" t="s">
        <v>1</v>
      </c>
      <c r="F151" s="134">
        <f>F152</f>
        <v>47500</v>
      </c>
      <c r="G151" s="134"/>
      <c r="H151" s="134">
        <f>H152</f>
        <v>47500</v>
      </c>
      <c r="I151" s="134"/>
      <c r="L151" s="13">
        <v>47500</v>
      </c>
      <c r="M151" s="13"/>
      <c r="N151" s="13">
        <v>47500</v>
      </c>
      <c r="O151" s="13"/>
      <c r="Q151" s="134">
        <f t="shared" si="11"/>
        <v>0</v>
      </c>
      <c r="R151" s="134">
        <f t="shared" si="12"/>
        <v>0</v>
      </c>
      <c r="S151" s="134">
        <f t="shared" si="13"/>
        <v>0</v>
      </c>
      <c r="T151" s="134">
        <f t="shared" si="14"/>
        <v>0</v>
      </c>
    </row>
    <row r="152" spans="1:20" s="87" customFormat="1" outlineLevel="6">
      <c r="A152" s="19" t="s">
        <v>705</v>
      </c>
      <c r="B152" s="20" t="s">
        <v>2</v>
      </c>
      <c r="C152" s="20" t="s">
        <v>66</v>
      </c>
      <c r="D152" s="20" t="s">
        <v>89</v>
      </c>
      <c r="E152" s="20" t="s">
        <v>65</v>
      </c>
      <c r="F152" s="13">
        <f>Приложение_7.1!G96</f>
        <v>47500</v>
      </c>
      <c r="G152" s="13"/>
      <c r="H152" s="13">
        <f>Приложение_7.1!I96</f>
        <v>47500</v>
      </c>
      <c r="I152" s="13"/>
      <c r="L152" s="13">
        <v>47500</v>
      </c>
      <c r="M152" s="13"/>
      <c r="N152" s="13">
        <v>47500</v>
      </c>
      <c r="O152" s="13"/>
      <c r="Q152" s="13">
        <f t="shared" si="11"/>
        <v>0</v>
      </c>
      <c r="R152" s="13">
        <f t="shared" si="12"/>
        <v>0</v>
      </c>
      <c r="S152" s="13">
        <f t="shared" si="13"/>
        <v>0</v>
      </c>
      <c r="T152" s="13">
        <f t="shared" si="14"/>
        <v>0</v>
      </c>
    </row>
    <row r="153" spans="1:20" s="150" customFormat="1" ht="47.25" outlineLevel="2">
      <c r="A153" s="139" t="s">
        <v>668</v>
      </c>
      <c r="B153" s="140" t="s">
        <v>2</v>
      </c>
      <c r="C153" s="140" t="s">
        <v>66</v>
      </c>
      <c r="D153" s="140" t="s">
        <v>90</v>
      </c>
      <c r="E153" s="140" t="s">
        <v>1</v>
      </c>
      <c r="F153" s="141">
        <f>F154+F178</f>
        <v>26996441.990000002</v>
      </c>
      <c r="G153" s="141">
        <f>G154+G178</f>
        <v>13042</v>
      </c>
      <c r="H153" s="141">
        <f>H154+H178</f>
        <v>26951526.43</v>
      </c>
      <c r="I153" s="141">
        <f>I154+I178</f>
        <v>13042</v>
      </c>
      <c r="L153" s="12">
        <v>26996441.989999998</v>
      </c>
      <c r="M153" s="12">
        <f>M154</f>
        <v>13042</v>
      </c>
      <c r="N153" s="12">
        <v>26951526.43</v>
      </c>
      <c r="O153" s="12">
        <f>O154</f>
        <v>13042</v>
      </c>
      <c r="Q153" s="141">
        <f t="shared" si="11"/>
        <v>0</v>
      </c>
      <c r="R153" s="141">
        <f t="shared" si="12"/>
        <v>0</v>
      </c>
      <c r="S153" s="141">
        <f t="shared" si="13"/>
        <v>0</v>
      </c>
      <c r="T153" s="141">
        <f t="shared" si="14"/>
        <v>0</v>
      </c>
    </row>
    <row r="154" spans="1:20" s="150" customFormat="1" ht="63" outlineLevel="3">
      <c r="A154" s="139" t="s">
        <v>633</v>
      </c>
      <c r="B154" s="140" t="s">
        <v>2</v>
      </c>
      <c r="C154" s="140" t="s">
        <v>66</v>
      </c>
      <c r="D154" s="140" t="s">
        <v>91</v>
      </c>
      <c r="E154" s="140" t="s">
        <v>1</v>
      </c>
      <c r="F154" s="141">
        <f>F155+F158+F165+F168+F172+F175</f>
        <v>5930312.9900000002</v>
      </c>
      <c r="G154" s="141">
        <f>G155+G158+G165+G168+G172+G175</f>
        <v>13042</v>
      </c>
      <c r="H154" s="141">
        <f>H155+H158+H165+H168+H172+H175</f>
        <v>5830612.9900000002</v>
      </c>
      <c r="I154" s="141">
        <f>I155+I158+I165+I168+I172+I175</f>
        <v>13042</v>
      </c>
      <c r="L154" s="12">
        <v>5930312.9900000002</v>
      </c>
      <c r="M154" s="12">
        <f>M158</f>
        <v>13042</v>
      </c>
      <c r="N154" s="12">
        <v>5830612.9900000002</v>
      </c>
      <c r="O154" s="12">
        <f>O158</f>
        <v>13042</v>
      </c>
      <c r="Q154" s="141">
        <f t="shared" si="11"/>
        <v>0</v>
      </c>
      <c r="R154" s="141">
        <f t="shared" si="12"/>
        <v>0</v>
      </c>
      <c r="S154" s="141">
        <f t="shared" si="13"/>
        <v>0</v>
      </c>
      <c r="T154" s="141">
        <f t="shared" si="14"/>
        <v>0</v>
      </c>
    </row>
    <row r="155" spans="1:20" ht="47.25" outlineLevel="4">
      <c r="A155" s="132" t="s">
        <v>515</v>
      </c>
      <c r="B155" s="133" t="s">
        <v>2</v>
      </c>
      <c r="C155" s="133" t="s">
        <v>66</v>
      </c>
      <c r="D155" s="133" t="s">
        <v>92</v>
      </c>
      <c r="E155" s="133" t="s">
        <v>1</v>
      </c>
      <c r="F155" s="134">
        <f>F156</f>
        <v>95963</v>
      </c>
      <c r="G155" s="134"/>
      <c r="H155" s="134">
        <f>H156</f>
        <v>95963</v>
      </c>
      <c r="I155" s="134"/>
      <c r="L155" s="13">
        <v>95963</v>
      </c>
      <c r="M155" s="13"/>
      <c r="N155" s="13">
        <v>95963</v>
      </c>
      <c r="O155" s="13"/>
      <c r="Q155" s="134">
        <f t="shared" si="11"/>
        <v>0</v>
      </c>
      <c r="R155" s="134">
        <f t="shared" si="12"/>
        <v>0</v>
      </c>
      <c r="S155" s="134">
        <f t="shared" si="13"/>
        <v>0</v>
      </c>
      <c r="T155" s="134">
        <f t="shared" si="14"/>
        <v>0</v>
      </c>
    </row>
    <row r="156" spans="1:20" ht="31.5" outlineLevel="5">
      <c r="A156" s="132" t="s">
        <v>448</v>
      </c>
      <c r="B156" s="133" t="s">
        <v>2</v>
      </c>
      <c r="C156" s="133" t="s">
        <v>66</v>
      </c>
      <c r="D156" s="133" t="s">
        <v>93</v>
      </c>
      <c r="E156" s="133" t="s">
        <v>1</v>
      </c>
      <c r="F156" s="134">
        <f>F157</f>
        <v>95963</v>
      </c>
      <c r="G156" s="134"/>
      <c r="H156" s="134">
        <f>H157</f>
        <v>95963</v>
      </c>
      <c r="I156" s="134"/>
      <c r="L156" s="13">
        <v>95963</v>
      </c>
      <c r="M156" s="13"/>
      <c r="N156" s="13">
        <v>95963</v>
      </c>
      <c r="O156" s="13"/>
      <c r="Q156" s="134">
        <f t="shared" si="11"/>
        <v>0</v>
      </c>
      <c r="R156" s="134">
        <f t="shared" si="12"/>
        <v>0</v>
      </c>
      <c r="S156" s="134">
        <f t="shared" si="13"/>
        <v>0</v>
      </c>
      <c r="T156" s="134">
        <f t="shared" si="14"/>
        <v>0</v>
      </c>
    </row>
    <row r="157" spans="1:20" s="87" customFormat="1" ht="47.25" outlineLevel="6">
      <c r="A157" s="19" t="s">
        <v>703</v>
      </c>
      <c r="B157" s="20" t="s">
        <v>2</v>
      </c>
      <c r="C157" s="20" t="s">
        <v>66</v>
      </c>
      <c r="D157" s="20" t="s">
        <v>93</v>
      </c>
      <c r="E157" s="20" t="s">
        <v>17</v>
      </c>
      <c r="F157" s="13">
        <f>Приложение_7.1!G47+Приложение_7.1!G885</f>
        <v>95963</v>
      </c>
      <c r="G157" s="13"/>
      <c r="H157" s="13">
        <f>Приложение_7.1!I47+Приложение_7.1!I885</f>
        <v>95963</v>
      </c>
      <c r="I157" s="13"/>
      <c r="L157" s="13">
        <v>95963</v>
      </c>
      <c r="M157" s="13"/>
      <c r="N157" s="13">
        <v>95963</v>
      </c>
      <c r="O157" s="13"/>
      <c r="Q157" s="13">
        <f t="shared" si="11"/>
        <v>0</v>
      </c>
      <c r="R157" s="13">
        <f t="shared" si="12"/>
        <v>0</v>
      </c>
      <c r="S157" s="13">
        <f t="shared" si="13"/>
        <v>0</v>
      </c>
      <c r="T157" s="13">
        <f t="shared" si="14"/>
        <v>0</v>
      </c>
    </row>
    <row r="158" spans="1:20" ht="47.25" outlineLevel="4">
      <c r="A158" s="132" t="s">
        <v>516</v>
      </c>
      <c r="B158" s="133" t="s">
        <v>2</v>
      </c>
      <c r="C158" s="133" t="s">
        <v>66</v>
      </c>
      <c r="D158" s="133" t="s">
        <v>94</v>
      </c>
      <c r="E158" s="133" t="s">
        <v>1</v>
      </c>
      <c r="F158" s="134">
        <f>F159+F161+F163</f>
        <v>3680226.47</v>
      </c>
      <c r="G158" s="134">
        <f>G161</f>
        <v>13042</v>
      </c>
      <c r="H158" s="134">
        <f>H159+H161+H163</f>
        <v>3542526.47</v>
      </c>
      <c r="I158" s="134">
        <f>I161</f>
        <v>13042</v>
      </c>
      <c r="L158" s="13">
        <v>3680226.47</v>
      </c>
      <c r="M158" s="13">
        <f>M161</f>
        <v>13042</v>
      </c>
      <c r="N158" s="13">
        <v>3542526.47</v>
      </c>
      <c r="O158" s="13">
        <f>O161</f>
        <v>13042</v>
      </c>
      <c r="Q158" s="134">
        <f t="shared" si="11"/>
        <v>0</v>
      </c>
      <c r="R158" s="134">
        <f t="shared" si="12"/>
        <v>0</v>
      </c>
      <c r="S158" s="134">
        <f t="shared" si="13"/>
        <v>0</v>
      </c>
      <c r="T158" s="134">
        <f t="shared" si="14"/>
        <v>0</v>
      </c>
    </row>
    <row r="159" spans="1:20" ht="31.5" outlineLevel="5">
      <c r="A159" s="132" t="s">
        <v>448</v>
      </c>
      <c r="B159" s="133" t="s">
        <v>2</v>
      </c>
      <c r="C159" s="133" t="s">
        <v>66</v>
      </c>
      <c r="D159" s="133" t="s">
        <v>95</v>
      </c>
      <c r="E159" s="133" t="s">
        <v>1</v>
      </c>
      <c r="F159" s="134">
        <f>F160</f>
        <v>3665534.47</v>
      </c>
      <c r="G159" s="134"/>
      <c r="H159" s="134">
        <f>H160</f>
        <v>3527834.47</v>
      </c>
      <c r="I159" s="134"/>
      <c r="L159" s="13">
        <v>3665534.47</v>
      </c>
      <c r="M159" s="13"/>
      <c r="N159" s="13">
        <v>3527834.47</v>
      </c>
      <c r="O159" s="13"/>
      <c r="Q159" s="134">
        <f t="shared" si="11"/>
        <v>0</v>
      </c>
      <c r="R159" s="134">
        <f t="shared" si="12"/>
        <v>0</v>
      </c>
      <c r="S159" s="134">
        <f t="shared" si="13"/>
        <v>0</v>
      </c>
      <c r="T159" s="134">
        <f t="shared" si="14"/>
        <v>0</v>
      </c>
    </row>
    <row r="160" spans="1:20" s="87" customFormat="1" ht="47.25" outlineLevel="6">
      <c r="A160" s="19" t="s">
        <v>703</v>
      </c>
      <c r="B160" s="20" t="s">
        <v>2</v>
      </c>
      <c r="C160" s="20" t="s">
        <v>66</v>
      </c>
      <c r="D160" s="20" t="s">
        <v>95</v>
      </c>
      <c r="E160" s="20" t="s">
        <v>17</v>
      </c>
      <c r="F160" s="13">
        <f>Приложение_7.1!G50+Приложение_7.1!G101+Приложение_7.1!G291+Приложение_7.1!G456+Приложение_7.1!G508+Приложение_7.1!G714+Приложение_7.1!G888</f>
        <v>3665534.47</v>
      </c>
      <c r="G160" s="13"/>
      <c r="H160" s="13">
        <f>Приложение_7.1!I50+Приложение_7.1!I101+Приложение_7.1!I291+Приложение_7.1!I456+Приложение_7.1!I508+Приложение_7.1!I714+Приложение_7.1!I888</f>
        <v>3527834.47</v>
      </c>
      <c r="I160" s="13"/>
      <c r="L160" s="13">
        <v>3665534.47</v>
      </c>
      <c r="M160" s="13"/>
      <c r="N160" s="13">
        <v>3527834.47</v>
      </c>
      <c r="O160" s="13"/>
      <c r="Q160" s="13">
        <f t="shared" si="11"/>
        <v>0</v>
      </c>
      <c r="R160" s="13">
        <f t="shared" si="12"/>
        <v>0</v>
      </c>
      <c r="S160" s="13">
        <f t="shared" si="13"/>
        <v>0</v>
      </c>
      <c r="T160" s="13">
        <f t="shared" si="14"/>
        <v>0</v>
      </c>
    </row>
    <row r="161" spans="1:20" ht="63" outlineLevel="5">
      <c r="A161" s="132" t="s">
        <v>449</v>
      </c>
      <c r="B161" s="133" t="s">
        <v>2</v>
      </c>
      <c r="C161" s="133" t="s">
        <v>66</v>
      </c>
      <c r="D161" s="133" t="s">
        <v>96</v>
      </c>
      <c r="E161" s="133" t="s">
        <v>1</v>
      </c>
      <c r="F161" s="134">
        <f>F162</f>
        <v>13042</v>
      </c>
      <c r="G161" s="134">
        <f>G162</f>
        <v>13042</v>
      </c>
      <c r="H161" s="134">
        <f>H162</f>
        <v>13042</v>
      </c>
      <c r="I161" s="134">
        <f>I162</f>
        <v>13042</v>
      </c>
      <c r="K161" s="149"/>
      <c r="L161" s="134">
        <v>13042</v>
      </c>
      <c r="M161" s="134">
        <v>13042</v>
      </c>
      <c r="N161" s="134">
        <v>13042</v>
      </c>
      <c r="O161" s="134">
        <v>13042</v>
      </c>
      <c r="P161" s="149"/>
      <c r="Q161" s="134">
        <f t="shared" si="11"/>
        <v>0</v>
      </c>
      <c r="R161" s="134">
        <f t="shared" si="12"/>
        <v>0</v>
      </c>
      <c r="S161" s="134">
        <f t="shared" si="13"/>
        <v>0</v>
      </c>
      <c r="T161" s="134">
        <f t="shared" si="14"/>
        <v>0</v>
      </c>
    </row>
    <row r="162" spans="1:20" s="87" customFormat="1" ht="47.25" outlineLevel="6">
      <c r="A162" s="19" t="s">
        <v>703</v>
      </c>
      <c r="B162" s="20" t="s">
        <v>2</v>
      </c>
      <c r="C162" s="20" t="s">
        <v>66</v>
      </c>
      <c r="D162" s="20" t="s">
        <v>96</v>
      </c>
      <c r="E162" s="20" t="s">
        <v>17</v>
      </c>
      <c r="F162" s="13">
        <f>Приложение_7.1!G103</f>
        <v>13042</v>
      </c>
      <c r="G162" s="13">
        <f>F162</f>
        <v>13042</v>
      </c>
      <c r="H162" s="13">
        <f>Приложение_7.1!I103</f>
        <v>13042</v>
      </c>
      <c r="I162" s="13">
        <f>H162</f>
        <v>13042</v>
      </c>
      <c r="L162" s="13">
        <v>13042</v>
      </c>
      <c r="M162" s="13">
        <v>13042</v>
      </c>
      <c r="N162" s="13">
        <v>13042</v>
      </c>
      <c r="O162" s="13">
        <v>13042</v>
      </c>
      <c r="Q162" s="13">
        <f t="shared" si="11"/>
        <v>0</v>
      </c>
      <c r="R162" s="13">
        <f t="shared" si="12"/>
        <v>0</v>
      </c>
      <c r="S162" s="13">
        <f t="shared" si="13"/>
        <v>0</v>
      </c>
      <c r="T162" s="13">
        <f t="shared" si="14"/>
        <v>0</v>
      </c>
    </row>
    <row r="163" spans="1:20" ht="63" outlineLevel="5">
      <c r="A163" s="132" t="s">
        <v>449</v>
      </c>
      <c r="B163" s="133" t="s">
        <v>2</v>
      </c>
      <c r="C163" s="133" t="s">
        <v>66</v>
      </c>
      <c r="D163" s="133" t="s">
        <v>97</v>
      </c>
      <c r="E163" s="133" t="s">
        <v>1</v>
      </c>
      <c r="F163" s="134">
        <f>F164</f>
        <v>1650</v>
      </c>
      <c r="G163" s="134"/>
      <c r="H163" s="134">
        <f>H164</f>
        <v>1650</v>
      </c>
      <c r="I163" s="134"/>
      <c r="L163" s="13">
        <v>1650</v>
      </c>
      <c r="M163" s="13"/>
      <c r="N163" s="13">
        <v>1650</v>
      </c>
      <c r="O163" s="13"/>
      <c r="Q163" s="134">
        <f t="shared" si="11"/>
        <v>0</v>
      </c>
      <c r="R163" s="134">
        <f t="shared" si="12"/>
        <v>0</v>
      </c>
      <c r="S163" s="134">
        <f t="shared" si="13"/>
        <v>0</v>
      </c>
      <c r="T163" s="134">
        <f t="shared" si="14"/>
        <v>0</v>
      </c>
    </row>
    <row r="164" spans="1:20" s="87" customFormat="1" ht="47.25" outlineLevel="6">
      <c r="A164" s="19" t="s">
        <v>703</v>
      </c>
      <c r="B164" s="20" t="s">
        <v>2</v>
      </c>
      <c r="C164" s="20" t="s">
        <v>66</v>
      </c>
      <c r="D164" s="20" t="s">
        <v>97</v>
      </c>
      <c r="E164" s="20" t="s">
        <v>17</v>
      </c>
      <c r="F164" s="13">
        <f>Приложение_7.1!G105</f>
        <v>1650</v>
      </c>
      <c r="G164" s="13"/>
      <c r="H164" s="13">
        <f>Приложение_7.1!I105</f>
        <v>1650</v>
      </c>
      <c r="I164" s="13"/>
      <c r="L164" s="13">
        <v>1650</v>
      </c>
      <c r="M164" s="13"/>
      <c r="N164" s="13">
        <v>1650</v>
      </c>
      <c r="O164" s="13"/>
      <c r="Q164" s="13">
        <f t="shared" si="11"/>
        <v>0</v>
      </c>
      <c r="R164" s="13">
        <f t="shared" si="12"/>
        <v>0</v>
      </c>
      <c r="S164" s="13">
        <f t="shared" si="13"/>
        <v>0</v>
      </c>
      <c r="T164" s="13">
        <f t="shared" si="14"/>
        <v>0</v>
      </c>
    </row>
    <row r="165" spans="1:20" ht="47.25" outlineLevel="4">
      <c r="A165" s="132" t="s">
        <v>517</v>
      </c>
      <c r="B165" s="133" t="s">
        <v>2</v>
      </c>
      <c r="C165" s="133" t="s">
        <v>66</v>
      </c>
      <c r="D165" s="133" t="s">
        <v>98</v>
      </c>
      <c r="E165" s="133" t="s">
        <v>1</v>
      </c>
      <c r="F165" s="134">
        <f>F166</f>
        <v>14000</v>
      </c>
      <c r="G165" s="134"/>
      <c r="H165" s="134">
        <f>H166</f>
        <v>14000</v>
      </c>
      <c r="I165" s="134"/>
      <c r="L165" s="13">
        <v>14000</v>
      </c>
      <c r="M165" s="13"/>
      <c r="N165" s="13">
        <v>14000</v>
      </c>
      <c r="O165" s="13"/>
      <c r="Q165" s="134">
        <f t="shared" si="11"/>
        <v>0</v>
      </c>
      <c r="R165" s="134">
        <f t="shared" si="12"/>
        <v>0</v>
      </c>
      <c r="S165" s="134">
        <f t="shared" si="13"/>
        <v>0</v>
      </c>
      <c r="T165" s="134">
        <f t="shared" si="14"/>
        <v>0</v>
      </c>
    </row>
    <row r="166" spans="1:20" ht="31.5" outlineLevel="5">
      <c r="A166" s="132" t="s">
        <v>448</v>
      </c>
      <c r="B166" s="133" t="s">
        <v>2</v>
      </c>
      <c r="C166" s="133" t="s">
        <v>66</v>
      </c>
      <c r="D166" s="133" t="s">
        <v>99</v>
      </c>
      <c r="E166" s="133" t="s">
        <v>1</v>
      </c>
      <c r="F166" s="134">
        <f>F167</f>
        <v>14000</v>
      </c>
      <c r="G166" s="134"/>
      <c r="H166" s="134">
        <f>H167</f>
        <v>14000</v>
      </c>
      <c r="I166" s="134"/>
      <c r="L166" s="13">
        <v>14000</v>
      </c>
      <c r="M166" s="13"/>
      <c r="N166" s="13">
        <v>14000</v>
      </c>
      <c r="O166" s="13"/>
      <c r="Q166" s="134">
        <f t="shared" si="11"/>
        <v>0</v>
      </c>
      <c r="R166" s="134">
        <f t="shared" si="12"/>
        <v>0</v>
      </c>
      <c r="S166" s="134">
        <f t="shared" si="13"/>
        <v>0</v>
      </c>
      <c r="T166" s="134">
        <f t="shared" si="14"/>
        <v>0</v>
      </c>
    </row>
    <row r="167" spans="1:20" s="87" customFormat="1" ht="47.25" outlineLevel="6">
      <c r="A167" s="19" t="s">
        <v>703</v>
      </c>
      <c r="B167" s="20" t="s">
        <v>2</v>
      </c>
      <c r="C167" s="20" t="s">
        <v>66</v>
      </c>
      <c r="D167" s="20" t="s">
        <v>99</v>
      </c>
      <c r="E167" s="20" t="s">
        <v>17</v>
      </c>
      <c r="F167" s="13">
        <f>Приложение_7.1!G108</f>
        <v>14000</v>
      </c>
      <c r="G167" s="13"/>
      <c r="H167" s="13">
        <f>Приложение_7.1!I108</f>
        <v>14000</v>
      </c>
      <c r="I167" s="13"/>
      <c r="L167" s="13">
        <v>14000</v>
      </c>
      <c r="M167" s="13"/>
      <c r="N167" s="13">
        <v>14000</v>
      </c>
      <c r="O167" s="13"/>
      <c r="Q167" s="13">
        <f t="shared" si="11"/>
        <v>0</v>
      </c>
      <c r="R167" s="13">
        <f t="shared" si="12"/>
        <v>0</v>
      </c>
      <c r="S167" s="13">
        <f t="shared" si="13"/>
        <v>0</v>
      </c>
      <c r="T167" s="13">
        <f t="shared" si="14"/>
        <v>0</v>
      </c>
    </row>
    <row r="168" spans="1:20" ht="31.5" outlineLevel="4">
      <c r="A168" s="132" t="s">
        <v>518</v>
      </c>
      <c r="B168" s="133" t="s">
        <v>2</v>
      </c>
      <c r="C168" s="133" t="s">
        <v>66</v>
      </c>
      <c r="D168" s="133" t="s">
        <v>100</v>
      </c>
      <c r="E168" s="133" t="s">
        <v>1</v>
      </c>
      <c r="F168" s="134">
        <f>F169</f>
        <v>1777733.52</v>
      </c>
      <c r="G168" s="134"/>
      <c r="H168" s="134">
        <f>H169</f>
        <v>1815733.52</v>
      </c>
      <c r="I168" s="134"/>
      <c r="L168" s="13">
        <v>1777733.52</v>
      </c>
      <c r="M168" s="13"/>
      <c r="N168" s="13">
        <v>1815733.52</v>
      </c>
      <c r="O168" s="13"/>
      <c r="Q168" s="134">
        <f t="shared" si="11"/>
        <v>0</v>
      </c>
      <c r="R168" s="134">
        <f t="shared" si="12"/>
        <v>0</v>
      </c>
      <c r="S168" s="134">
        <f t="shared" si="13"/>
        <v>0</v>
      </c>
      <c r="T168" s="134">
        <f t="shared" si="14"/>
        <v>0</v>
      </c>
    </row>
    <row r="169" spans="1:20" ht="31.5" outlineLevel="5">
      <c r="A169" s="132" t="s">
        <v>448</v>
      </c>
      <c r="B169" s="133" t="s">
        <v>2</v>
      </c>
      <c r="C169" s="133" t="s">
        <v>66</v>
      </c>
      <c r="D169" s="133" t="s">
        <v>101</v>
      </c>
      <c r="E169" s="133" t="s">
        <v>1</v>
      </c>
      <c r="F169" s="134">
        <f>F170+F171</f>
        <v>1777733.52</v>
      </c>
      <c r="G169" s="134"/>
      <c r="H169" s="134">
        <f>H170+H171</f>
        <v>1815733.52</v>
      </c>
      <c r="I169" s="134"/>
      <c r="L169" s="13">
        <v>1777733.52</v>
      </c>
      <c r="M169" s="13"/>
      <c r="N169" s="13">
        <v>1815733.52</v>
      </c>
      <c r="O169" s="13"/>
      <c r="Q169" s="134">
        <f t="shared" si="11"/>
        <v>0</v>
      </c>
      <c r="R169" s="134">
        <f t="shared" si="12"/>
        <v>0</v>
      </c>
      <c r="S169" s="134">
        <f t="shared" si="13"/>
        <v>0</v>
      </c>
      <c r="T169" s="134">
        <f t="shared" si="14"/>
        <v>0</v>
      </c>
    </row>
    <row r="170" spans="1:20" s="87" customFormat="1" ht="47.25" outlineLevel="6">
      <c r="A170" s="19" t="s">
        <v>703</v>
      </c>
      <c r="B170" s="20" t="s">
        <v>2</v>
      </c>
      <c r="C170" s="20" t="s">
        <v>66</v>
      </c>
      <c r="D170" s="20" t="s">
        <v>101</v>
      </c>
      <c r="E170" s="20" t="s">
        <v>17</v>
      </c>
      <c r="F170" s="13">
        <f>Приложение_7.1!G111+Приложение_7.1!G294</f>
        <v>1001182.24</v>
      </c>
      <c r="G170" s="13"/>
      <c r="H170" s="13">
        <f>Приложение_7.1!I111+Приложение_7.1!I294</f>
        <v>1039182.24</v>
      </c>
      <c r="I170" s="13"/>
      <c r="L170" s="13">
        <v>1001182.24</v>
      </c>
      <c r="M170" s="13"/>
      <c r="N170" s="13">
        <v>1039182.24</v>
      </c>
      <c r="O170" s="13"/>
      <c r="Q170" s="13">
        <f t="shared" si="11"/>
        <v>0</v>
      </c>
      <c r="R170" s="13">
        <f t="shared" si="12"/>
        <v>0</v>
      </c>
      <c r="S170" s="13">
        <f t="shared" si="13"/>
        <v>0</v>
      </c>
      <c r="T170" s="13">
        <f t="shared" si="14"/>
        <v>0</v>
      </c>
    </row>
    <row r="171" spans="1:20" s="87" customFormat="1" ht="47.25" outlineLevel="6">
      <c r="A171" s="19" t="s">
        <v>706</v>
      </c>
      <c r="B171" s="20" t="s">
        <v>2</v>
      </c>
      <c r="C171" s="20" t="s">
        <v>66</v>
      </c>
      <c r="D171" s="20" t="s">
        <v>101</v>
      </c>
      <c r="E171" s="20" t="s">
        <v>70</v>
      </c>
      <c r="F171" s="13">
        <f>Приложение_7.1!G112</f>
        <v>776551.28</v>
      </c>
      <c r="G171" s="13"/>
      <c r="H171" s="13">
        <f>Приложение_7.1!I112</f>
        <v>776551.28</v>
      </c>
      <c r="I171" s="13"/>
      <c r="L171" s="13">
        <v>776551.28</v>
      </c>
      <c r="M171" s="13"/>
      <c r="N171" s="13">
        <v>776551.28</v>
      </c>
      <c r="O171" s="13"/>
      <c r="Q171" s="13">
        <f t="shared" si="11"/>
        <v>0</v>
      </c>
      <c r="R171" s="13">
        <f t="shared" si="12"/>
        <v>0</v>
      </c>
      <c r="S171" s="13">
        <f t="shared" si="13"/>
        <v>0</v>
      </c>
      <c r="T171" s="13">
        <f t="shared" si="14"/>
        <v>0</v>
      </c>
    </row>
    <row r="172" spans="1:20" outlineLevel="4">
      <c r="A172" s="132" t="s">
        <v>519</v>
      </c>
      <c r="B172" s="133" t="s">
        <v>2</v>
      </c>
      <c r="C172" s="133" t="s">
        <v>66</v>
      </c>
      <c r="D172" s="133" t="s">
        <v>102</v>
      </c>
      <c r="E172" s="133" t="s">
        <v>1</v>
      </c>
      <c r="F172" s="134">
        <f>F173</f>
        <v>2390</v>
      </c>
      <c r="G172" s="134"/>
      <c r="H172" s="134">
        <f>H173</f>
        <v>2390</v>
      </c>
      <c r="I172" s="134"/>
      <c r="L172" s="13">
        <v>2390</v>
      </c>
      <c r="M172" s="13"/>
      <c r="N172" s="13">
        <v>2390</v>
      </c>
      <c r="O172" s="13"/>
      <c r="Q172" s="134">
        <f t="shared" si="11"/>
        <v>0</v>
      </c>
      <c r="R172" s="134">
        <f t="shared" si="12"/>
        <v>0</v>
      </c>
      <c r="S172" s="134">
        <f t="shared" si="13"/>
        <v>0</v>
      </c>
      <c r="T172" s="134">
        <f t="shared" si="14"/>
        <v>0</v>
      </c>
    </row>
    <row r="173" spans="1:20" ht="31.5" outlineLevel="5">
      <c r="A173" s="132" t="s">
        <v>448</v>
      </c>
      <c r="B173" s="133" t="s">
        <v>2</v>
      </c>
      <c r="C173" s="133" t="s">
        <v>66</v>
      </c>
      <c r="D173" s="133" t="s">
        <v>103</v>
      </c>
      <c r="E173" s="133" t="s">
        <v>1</v>
      </c>
      <c r="F173" s="134">
        <f>F174</f>
        <v>2390</v>
      </c>
      <c r="G173" s="134"/>
      <c r="H173" s="134">
        <f>H174</f>
        <v>2390</v>
      </c>
      <c r="I173" s="134"/>
      <c r="L173" s="13">
        <v>2390</v>
      </c>
      <c r="M173" s="13"/>
      <c r="N173" s="13">
        <v>2390</v>
      </c>
      <c r="O173" s="13"/>
      <c r="Q173" s="134">
        <f t="shared" si="11"/>
        <v>0</v>
      </c>
      <c r="R173" s="134">
        <f t="shared" si="12"/>
        <v>0</v>
      </c>
      <c r="S173" s="134">
        <f t="shared" si="13"/>
        <v>0</v>
      </c>
      <c r="T173" s="134">
        <f t="shared" si="14"/>
        <v>0</v>
      </c>
    </row>
    <row r="174" spans="1:20" s="87" customFormat="1" ht="47.25" outlineLevel="6">
      <c r="A174" s="19" t="s">
        <v>703</v>
      </c>
      <c r="B174" s="20" t="s">
        <v>2</v>
      </c>
      <c r="C174" s="20" t="s">
        <v>66</v>
      </c>
      <c r="D174" s="20" t="s">
        <v>103</v>
      </c>
      <c r="E174" s="20" t="s">
        <v>17</v>
      </c>
      <c r="F174" s="13">
        <f>Приложение_7.1!G115</f>
        <v>2390</v>
      </c>
      <c r="G174" s="13"/>
      <c r="H174" s="13">
        <f>Приложение_7.1!I115</f>
        <v>2390</v>
      </c>
      <c r="I174" s="13"/>
      <c r="L174" s="13">
        <v>2390</v>
      </c>
      <c r="M174" s="13"/>
      <c r="N174" s="13">
        <v>2390</v>
      </c>
      <c r="O174" s="13"/>
      <c r="Q174" s="13">
        <f t="shared" si="11"/>
        <v>0</v>
      </c>
      <c r="R174" s="13">
        <f t="shared" si="12"/>
        <v>0</v>
      </c>
      <c r="S174" s="13">
        <f t="shared" si="13"/>
        <v>0</v>
      </c>
      <c r="T174" s="13">
        <f t="shared" si="14"/>
        <v>0</v>
      </c>
    </row>
    <row r="175" spans="1:20" ht="31.5" outlineLevel="4">
      <c r="A175" s="132" t="s">
        <v>520</v>
      </c>
      <c r="B175" s="133" t="s">
        <v>2</v>
      </c>
      <c r="C175" s="133" t="s">
        <v>66</v>
      </c>
      <c r="D175" s="133" t="s">
        <v>104</v>
      </c>
      <c r="E175" s="133" t="s">
        <v>1</v>
      </c>
      <c r="F175" s="134">
        <f>F176</f>
        <v>360000</v>
      </c>
      <c r="G175" s="134"/>
      <c r="H175" s="134">
        <f>H176</f>
        <v>360000</v>
      </c>
      <c r="I175" s="134"/>
      <c r="L175" s="13">
        <v>360000</v>
      </c>
      <c r="M175" s="13"/>
      <c r="N175" s="13">
        <v>360000</v>
      </c>
      <c r="O175" s="13"/>
      <c r="Q175" s="134">
        <f t="shared" si="11"/>
        <v>0</v>
      </c>
      <c r="R175" s="134">
        <f t="shared" si="12"/>
        <v>0</v>
      </c>
      <c r="S175" s="134">
        <f t="shared" si="13"/>
        <v>0</v>
      </c>
      <c r="T175" s="134">
        <f t="shared" si="14"/>
        <v>0</v>
      </c>
    </row>
    <row r="176" spans="1:20" ht="31.5" outlineLevel="5">
      <c r="A176" s="132" t="s">
        <v>448</v>
      </c>
      <c r="B176" s="133" t="s">
        <v>2</v>
      </c>
      <c r="C176" s="133" t="s">
        <v>66</v>
      </c>
      <c r="D176" s="133" t="s">
        <v>105</v>
      </c>
      <c r="E176" s="133" t="s">
        <v>1</v>
      </c>
      <c r="F176" s="134">
        <f>F177</f>
        <v>360000</v>
      </c>
      <c r="G176" s="134"/>
      <c r="H176" s="134">
        <f>H177</f>
        <v>360000</v>
      </c>
      <c r="I176" s="134"/>
      <c r="L176" s="13">
        <v>360000</v>
      </c>
      <c r="M176" s="13"/>
      <c r="N176" s="13">
        <v>360000</v>
      </c>
      <c r="O176" s="13"/>
      <c r="Q176" s="134">
        <f t="shared" si="11"/>
        <v>0</v>
      </c>
      <c r="R176" s="134">
        <f t="shared" si="12"/>
        <v>0</v>
      </c>
      <c r="S176" s="134">
        <f t="shared" si="13"/>
        <v>0</v>
      </c>
      <c r="T176" s="134">
        <f t="shared" si="14"/>
        <v>0</v>
      </c>
    </row>
    <row r="177" spans="1:20" s="87" customFormat="1" ht="47.25" outlineLevel="6">
      <c r="A177" s="19" t="s">
        <v>703</v>
      </c>
      <c r="B177" s="20" t="s">
        <v>2</v>
      </c>
      <c r="C177" s="20" t="s">
        <v>66</v>
      </c>
      <c r="D177" s="20" t="s">
        <v>105</v>
      </c>
      <c r="E177" s="20" t="s">
        <v>17</v>
      </c>
      <c r="F177" s="13">
        <f>Приложение_7.1!G118</f>
        <v>360000</v>
      </c>
      <c r="G177" s="13"/>
      <c r="H177" s="13">
        <f>Приложение_7.1!I118</f>
        <v>360000</v>
      </c>
      <c r="I177" s="13"/>
      <c r="L177" s="13">
        <v>360000</v>
      </c>
      <c r="M177" s="13"/>
      <c r="N177" s="13">
        <v>360000</v>
      </c>
      <c r="O177" s="13"/>
      <c r="Q177" s="13">
        <f t="shared" si="11"/>
        <v>0</v>
      </c>
      <c r="R177" s="13">
        <f t="shared" si="12"/>
        <v>0</v>
      </c>
      <c r="S177" s="13">
        <f t="shared" si="13"/>
        <v>0</v>
      </c>
      <c r="T177" s="13">
        <f t="shared" si="14"/>
        <v>0</v>
      </c>
    </row>
    <row r="178" spans="1:20" s="150" customFormat="1" ht="78.75" outlineLevel="3">
      <c r="A178" s="139" t="s">
        <v>634</v>
      </c>
      <c r="B178" s="140" t="s">
        <v>2</v>
      </c>
      <c r="C178" s="140" t="s">
        <v>66</v>
      </c>
      <c r="D178" s="140" t="s">
        <v>106</v>
      </c>
      <c r="E178" s="140" t="s">
        <v>1</v>
      </c>
      <c r="F178" s="141">
        <f>F179</f>
        <v>21066129</v>
      </c>
      <c r="G178" s="141"/>
      <c r="H178" s="141">
        <f>H179</f>
        <v>21120913.439999998</v>
      </c>
      <c r="I178" s="141"/>
      <c r="L178" s="12">
        <v>21066129</v>
      </c>
      <c r="M178" s="12"/>
      <c r="N178" s="12">
        <v>21120913.440000001</v>
      </c>
      <c r="O178" s="12"/>
      <c r="Q178" s="141">
        <f t="shared" si="11"/>
        <v>0</v>
      </c>
      <c r="R178" s="141">
        <f t="shared" si="12"/>
        <v>0</v>
      </c>
      <c r="S178" s="141">
        <f t="shared" si="13"/>
        <v>0</v>
      </c>
      <c r="T178" s="141">
        <f t="shared" si="14"/>
        <v>0</v>
      </c>
    </row>
    <row r="179" spans="1:20" ht="47.25" outlineLevel="4">
      <c r="A179" s="132" t="s">
        <v>521</v>
      </c>
      <c r="B179" s="133" t="s">
        <v>2</v>
      </c>
      <c r="C179" s="133" t="s">
        <v>66</v>
      </c>
      <c r="D179" s="133" t="s">
        <v>107</v>
      </c>
      <c r="E179" s="133" t="s">
        <v>1</v>
      </c>
      <c r="F179" s="134">
        <f>F180+F182</f>
        <v>21066129</v>
      </c>
      <c r="G179" s="134"/>
      <c r="H179" s="134">
        <f>H180+H182</f>
        <v>21120913.439999998</v>
      </c>
      <c r="I179" s="134"/>
      <c r="L179" s="13">
        <v>21066129</v>
      </c>
      <c r="M179" s="13"/>
      <c r="N179" s="13">
        <v>21120913.440000001</v>
      </c>
      <c r="O179" s="13"/>
      <c r="Q179" s="134">
        <f t="shared" si="11"/>
        <v>0</v>
      </c>
      <c r="R179" s="134">
        <f t="shared" si="12"/>
        <v>0</v>
      </c>
      <c r="S179" s="134">
        <f t="shared" si="13"/>
        <v>0</v>
      </c>
      <c r="T179" s="134">
        <f t="shared" si="14"/>
        <v>0</v>
      </c>
    </row>
    <row r="180" spans="1:20" ht="78.75" outlineLevel="5">
      <c r="A180" s="132" t="s">
        <v>450</v>
      </c>
      <c r="B180" s="133" t="s">
        <v>2</v>
      </c>
      <c r="C180" s="133" t="s">
        <v>66</v>
      </c>
      <c r="D180" s="133" t="s">
        <v>108</v>
      </c>
      <c r="E180" s="133" t="s">
        <v>1</v>
      </c>
      <c r="F180" s="134">
        <f>F181</f>
        <v>20682593.440000001</v>
      </c>
      <c r="G180" s="134"/>
      <c r="H180" s="134">
        <f>H181</f>
        <v>20734914.969999999</v>
      </c>
      <c r="I180" s="134"/>
      <c r="L180" s="13">
        <v>20682593.440000001</v>
      </c>
      <c r="M180" s="13"/>
      <c r="N180" s="13">
        <v>20734914.969999999</v>
      </c>
      <c r="O180" s="13"/>
      <c r="Q180" s="134">
        <f t="shared" si="11"/>
        <v>0</v>
      </c>
      <c r="R180" s="134">
        <f t="shared" si="12"/>
        <v>0</v>
      </c>
      <c r="S180" s="134">
        <f t="shared" si="13"/>
        <v>0</v>
      </c>
      <c r="T180" s="134">
        <f t="shared" si="14"/>
        <v>0</v>
      </c>
    </row>
    <row r="181" spans="1:20" s="87" customFormat="1" ht="47.25" outlineLevel="6">
      <c r="A181" s="19" t="s">
        <v>706</v>
      </c>
      <c r="B181" s="20" t="s">
        <v>2</v>
      </c>
      <c r="C181" s="20" t="s">
        <v>66</v>
      </c>
      <c r="D181" s="20" t="s">
        <v>108</v>
      </c>
      <c r="E181" s="20" t="s">
        <v>70</v>
      </c>
      <c r="F181" s="13">
        <f>Приложение_7.1!G122</f>
        <v>20682593.440000001</v>
      </c>
      <c r="G181" s="13"/>
      <c r="H181" s="13">
        <f>Приложение_7.1!I122</f>
        <v>20734914.969999999</v>
      </c>
      <c r="I181" s="13"/>
      <c r="L181" s="13">
        <v>20682593.440000001</v>
      </c>
      <c r="M181" s="13"/>
      <c r="N181" s="13">
        <v>20734914.969999999</v>
      </c>
      <c r="O181" s="13"/>
      <c r="Q181" s="13">
        <f t="shared" si="11"/>
        <v>0</v>
      </c>
      <c r="R181" s="13">
        <f t="shared" si="12"/>
        <v>0</v>
      </c>
      <c r="S181" s="13">
        <f t="shared" si="13"/>
        <v>0</v>
      </c>
      <c r="T181" s="13">
        <f t="shared" si="14"/>
        <v>0</v>
      </c>
    </row>
    <row r="182" spans="1:20" ht="78.75" outlineLevel="5">
      <c r="A182" s="132" t="s">
        <v>439</v>
      </c>
      <c r="B182" s="133" t="s">
        <v>2</v>
      </c>
      <c r="C182" s="133" t="s">
        <v>66</v>
      </c>
      <c r="D182" s="133" t="s">
        <v>109</v>
      </c>
      <c r="E182" s="133" t="s">
        <v>1</v>
      </c>
      <c r="F182" s="134">
        <f>F183</f>
        <v>383535.56</v>
      </c>
      <c r="G182" s="134"/>
      <c r="H182" s="134">
        <f>H183</f>
        <v>385998.47</v>
      </c>
      <c r="I182" s="134"/>
      <c r="L182" s="13">
        <v>383535.56</v>
      </c>
      <c r="M182" s="13"/>
      <c r="N182" s="13">
        <v>385998.47</v>
      </c>
      <c r="O182" s="13"/>
      <c r="Q182" s="134">
        <f t="shared" si="11"/>
        <v>0</v>
      </c>
      <c r="R182" s="134">
        <f t="shared" si="12"/>
        <v>0</v>
      </c>
      <c r="S182" s="134">
        <f t="shared" si="13"/>
        <v>0</v>
      </c>
      <c r="T182" s="134">
        <f t="shared" si="14"/>
        <v>0</v>
      </c>
    </row>
    <row r="183" spans="1:20" s="87" customFormat="1" ht="47.25" outlineLevel="6">
      <c r="A183" s="19" t="s">
        <v>706</v>
      </c>
      <c r="B183" s="20" t="s">
        <v>2</v>
      </c>
      <c r="C183" s="20" t="s">
        <v>66</v>
      </c>
      <c r="D183" s="20" t="s">
        <v>109</v>
      </c>
      <c r="E183" s="20" t="s">
        <v>70</v>
      </c>
      <c r="F183" s="13">
        <f>Приложение_7.1!G124</f>
        <v>383535.56</v>
      </c>
      <c r="G183" s="13"/>
      <c r="H183" s="13">
        <f>Приложение_7.1!I124</f>
        <v>385998.47</v>
      </c>
      <c r="I183" s="13"/>
      <c r="L183" s="13">
        <v>383535.56</v>
      </c>
      <c r="M183" s="13"/>
      <c r="N183" s="13">
        <v>385998.47</v>
      </c>
      <c r="O183" s="13"/>
      <c r="Q183" s="13">
        <f t="shared" si="11"/>
        <v>0</v>
      </c>
      <c r="R183" s="13">
        <f t="shared" si="12"/>
        <v>0</v>
      </c>
      <c r="S183" s="13">
        <f t="shared" si="13"/>
        <v>0</v>
      </c>
      <c r="T183" s="13">
        <f t="shared" si="14"/>
        <v>0</v>
      </c>
    </row>
    <row r="184" spans="1:20" s="150" customFormat="1" ht="63" outlineLevel="2">
      <c r="A184" s="139" t="s">
        <v>665</v>
      </c>
      <c r="B184" s="140" t="s">
        <v>2</v>
      </c>
      <c r="C184" s="140" t="s">
        <v>66</v>
      </c>
      <c r="D184" s="140" t="s">
        <v>6</v>
      </c>
      <c r="E184" s="140" t="s">
        <v>1</v>
      </c>
      <c r="F184" s="141">
        <f>F185+F192+F196+F203+F223</f>
        <v>70781245.379999995</v>
      </c>
      <c r="G184" s="141">
        <f>G185+G192+G196+G203+G223</f>
        <v>771000</v>
      </c>
      <c r="H184" s="141">
        <f>H185+H192+H196+H203+H223</f>
        <v>71308063.930000007</v>
      </c>
      <c r="I184" s="141">
        <f>I185+I192+I196+I203+I223</f>
        <v>771000</v>
      </c>
      <c r="L184" s="12">
        <v>70781245.379999995</v>
      </c>
      <c r="M184" s="12">
        <f>M185</f>
        <v>771000</v>
      </c>
      <c r="N184" s="12">
        <v>71308063.930000007</v>
      </c>
      <c r="O184" s="12">
        <f>O185</f>
        <v>771000</v>
      </c>
      <c r="Q184" s="141">
        <f t="shared" si="11"/>
        <v>0</v>
      </c>
      <c r="R184" s="141">
        <f t="shared" si="12"/>
        <v>0</v>
      </c>
      <c r="S184" s="141">
        <f t="shared" si="13"/>
        <v>0</v>
      </c>
      <c r="T184" s="141">
        <f t="shared" si="14"/>
        <v>0</v>
      </c>
    </row>
    <row r="185" spans="1:20" s="150" customFormat="1" ht="47.25" outlineLevel="3">
      <c r="A185" s="139" t="s">
        <v>625</v>
      </c>
      <c r="B185" s="140" t="s">
        <v>2</v>
      </c>
      <c r="C185" s="140" t="s">
        <v>66</v>
      </c>
      <c r="D185" s="140" t="s">
        <v>43</v>
      </c>
      <c r="E185" s="140" t="s">
        <v>1</v>
      </c>
      <c r="F185" s="141">
        <f>F186</f>
        <v>771000</v>
      </c>
      <c r="G185" s="141">
        <f>F185</f>
        <v>771000</v>
      </c>
      <c r="H185" s="141">
        <f>H186</f>
        <v>771000</v>
      </c>
      <c r="I185" s="141">
        <f>H185</f>
        <v>771000</v>
      </c>
      <c r="L185" s="12">
        <v>771000</v>
      </c>
      <c r="M185" s="12">
        <f>L185</f>
        <v>771000</v>
      </c>
      <c r="N185" s="12">
        <v>771000</v>
      </c>
      <c r="O185" s="12">
        <f>N185</f>
        <v>771000</v>
      </c>
      <c r="Q185" s="141">
        <f t="shared" si="11"/>
        <v>0</v>
      </c>
      <c r="R185" s="141">
        <f t="shared" si="12"/>
        <v>0</v>
      </c>
      <c r="S185" s="141">
        <f t="shared" si="13"/>
        <v>0</v>
      </c>
      <c r="T185" s="141">
        <f t="shared" si="14"/>
        <v>0</v>
      </c>
    </row>
    <row r="186" spans="1:20" ht="31.5" outlineLevel="4">
      <c r="A186" s="132" t="s">
        <v>522</v>
      </c>
      <c r="B186" s="133" t="s">
        <v>2</v>
      </c>
      <c r="C186" s="133" t="s">
        <v>66</v>
      </c>
      <c r="D186" s="133" t="s">
        <v>110</v>
      </c>
      <c r="E186" s="133" t="s">
        <v>1</v>
      </c>
      <c r="F186" s="134">
        <f>F187+F189</f>
        <v>771000</v>
      </c>
      <c r="G186" s="134">
        <f>G187+G189</f>
        <v>771000</v>
      </c>
      <c r="H186" s="134">
        <f>H187+H189</f>
        <v>771000</v>
      </c>
      <c r="I186" s="134">
        <f>I187+I189</f>
        <v>771000</v>
      </c>
      <c r="L186" s="13">
        <v>771000</v>
      </c>
      <c r="M186" s="13">
        <f>L186</f>
        <v>771000</v>
      </c>
      <c r="N186" s="13">
        <v>771000</v>
      </c>
      <c r="O186" s="13">
        <f>N186</f>
        <v>771000</v>
      </c>
      <c r="Q186" s="134">
        <f t="shared" si="11"/>
        <v>0</v>
      </c>
      <c r="R186" s="134">
        <f t="shared" si="12"/>
        <v>0</v>
      </c>
      <c r="S186" s="134">
        <f t="shared" si="13"/>
        <v>0</v>
      </c>
      <c r="T186" s="134">
        <f t="shared" si="14"/>
        <v>0</v>
      </c>
    </row>
    <row r="187" spans="1:20" ht="141.75" outlineLevel="5">
      <c r="A187" s="132" t="s">
        <v>451</v>
      </c>
      <c r="B187" s="133" t="s">
        <v>2</v>
      </c>
      <c r="C187" s="133" t="s">
        <v>66</v>
      </c>
      <c r="D187" s="133" t="s">
        <v>111</v>
      </c>
      <c r="E187" s="133" t="s">
        <v>1</v>
      </c>
      <c r="F187" s="134">
        <f>F188</f>
        <v>6000</v>
      </c>
      <c r="G187" s="134">
        <f>G188</f>
        <v>6000</v>
      </c>
      <c r="H187" s="134">
        <f>H188</f>
        <v>6000</v>
      </c>
      <c r="I187" s="134">
        <f>I188</f>
        <v>6000</v>
      </c>
      <c r="K187" s="149"/>
      <c r="L187" s="134">
        <v>6000</v>
      </c>
      <c r="M187" s="134">
        <v>6000</v>
      </c>
      <c r="N187" s="134">
        <v>6000</v>
      </c>
      <c r="O187" s="134">
        <v>6000</v>
      </c>
      <c r="P187" s="149"/>
      <c r="Q187" s="134">
        <f t="shared" si="11"/>
        <v>0</v>
      </c>
      <c r="R187" s="134">
        <f t="shared" si="12"/>
        <v>0</v>
      </c>
      <c r="S187" s="134">
        <f t="shared" si="13"/>
        <v>0</v>
      </c>
      <c r="T187" s="134">
        <f t="shared" si="14"/>
        <v>0</v>
      </c>
    </row>
    <row r="188" spans="1:20" s="87" customFormat="1" ht="47.25" outlineLevel="6">
      <c r="A188" s="19" t="s">
        <v>703</v>
      </c>
      <c r="B188" s="20" t="s">
        <v>2</v>
      </c>
      <c r="C188" s="20" t="s">
        <v>66</v>
      </c>
      <c r="D188" s="20" t="s">
        <v>111</v>
      </c>
      <c r="E188" s="20" t="s">
        <v>17</v>
      </c>
      <c r="F188" s="13">
        <f>Приложение_7.1!G129</f>
        <v>6000</v>
      </c>
      <c r="G188" s="13">
        <f>F188</f>
        <v>6000</v>
      </c>
      <c r="H188" s="13">
        <f>Приложение_7.1!I129</f>
        <v>6000</v>
      </c>
      <c r="I188" s="13">
        <f>H188</f>
        <v>6000</v>
      </c>
      <c r="L188" s="13">
        <v>6000</v>
      </c>
      <c r="M188" s="13">
        <v>6000</v>
      </c>
      <c r="N188" s="13">
        <v>6000</v>
      </c>
      <c r="O188" s="13">
        <v>6000</v>
      </c>
      <c r="Q188" s="13">
        <f t="shared" si="11"/>
        <v>0</v>
      </c>
      <c r="R188" s="13">
        <f t="shared" si="12"/>
        <v>0</v>
      </c>
      <c r="S188" s="13">
        <f t="shared" si="13"/>
        <v>0</v>
      </c>
      <c r="T188" s="13">
        <f t="shared" si="14"/>
        <v>0</v>
      </c>
    </row>
    <row r="189" spans="1:20" ht="31.5" outlineLevel="5">
      <c r="A189" s="132" t="s">
        <v>452</v>
      </c>
      <c r="B189" s="133" t="s">
        <v>2</v>
      </c>
      <c r="C189" s="133" t="s">
        <v>66</v>
      </c>
      <c r="D189" s="133" t="s">
        <v>112</v>
      </c>
      <c r="E189" s="133" t="s">
        <v>1</v>
      </c>
      <c r="F189" s="134">
        <f>F190+F191</f>
        <v>765000</v>
      </c>
      <c r="G189" s="134">
        <f>G190+G191</f>
        <v>765000</v>
      </c>
      <c r="H189" s="134">
        <f>H190+H191</f>
        <v>765000</v>
      </c>
      <c r="I189" s="134">
        <f>I190+I191</f>
        <v>765000</v>
      </c>
      <c r="L189" s="13">
        <v>765000</v>
      </c>
      <c r="M189" s="13">
        <v>765000</v>
      </c>
      <c r="N189" s="13">
        <v>765000</v>
      </c>
      <c r="O189" s="13">
        <v>765000</v>
      </c>
      <c r="Q189" s="134">
        <f t="shared" si="11"/>
        <v>0</v>
      </c>
      <c r="R189" s="134">
        <f t="shared" si="12"/>
        <v>0</v>
      </c>
      <c r="S189" s="134">
        <f t="shared" si="13"/>
        <v>0</v>
      </c>
      <c r="T189" s="134">
        <f t="shared" si="14"/>
        <v>0</v>
      </c>
    </row>
    <row r="190" spans="1:20" s="87" customFormat="1" ht="94.5" outlineLevel="6">
      <c r="A190" s="19" t="s">
        <v>702</v>
      </c>
      <c r="B190" s="20" t="s">
        <v>2</v>
      </c>
      <c r="C190" s="20" t="s">
        <v>66</v>
      </c>
      <c r="D190" s="20" t="s">
        <v>112</v>
      </c>
      <c r="E190" s="20" t="s">
        <v>10</v>
      </c>
      <c r="F190" s="13">
        <f>Приложение_7.1!G131</f>
        <v>698220.45</v>
      </c>
      <c r="G190" s="13">
        <f>F190</f>
        <v>698220.45</v>
      </c>
      <c r="H190" s="13">
        <f>Приложение_7.1!I131</f>
        <v>698220.45</v>
      </c>
      <c r="I190" s="13">
        <f>H190</f>
        <v>698220.45</v>
      </c>
      <c r="L190" s="13">
        <v>698220.45</v>
      </c>
      <c r="M190" s="13">
        <v>698220.45</v>
      </c>
      <c r="N190" s="13">
        <v>698220.45</v>
      </c>
      <c r="O190" s="13">
        <v>698220.45</v>
      </c>
      <c r="Q190" s="13">
        <f t="shared" si="11"/>
        <v>0</v>
      </c>
      <c r="R190" s="13">
        <f t="shared" si="12"/>
        <v>0</v>
      </c>
      <c r="S190" s="13">
        <f t="shared" si="13"/>
        <v>0</v>
      </c>
      <c r="T190" s="13">
        <f t="shared" si="14"/>
        <v>0</v>
      </c>
    </row>
    <row r="191" spans="1:20" s="87" customFormat="1" ht="47.25" outlineLevel="6">
      <c r="A191" s="19" t="s">
        <v>703</v>
      </c>
      <c r="B191" s="20" t="s">
        <v>2</v>
      </c>
      <c r="C191" s="20" t="s">
        <v>66</v>
      </c>
      <c r="D191" s="20" t="s">
        <v>112</v>
      </c>
      <c r="E191" s="20" t="s">
        <v>17</v>
      </c>
      <c r="F191" s="13">
        <f>Приложение_7.1!G132</f>
        <v>66779.55</v>
      </c>
      <c r="G191" s="13">
        <f>F191</f>
        <v>66779.55</v>
      </c>
      <c r="H191" s="13">
        <f>Приложение_7.1!I132</f>
        <v>66779.55</v>
      </c>
      <c r="I191" s="13">
        <f>H191</f>
        <v>66779.55</v>
      </c>
      <c r="L191" s="13">
        <v>66779.55</v>
      </c>
      <c r="M191" s="13">
        <v>66779.55</v>
      </c>
      <c r="N191" s="13">
        <v>66779.55</v>
      </c>
      <c r="O191" s="13">
        <v>66779.55</v>
      </c>
      <c r="Q191" s="13">
        <f t="shared" si="11"/>
        <v>0</v>
      </c>
      <c r="R191" s="13">
        <f t="shared" si="12"/>
        <v>0</v>
      </c>
      <c r="S191" s="13">
        <f t="shared" si="13"/>
        <v>0</v>
      </c>
      <c r="T191" s="13">
        <f t="shared" si="14"/>
        <v>0</v>
      </c>
    </row>
    <row r="192" spans="1:20" s="150" customFormat="1" ht="63" outlineLevel="3">
      <c r="A192" s="139" t="s">
        <v>626</v>
      </c>
      <c r="B192" s="140" t="s">
        <v>2</v>
      </c>
      <c r="C192" s="140" t="s">
        <v>66</v>
      </c>
      <c r="D192" s="140" t="s">
        <v>51</v>
      </c>
      <c r="E192" s="140" t="s">
        <v>1</v>
      </c>
      <c r="F192" s="141">
        <f>F193</f>
        <v>736880</v>
      </c>
      <c r="G192" s="141"/>
      <c r="H192" s="141">
        <f>H193</f>
        <v>736880</v>
      </c>
      <c r="I192" s="141"/>
      <c r="L192" s="12">
        <v>736880</v>
      </c>
      <c r="M192" s="12"/>
      <c r="N192" s="12">
        <v>736880</v>
      </c>
      <c r="O192" s="12"/>
      <c r="Q192" s="141">
        <f t="shared" si="11"/>
        <v>0</v>
      </c>
      <c r="R192" s="141">
        <f t="shared" si="12"/>
        <v>0</v>
      </c>
      <c r="S192" s="141">
        <f t="shared" si="13"/>
        <v>0</v>
      </c>
      <c r="T192" s="141">
        <f t="shared" si="14"/>
        <v>0</v>
      </c>
    </row>
    <row r="193" spans="1:20" ht="78.75" outlineLevel="4">
      <c r="A193" s="132" t="s">
        <v>523</v>
      </c>
      <c r="B193" s="133" t="s">
        <v>2</v>
      </c>
      <c r="C193" s="133" t="s">
        <v>66</v>
      </c>
      <c r="D193" s="133" t="s">
        <v>113</v>
      </c>
      <c r="E193" s="133" t="s">
        <v>1</v>
      </c>
      <c r="F193" s="134">
        <f>F194</f>
        <v>736880</v>
      </c>
      <c r="G193" s="134"/>
      <c r="H193" s="134">
        <f>H194</f>
        <v>736880</v>
      </c>
      <c r="I193" s="134"/>
      <c r="L193" s="13">
        <v>736880</v>
      </c>
      <c r="M193" s="13"/>
      <c r="N193" s="13">
        <v>736880</v>
      </c>
      <c r="O193" s="13"/>
      <c r="Q193" s="134">
        <f t="shared" si="11"/>
        <v>0</v>
      </c>
      <c r="R193" s="134">
        <f t="shared" si="12"/>
        <v>0</v>
      </c>
      <c r="S193" s="134">
        <f t="shared" si="13"/>
        <v>0</v>
      </c>
      <c r="T193" s="134">
        <f t="shared" si="14"/>
        <v>0</v>
      </c>
    </row>
    <row r="194" spans="1:20" ht="47.25" outlineLevel="5">
      <c r="A194" s="132" t="s">
        <v>453</v>
      </c>
      <c r="B194" s="133" t="s">
        <v>2</v>
      </c>
      <c r="C194" s="133" t="s">
        <v>66</v>
      </c>
      <c r="D194" s="133" t="s">
        <v>114</v>
      </c>
      <c r="E194" s="133" t="s">
        <v>1</v>
      </c>
      <c r="F194" s="134">
        <f>F195</f>
        <v>736880</v>
      </c>
      <c r="G194" s="134"/>
      <c r="H194" s="134">
        <f>H195</f>
        <v>736880</v>
      </c>
      <c r="I194" s="134"/>
      <c r="L194" s="13">
        <v>736880</v>
      </c>
      <c r="M194" s="13"/>
      <c r="N194" s="13">
        <v>736880</v>
      </c>
      <c r="O194" s="13"/>
      <c r="Q194" s="134">
        <f t="shared" si="11"/>
        <v>0</v>
      </c>
      <c r="R194" s="134">
        <f t="shared" si="12"/>
        <v>0</v>
      </c>
      <c r="S194" s="134">
        <f t="shared" si="13"/>
        <v>0</v>
      </c>
      <c r="T194" s="134">
        <f t="shared" si="14"/>
        <v>0</v>
      </c>
    </row>
    <row r="195" spans="1:20" s="87" customFormat="1" ht="47.25" outlineLevel="6">
      <c r="A195" s="19" t="s">
        <v>703</v>
      </c>
      <c r="B195" s="20" t="s">
        <v>2</v>
      </c>
      <c r="C195" s="20" t="s">
        <v>66</v>
      </c>
      <c r="D195" s="20" t="s">
        <v>114</v>
      </c>
      <c r="E195" s="20" t="s">
        <v>17</v>
      </c>
      <c r="F195" s="13">
        <f>Приложение_7.1!G299</f>
        <v>736880</v>
      </c>
      <c r="G195" s="13"/>
      <c r="H195" s="13">
        <f>Приложение_7.1!I299</f>
        <v>736880</v>
      </c>
      <c r="I195" s="13"/>
      <c r="L195" s="13">
        <v>736880</v>
      </c>
      <c r="M195" s="13"/>
      <c r="N195" s="13">
        <v>736880</v>
      </c>
      <c r="O195" s="13"/>
      <c r="Q195" s="13">
        <f t="shared" si="11"/>
        <v>0</v>
      </c>
      <c r="R195" s="13">
        <f t="shared" si="12"/>
        <v>0</v>
      </c>
      <c r="S195" s="13">
        <f t="shared" si="13"/>
        <v>0</v>
      </c>
      <c r="T195" s="13">
        <f t="shared" si="14"/>
        <v>0</v>
      </c>
    </row>
    <row r="196" spans="1:20" s="150" customFormat="1" ht="31.5" outlineLevel="3">
      <c r="A196" s="139" t="s">
        <v>635</v>
      </c>
      <c r="B196" s="140" t="s">
        <v>2</v>
      </c>
      <c r="C196" s="140" t="s">
        <v>66</v>
      </c>
      <c r="D196" s="140" t="s">
        <v>115</v>
      </c>
      <c r="E196" s="140" t="s">
        <v>1</v>
      </c>
      <c r="F196" s="141">
        <f>F197</f>
        <v>8068205.04</v>
      </c>
      <c r="G196" s="141"/>
      <c r="H196" s="141">
        <f>H197</f>
        <v>8085557.75</v>
      </c>
      <c r="I196" s="141"/>
      <c r="L196" s="12">
        <v>8068205.04</v>
      </c>
      <c r="M196" s="12"/>
      <c r="N196" s="12">
        <v>8085557.75</v>
      </c>
      <c r="O196" s="12"/>
      <c r="Q196" s="141">
        <f t="shared" si="11"/>
        <v>0</v>
      </c>
      <c r="R196" s="141">
        <f t="shared" si="12"/>
        <v>0</v>
      </c>
      <c r="S196" s="141">
        <f t="shared" si="13"/>
        <v>0</v>
      </c>
      <c r="T196" s="141">
        <f t="shared" si="14"/>
        <v>0</v>
      </c>
    </row>
    <row r="197" spans="1:20" ht="31.5" outlineLevel="4">
      <c r="A197" s="132" t="s">
        <v>524</v>
      </c>
      <c r="B197" s="133" t="s">
        <v>2</v>
      </c>
      <c r="C197" s="133" t="s">
        <v>66</v>
      </c>
      <c r="D197" s="133" t="s">
        <v>116</v>
      </c>
      <c r="E197" s="133" t="s">
        <v>1</v>
      </c>
      <c r="F197" s="134">
        <f>F198+F201</f>
        <v>8068205.04</v>
      </c>
      <c r="G197" s="134"/>
      <c r="H197" s="134">
        <f>H198+H201</f>
        <v>8085557.75</v>
      </c>
      <c r="I197" s="134"/>
      <c r="L197" s="13">
        <v>8068205.04</v>
      </c>
      <c r="M197" s="13"/>
      <c r="N197" s="13">
        <v>8085557.75</v>
      </c>
      <c r="O197" s="13"/>
      <c r="Q197" s="134">
        <f t="shared" si="11"/>
        <v>0</v>
      </c>
      <c r="R197" s="134">
        <f t="shared" si="12"/>
        <v>0</v>
      </c>
      <c r="S197" s="134">
        <f t="shared" si="13"/>
        <v>0</v>
      </c>
      <c r="T197" s="134">
        <f t="shared" si="14"/>
        <v>0</v>
      </c>
    </row>
    <row r="198" spans="1:20" ht="78.75" outlineLevel="5">
      <c r="A198" s="132" t="s">
        <v>450</v>
      </c>
      <c r="B198" s="133" t="s">
        <v>2</v>
      </c>
      <c r="C198" s="133" t="s">
        <v>66</v>
      </c>
      <c r="D198" s="133" t="s">
        <v>117</v>
      </c>
      <c r="E198" s="133" t="s">
        <v>1</v>
      </c>
      <c r="F198" s="134">
        <f>F199+F200</f>
        <v>7925818.04</v>
      </c>
      <c r="G198" s="134"/>
      <c r="H198" s="134">
        <f>H199+H200</f>
        <v>7943170.75</v>
      </c>
      <c r="I198" s="134"/>
      <c r="L198" s="13">
        <v>7925818.04</v>
      </c>
      <c r="M198" s="13"/>
      <c r="N198" s="13">
        <v>7943170.75</v>
      </c>
      <c r="O198" s="13"/>
      <c r="Q198" s="134">
        <f t="shared" si="11"/>
        <v>0</v>
      </c>
      <c r="R198" s="134">
        <f t="shared" si="12"/>
        <v>0</v>
      </c>
      <c r="S198" s="134">
        <f t="shared" si="13"/>
        <v>0</v>
      </c>
      <c r="T198" s="134">
        <f t="shared" si="14"/>
        <v>0</v>
      </c>
    </row>
    <row r="199" spans="1:20" s="87" customFormat="1" ht="94.5" outlineLevel="6">
      <c r="A199" s="19" t="s">
        <v>702</v>
      </c>
      <c r="B199" s="20" t="s">
        <v>2</v>
      </c>
      <c r="C199" s="20" t="s">
        <v>66</v>
      </c>
      <c r="D199" s="20" t="s">
        <v>117</v>
      </c>
      <c r="E199" s="20" t="s">
        <v>10</v>
      </c>
      <c r="F199" s="13">
        <f>Приложение_7.1!G136</f>
        <v>6312377.9900000002</v>
      </c>
      <c r="G199" s="13"/>
      <c r="H199" s="13">
        <f>Приложение_7.1!I136</f>
        <v>6312377.9900000002</v>
      </c>
      <c r="I199" s="13"/>
      <c r="L199" s="13">
        <v>6312377.9900000002</v>
      </c>
      <c r="M199" s="13"/>
      <c r="N199" s="13">
        <v>6312377.9900000002</v>
      </c>
      <c r="O199" s="13"/>
      <c r="Q199" s="13">
        <f t="shared" si="11"/>
        <v>0</v>
      </c>
      <c r="R199" s="13">
        <f t="shared" si="12"/>
        <v>0</v>
      </c>
      <c r="S199" s="13">
        <f t="shared" si="13"/>
        <v>0</v>
      </c>
      <c r="T199" s="13">
        <f t="shared" si="14"/>
        <v>0</v>
      </c>
    </row>
    <row r="200" spans="1:20" s="87" customFormat="1" ht="47.25" outlineLevel="6">
      <c r="A200" s="19" t="s">
        <v>703</v>
      </c>
      <c r="B200" s="20" t="s">
        <v>2</v>
      </c>
      <c r="C200" s="20" t="s">
        <v>66</v>
      </c>
      <c r="D200" s="20" t="s">
        <v>117</v>
      </c>
      <c r="E200" s="20" t="s">
        <v>17</v>
      </c>
      <c r="F200" s="13">
        <f>Приложение_7.1!G137</f>
        <v>1613440.05</v>
      </c>
      <c r="G200" s="13"/>
      <c r="H200" s="13">
        <f>Приложение_7.1!I137</f>
        <v>1630792.76</v>
      </c>
      <c r="I200" s="13"/>
      <c r="L200" s="13">
        <v>1613440.05</v>
      </c>
      <c r="M200" s="13"/>
      <c r="N200" s="13">
        <v>1630792.76</v>
      </c>
      <c r="O200" s="13"/>
      <c r="Q200" s="13">
        <f t="shared" si="11"/>
        <v>0</v>
      </c>
      <c r="R200" s="13">
        <f t="shared" si="12"/>
        <v>0</v>
      </c>
      <c r="S200" s="13">
        <f t="shared" si="13"/>
        <v>0</v>
      </c>
      <c r="T200" s="13">
        <f t="shared" si="14"/>
        <v>0</v>
      </c>
    </row>
    <row r="201" spans="1:20" ht="78.75" outlineLevel="5">
      <c r="A201" s="132" t="s">
        <v>439</v>
      </c>
      <c r="B201" s="133" t="s">
        <v>2</v>
      </c>
      <c r="C201" s="133" t="s">
        <v>66</v>
      </c>
      <c r="D201" s="133" t="s">
        <v>118</v>
      </c>
      <c r="E201" s="133" t="s">
        <v>1</v>
      </c>
      <c r="F201" s="134">
        <f>F202</f>
        <v>142387</v>
      </c>
      <c r="G201" s="134"/>
      <c r="H201" s="134">
        <f>H202</f>
        <v>142387</v>
      </c>
      <c r="I201" s="134"/>
      <c r="L201" s="13">
        <v>142387</v>
      </c>
      <c r="M201" s="13"/>
      <c r="N201" s="13">
        <v>142387</v>
      </c>
      <c r="O201" s="13"/>
      <c r="Q201" s="134">
        <f t="shared" si="11"/>
        <v>0</v>
      </c>
      <c r="R201" s="134">
        <f t="shared" si="12"/>
        <v>0</v>
      </c>
      <c r="S201" s="134">
        <f t="shared" si="13"/>
        <v>0</v>
      </c>
      <c r="T201" s="134">
        <f t="shared" si="14"/>
        <v>0</v>
      </c>
    </row>
    <row r="202" spans="1:20" s="87" customFormat="1" ht="94.5" outlineLevel="6">
      <c r="A202" s="19" t="s">
        <v>702</v>
      </c>
      <c r="B202" s="20" t="s">
        <v>2</v>
      </c>
      <c r="C202" s="20" t="s">
        <v>66</v>
      </c>
      <c r="D202" s="20" t="s">
        <v>118</v>
      </c>
      <c r="E202" s="20" t="s">
        <v>10</v>
      </c>
      <c r="F202" s="13">
        <f>Приложение_7.1!G139</f>
        <v>142387</v>
      </c>
      <c r="G202" s="13"/>
      <c r="H202" s="13">
        <f>Приложение_7.1!I139</f>
        <v>142387</v>
      </c>
      <c r="I202" s="13"/>
      <c r="L202" s="13">
        <v>142387</v>
      </c>
      <c r="M202" s="13"/>
      <c r="N202" s="13">
        <v>142387</v>
      </c>
      <c r="O202" s="13"/>
      <c r="Q202" s="13">
        <f t="shared" si="11"/>
        <v>0</v>
      </c>
      <c r="R202" s="13">
        <f t="shared" si="12"/>
        <v>0</v>
      </c>
      <c r="S202" s="13">
        <f t="shared" si="13"/>
        <v>0</v>
      </c>
      <c r="T202" s="13">
        <f t="shared" si="14"/>
        <v>0</v>
      </c>
    </row>
    <row r="203" spans="1:20" s="150" customFormat="1" ht="63" outlineLevel="3">
      <c r="A203" s="139" t="s">
        <v>636</v>
      </c>
      <c r="B203" s="140" t="s">
        <v>2</v>
      </c>
      <c r="C203" s="140" t="s">
        <v>66</v>
      </c>
      <c r="D203" s="140" t="s">
        <v>119</v>
      </c>
      <c r="E203" s="140" t="s">
        <v>1</v>
      </c>
      <c r="F203" s="141">
        <f>F204+F210+F213+F217+F220</f>
        <v>27277833.869999997</v>
      </c>
      <c r="G203" s="141"/>
      <c r="H203" s="141">
        <f>H204+H210+H213+H217+H220</f>
        <v>27290123.729999997</v>
      </c>
      <c r="I203" s="141"/>
      <c r="L203" s="12">
        <v>27277833.870000001</v>
      </c>
      <c r="M203" s="12"/>
      <c r="N203" s="12">
        <v>27290123.73</v>
      </c>
      <c r="O203" s="12"/>
      <c r="Q203" s="141">
        <f t="shared" si="11"/>
        <v>0</v>
      </c>
      <c r="R203" s="141">
        <f t="shared" si="12"/>
        <v>0</v>
      </c>
      <c r="S203" s="141">
        <f t="shared" si="13"/>
        <v>0</v>
      </c>
      <c r="T203" s="141">
        <f t="shared" si="14"/>
        <v>0</v>
      </c>
    </row>
    <row r="204" spans="1:20" ht="110.25" outlineLevel="4">
      <c r="A204" s="132" t="s">
        <v>525</v>
      </c>
      <c r="B204" s="133" t="s">
        <v>2</v>
      </c>
      <c r="C204" s="133" t="s">
        <v>66</v>
      </c>
      <c r="D204" s="133" t="s">
        <v>120</v>
      </c>
      <c r="E204" s="133" t="s">
        <v>1</v>
      </c>
      <c r="F204" s="134">
        <f>F205+F208</f>
        <v>19184396.09</v>
      </c>
      <c r="G204" s="134"/>
      <c r="H204" s="134">
        <f>H205+H208</f>
        <v>19184396.09</v>
      </c>
      <c r="I204" s="134"/>
      <c r="L204" s="13">
        <v>19184396.09</v>
      </c>
      <c r="M204" s="13"/>
      <c r="N204" s="13">
        <v>19184396.09</v>
      </c>
      <c r="O204" s="13"/>
      <c r="Q204" s="134">
        <f t="shared" si="11"/>
        <v>0</v>
      </c>
      <c r="R204" s="134">
        <f t="shared" si="12"/>
        <v>0</v>
      </c>
      <c r="S204" s="134">
        <f t="shared" si="13"/>
        <v>0</v>
      </c>
      <c r="T204" s="134">
        <f t="shared" si="14"/>
        <v>0</v>
      </c>
    </row>
    <row r="205" spans="1:20" ht="78.75" outlineLevel="5">
      <c r="A205" s="132" t="s">
        <v>450</v>
      </c>
      <c r="B205" s="133" t="s">
        <v>2</v>
      </c>
      <c r="C205" s="133" t="s">
        <v>66</v>
      </c>
      <c r="D205" s="133" t="s">
        <v>121</v>
      </c>
      <c r="E205" s="133" t="s">
        <v>1</v>
      </c>
      <c r="F205" s="134">
        <f>F206+F207</f>
        <v>18739090.510000002</v>
      </c>
      <c r="G205" s="134"/>
      <c r="H205" s="134">
        <f>H206+H207</f>
        <v>18739090.510000002</v>
      </c>
      <c r="I205" s="134"/>
      <c r="L205" s="13">
        <v>18739090.510000002</v>
      </c>
      <c r="M205" s="13"/>
      <c r="N205" s="13">
        <v>18739090.510000002</v>
      </c>
      <c r="O205" s="13"/>
      <c r="Q205" s="134">
        <f t="shared" ref="Q205:Q260" si="15">L205-F205</f>
        <v>0</v>
      </c>
      <c r="R205" s="134">
        <f t="shared" ref="R205:R260" si="16">M205-G205</f>
        <v>0</v>
      </c>
      <c r="S205" s="134">
        <f t="shared" ref="S205:S260" si="17">N205-H205</f>
        <v>0</v>
      </c>
      <c r="T205" s="134">
        <f t="shared" ref="T205:T260" si="18">O205-I205</f>
        <v>0</v>
      </c>
    </row>
    <row r="206" spans="1:20" s="87" customFormat="1" ht="94.5" outlineLevel="6">
      <c r="A206" s="19" t="s">
        <v>702</v>
      </c>
      <c r="B206" s="20" t="s">
        <v>2</v>
      </c>
      <c r="C206" s="20" t="s">
        <v>66</v>
      </c>
      <c r="D206" s="20" t="s">
        <v>121</v>
      </c>
      <c r="E206" s="20" t="s">
        <v>10</v>
      </c>
      <c r="F206" s="13">
        <f>Приложение_7.1!G303</f>
        <v>17709740.98</v>
      </c>
      <c r="G206" s="13"/>
      <c r="H206" s="13">
        <f>Приложение_7.1!I303</f>
        <v>17709740.98</v>
      </c>
      <c r="I206" s="13"/>
      <c r="L206" s="13">
        <v>17709740.98</v>
      </c>
      <c r="M206" s="13"/>
      <c r="N206" s="13">
        <v>17709740.98</v>
      </c>
      <c r="O206" s="13"/>
      <c r="Q206" s="13">
        <f t="shared" si="15"/>
        <v>0</v>
      </c>
      <c r="R206" s="13">
        <f t="shared" si="16"/>
        <v>0</v>
      </c>
      <c r="S206" s="13">
        <f t="shared" si="17"/>
        <v>0</v>
      </c>
      <c r="T206" s="13">
        <f t="shared" si="18"/>
        <v>0</v>
      </c>
    </row>
    <row r="207" spans="1:20" s="87" customFormat="1" ht="47.25" outlineLevel="6">
      <c r="A207" s="19" t="s">
        <v>703</v>
      </c>
      <c r="B207" s="20" t="s">
        <v>2</v>
      </c>
      <c r="C207" s="20" t="s">
        <v>66</v>
      </c>
      <c r="D207" s="20" t="s">
        <v>121</v>
      </c>
      <c r="E207" s="20" t="s">
        <v>17</v>
      </c>
      <c r="F207" s="13">
        <f>Приложение_7.1!G304</f>
        <v>1029349.53</v>
      </c>
      <c r="G207" s="13"/>
      <c r="H207" s="13">
        <f>Приложение_7.1!I304</f>
        <v>1029349.53</v>
      </c>
      <c r="I207" s="13"/>
      <c r="L207" s="13">
        <v>1029349.53</v>
      </c>
      <c r="M207" s="13"/>
      <c r="N207" s="13">
        <v>1029349.53</v>
      </c>
      <c r="O207" s="13"/>
      <c r="Q207" s="13">
        <f t="shared" si="15"/>
        <v>0</v>
      </c>
      <c r="R207" s="13">
        <f t="shared" si="16"/>
        <v>0</v>
      </c>
      <c r="S207" s="13">
        <f t="shared" si="17"/>
        <v>0</v>
      </c>
      <c r="T207" s="13">
        <f t="shared" si="18"/>
        <v>0</v>
      </c>
    </row>
    <row r="208" spans="1:20" ht="78.75" outlineLevel="5">
      <c r="A208" s="132" t="s">
        <v>439</v>
      </c>
      <c r="B208" s="133" t="s">
        <v>2</v>
      </c>
      <c r="C208" s="133" t="s">
        <v>66</v>
      </c>
      <c r="D208" s="133" t="s">
        <v>122</v>
      </c>
      <c r="E208" s="133" t="s">
        <v>1</v>
      </c>
      <c r="F208" s="134">
        <f>F209</f>
        <v>445305.58</v>
      </c>
      <c r="G208" s="134"/>
      <c r="H208" s="134">
        <f>H209</f>
        <v>445305.58</v>
      </c>
      <c r="I208" s="134"/>
      <c r="L208" s="13">
        <v>445305.58</v>
      </c>
      <c r="M208" s="13"/>
      <c r="N208" s="13">
        <v>445305.58</v>
      </c>
      <c r="O208" s="13"/>
      <c r="Q208" s="134">
        <f t="shared" si="15"/>
        <v>0</v>
      </c>
      <c r="R208" s="134">
        <f t="shared" si="16"/>
        <v>0</v>
      </c>
      <c r="S208" s="134">
        <f t="shared" si="17"/>
        <v>0</v>
      </c>
      <c r="T208" s="134">
        <f t="shared" si="18"/>
        <v>0</v>
      </c>
    </row>
    <row r="209" spans="1:20" s="87" customFormat="1" ht="94.5" outlineLevel="6">
      <c r="A209" s="19" t="s">
        <v>702</v>
      </c>
      <c r="B209" s="20" t="s">
        <v>2</v>
      </c>
      <c r="C209" s="20" t="s">
        <v>66</v>
      </c>
      <c r="D209" s="20" t="s">
        <v>122</v>
      </c>
      <c r="E209" s="20" t="s">
        <v>10</v>
      </c>
      <c r="F209" s="13">
        <f>Приложение_7.1!G306</f>
        <v>445305.58</v>
      </c>
      <c r="G209" s="13"/>
      <c r="H209" s="13">
        <f>Приложение_7.1!I306</f>
        <v>445305.58</v>
      </c>
      <c r="I209" s="13"/>
      <c r="L209" s="13">
        <v>445305.58</v>
      </c>
      <c r="M209" s="13"/>
      <c r="N209" s="13">
        <v>445305.58</v>
      </c>
      <c r="O209" s="13"/>
      <c r="Q209" s="13">
        <f t="shared" si="15"/>
        <v>0</v>
      </c>
      <c r="R209" s="13">
        <f t="shared" si="16"/>
        <v>0</v>
      </c>
      <c r="S209" s="13">
        <f t="shared" si="17"/>
        <v>0</v>
      </c>
      <c r="T209" s="13">
        <f t="shared" si="18"/>
        <v>0</v>
      </c>
    </row>
    <row r="210" spans="1:20" ht="63" outlineLevel="4">
      <c r="A210" s="132" t="s">
        <v>526</v>
      </c>
      <c r="B210" s="133" t="s">
        <v>2</v>
      </c>
      <c r="C210" s="133" t="s">
        <v>66</v>
      </c>
      <c r="D210" s="133" t="s">
        <v>123</v>
      </c>
      <c r="E210" s="133" t="s">
        <v>1</v>
      </c>
      <c r="F210" s="134">
        <f>F211</f>
        <v>35908</v>
      </c>
      <c r="G210" s="134"/>
      <c r="H210" s="134">
        <f>H211</f>
        <v>35908</v>
      </c>
      <c r="I210" s="134"/>
      <c r="L210" s="13">
        <v>35908</v>
      </c>
      <c r="M210" s="13"/>
      <c r="N210" s="13">
        <v>35908</v>
      </c>
      <c r="O210" s="13"/>
      <c r="Q210" s="134">
        <f t="shared" si="15"/>
        <v>0</v>
      </c>
      <c r="R210" s="134">
        <f t="shared" si="16"/>
        <v>0</v>
      </c>
      <c r="S210" s="134">
        <f t="shared" si="17"/>
        <v>0</v>
      </c>
      <c r="T210" s="134">
        <f t="shared" si="18"/>
        <v>0</v>
      </c>
    </row>
    <row r="211" spans="1:20" ht="78.75" outlineLevel="5">
      <c r="A211" s="132" t="s">
        <v>450</v>
      </c>
      <c r="B211" s="133" t="s">
        <v>2</v>
      </c>
      <c r="C211" s="133" t="s">
        <v>66</v>
      </c>
      <c r="D211" s="133" t="s">
        <v>124</v>
      </c>
      <c r="E211" s="133" t="s">
        <v>1</v>
      </c>
      <c r="F211" s="134">
        <f>F212</f>
        <v>35908</v>
      </c>
      <c r="G211" s="134"/>
      <c r="H211" s="134">
        <f>H212</f>
        <v>35908</v>
      </c>
      <c r="I211" s="134"/>
      <c r="L211" s="13">
        <v>35908</v>
      </c>
      <c r="M211" s="13"/>
      <c r="N211" s="13">
        <v>35908</v>
      </c>
      <c r="O211" s="13"/>
      <c r="Q211" s="134">
        <f t="shared" si="15"/>
        <v>0</v>
      </c>
      <c r="R211" s="134">
        <f t="shared" si="16"/>
        <v>0</v>
      </c>
      <c r="S211" s="134">
        <f t="shared" si="17"/>
        <v>0</v>
      </c>
      <c r="T211" s="134">
        <f t="shared" si="18"/>
        <v>0</v>
      </c>
    </row>
    <row r="212" spans="1:20" s="87" customFormat="1" ht="47.25" outlineLevel="6">
      <c r="A212" s="19" t="s">
        <v>703</v>
      </c>
      <c r="B212" s="20" t="s">
        <v>2</v>
      </c>
      <c r="C212" s="20" t="s">
        <v>66</v>
      </c>
      <c r="D212" s="20" t="s">
        <v>124</v>
      </c>
      <c r="E212" s="20" t="s">
        <v>17</v>
      </c>
      <c r="F212" s="13">
        <f>Приложение_7.1!G309</f>
        <v>35908</v>
      </c>
      <c r="G212" s="13"/>
      <c r="H212" s="13">
        <f>Приложение_7.1!I309</f>
        <v>35908</v>
      </c>
      <c r="I212" s="13"/>
      <c r="L212" s="13">
        <v>35908</v>
      </c>
      <c r="M212" s="13"/>
      <c r="N212" s="13">
        <v>35908</v>
      </c>
      <c r="O212" s="13"/>
      <c r="Q212" s="13">
        <f t="shared" si="15"/>
        <v>0</v>
      </c>
      <c r="R212" s="13">
        <f t="shared" si="16"/>
        <v>0</v>
      </c>
      <c r="S212" s="13">
        <f t="shared" si="17"/>
        <v>0</v>
      </c>
      <c r="T212" s="13">
        <f t="shared" si="18"/>
        <v>0</v>
      </c>
    </row>
    <row r="213" spans="1:20" ht="47.25" outlineLevel="4">
      <c r="A213" s="132" t="s">
        <v>527</v>
      </c>
      <c r="B213" s="133" t="s">
        <v>2</v>
      </c>
      <c r="C213" s="133" t="s">
        <v>66</v>
      </c>
      <c r="D213" s="133" t="s">
        <v>125</v>
      </c>
      <c r="E213" s="133" t="s">
        <v>1</v>
      </c>
      <c r="F213" s="134">
        <f>F214</f>
        <v>5601589.7399999993</v>
      </c>
      <c r="G213" s="134"/>
      <c r="H213" s="134">
        <f>H214</f>
        <v>5613879.5999999996</v>
      </c>
      <c r="I213" s="134"/>
      <c r="L213" s="13">
        <v>5601589.7400000002</v>
      </c>
      <c r="M213" s="13"/>
      <c r="N213" s="13">
        <v>5613879.5999999996</v>
      </c>
      <c r="O213" s="13"/>
      <c r="Q213" s="134">
        <f t="shared" si="15"/>
        <v>0</v>
      </c>
      <c r="R213" s="134">
        <f t="shared" si="16"/>
        <v>0</v>
      </c>
      <c r="S213" s="134">
        <f t="shared" si="17"/>
        <v>0</v>
      </c>
      <c r="T213" s="134">
        <f t="shared" si="18"/>
        <v>0</v>
      </c>
    </row>
    <row r="214" spans="1:20" ht="78.75" outlineLevel="5">
      <c r="A214" s="132" t="s">
        <v>450</v>
      </c>
      <c r="B214" s="133" t="s">
        <v>2</v>
      </c>
      <c r="C214" s="133" t="s">
        <v>66</v>
      </c>
      <c r="D214" s="133" t="s">
        <v>126</v>
      </c>
      <c r="E214" s="133" t="s">
        <v>1</v>
      </c>
      <c r="F214" s="134">
        <f>F215+F216</f>
        <v>5601589.7399999993</v>
      </c>
      <c r="G214" s="134"/>
      <c r="H214" s="134">
        <f>H215+H216</f>
        <v>5613879.5999999996</v>
      </c>
      <c r="I214" s="134"/>
      <c r="L214" s="13">
        <v>5601589.7400000002</v>
      </c>
      <c r="M214" s="13"/>
      <c r="N214" s="13">
        <v>5613879.5999999996</v>
      </c>
      <c r="O214" s="13"/>
      <c r="Q214" s="134">
        <f t="shared" si="15"/>
        <v>0</v>
      </c>
      <c r="R214" s="134">
        <f t="shared" si="16"/>
        <v>0</v>
      </c>
      <c r="S214" s="134">
        <f t="shared" si="17"/>
        <v>0</v>
      </c>
      <c r="T214" s="134">
        <f t="shared" si="18"/>
        <v>0</v>
      </c>
    </row>
    <row r="215" spans="1:20" s="87" customFormat="1" ht="94.5" outlineLevel="6">
      <c r="A215" s="19" t="s">
        <v>702</v>
      </c>
      <c r="B215" s="20" t="s">
        <v>2</v>
      </c>
      <c r="C215" s="20" t="s">
        <v>66</v>
      </c>
      <c r="D215" s="20" t="s">
        <v>126</v>
      </c>
      <c r="E215" s="20" t="s">
        <v>10</v>
      </c>
      <c r="F215" s="13">
        <f>Приложение_7.1!G312</f>
        <v>5040338.5999999996</v>
      </c>
      <c r="G215" s="13"/>
      <c r="H215" s="13">
        <f>Приложение_7.1!I312</f>
        <v>5040338.5999999996</v>
      </c>
      <c r="I215" s="13"/>
      <c r="L215" s="13">
        <v>5040338.5999999996</v>
      </c>
      <c r="M215" s="13"/>
      <c r="N215" s="13">
        <v>5040338.5999999996</v>
      </c>
      <c r="O215" s="13"/>
      <c r="Q215" s="13">
        <f t="shared" si="15"/>
        <v>0</v>
      </c>
      <c r="R215" s="13">
        <f t="shared" si="16"/>
        <v>0</v>
      </c>
      <c r="S215" s="13">
        <f t="shared" si="17"/>
        <v>0</v>
      </c>
      <c r="T215" s="13">
        <f t="shared" si="18"/>
        <v>0</v>
      </c>
    </row>
    <row r="216" spans="1:20" s="87" customFormat="1" ht="47.25" outlineLevel="6">
      <c r="A216" s="19" t="s">
        <v>703</v>
      </c>
      <c r="B216" s="20" t="s">
        <v>2</v>
      </c>
      <c r="C216" s="20" t="s">
        <v>66</v>
      </c>
      <c r="D216" s="20" t="s">
        <v>126</v>
      </c>
      <c r="E216" s="20" t="s">
        <v>17</v>
      </c>
      <c r="F216" s="13">
        <f>Приложение_7.1!G313</f>
        <v>561251.14</v>
      </c>
      <c r="G216" s="13"/>
      <c r="H216" s="13">
        <f>Приложение_7.1!I313</f>
        <v>573541</v>
      </c>
      <c r="I216" s="13"/>
      <c r="L216" s="13">
        <v>561251.14</v>
      </c>
      <c r="M216" s="13"/>
      <c r="N216" s="13">
        <v>573541</v>
      </c>
      <c r="O216" s="13"/>
      <c r="Q216" s="13">
        <f t="shared" si="15"/>
        <v>0</v>
      </c>
      <c r="R216" s="13">
        <f t="shared" si="16"/>
        <v>0</v>
      </c>
      <c r="S216" s="13">
        <f t="shared" si="17"/>
        <v>0</v>
      </c>
      <c r="T216" s="13">
        <f t="shared" si="18"/>
        <v>0</v>
      </c>
    </row>
    <row r="217" spans="1:20" ht="63" outlineLevel="4">
      <c r="A217" s="132" t="s">
        <v>528</v>
      </c>
      <c r="B217" s="133" t="s">
        <v>2</v>
      </c>
      <c r="C217" s="133" t="s">
        <v>66</v>
      </c>
      <c r="D217" s="133" t="s">
        <v>127</v>
      </c>
      <c r="E217" s="133" t="s">
        <v>1</v>
      </c>
      <c r="F217" s="134">
        <f>F218</f>
        <v>340380</v>
      </c>
      <c r="G217" s="134"/>
      <c r="H217" s="134">
        <f>H218</f>
        <v>340380</v>
      </c>
      <c r="I217" s="134"/>
      <c r="L217" s="13">
        <v>340380</v>
      </c>
      <c r="M217" s="13"/>
      <c r="N217" s="13">
        <v>340380</v>
      </c>
      <c r="O217" s="13"/>
      <c r="Q217" s="134">
        <f t="shared" si="15"/>
        <v>0</v>
      </c>
      <c r="R217" s="134">
        <f t="shared" si="16"/>
        <v>0</v>
      </c>
      <c r="S217" s="134">
        <f t="shared" si="17"/>
        <v>0</v>
      </c>
      <c r="T217" s="134">
        <f t="shared" si="18"/>
        <v>0</v>
      </c>
    </row>
    <row r="218" spans="1:20" ht="31.5" outlineLevel="5">
      <c r="A218" s="132" t="s">
        <v>448</v>
      </c>
      <c r="B218" s="133" t="s">
        <v>2</v>
      </c>
      <c r="C218" s="133" t="s">
        <v>66</v>
      </c>
      <c r="D218" s="133" t="s">
        <v>128</v>
      </c>
      <c r="E218" s="133" t="s">
        <v>1</v>
      </c>
      <c r="F218" s="134">
        <f>F219</f>
        <v>340380</v>
      </c>
      <c r="G218" s="134"/>
      <c r="H218" s="134">
        <f>H219</f>
        <v>340380</v>
      </c>
      <c r="I218" s="134"/>
      <c r="L218" s="13">
        <v>340380</v>
      </c>
      <c r="M218" s="13"/>
      <c r="N218" s="13">
        <v>340380</v>
      </c>
      <c r="O218" s="13"/>
      <c r="Q218" s="134">
        <f t="shared" si="15"/>
        <v>0</v>
      </c>
      <c r="R218" s="134">
        <f t="shared" si="16"/>
        <v>0</v>
      </c>
      <c r="S218" s="134">
        <f t="shared" si="17"/>
        <v>0</v>
      </c>
      <c r="T218" s="134">
        <f t="shared" si="18"/>
        <v>0</v>
      </c>
    </row>
    <row r="219" spans="1:20" s="87" customFormat="1" ht="31.5" outlineLevel="6">
      <c r="A219" s="19" t="s">
        <v>704</v>
      </c>
      <c r="B219" s="20" t="s">
        <v>2</v>
      </c>
      <c r="C219" s="20" t="s">
        <v>66</v>
      </c>
      <c r="D219" s="20" t="s">
        <v>128</v>
      </c>
      <c r="E219" s="20" t="s">
        <v>47</v>
      </c>
      <c r="F219" s="13">
        <f>Приложение_7.1!G316</f>
        <v>340380</v>
      </c>
      <c r="G219" s="13"/>
      <c r="H219" s="13">
        <f>Приложение_7.1!I316</f>
        <v>340380</v>
      </c>
      <c r="I219" s="13"/>
      <c r="L219" s="13">
        <v>340380</v>
      </c>
      <c r="M219" s="13"/>
      <c r="N219" s="13">
        <v>340380</v>
      </c>
      <c r="O219" s="13"/>
      <c r="Q219" s="13">
        <f t="shared" si="15"/>
        <v>0</v>
      </c>
      <c r="R219" s="13">
        <f t="shared" si="16"/>
        <v>0</v>
      </c>
      <c r="S219" s="13">
        <f t="shared" si="17"/>
        <v>0</v>
      </c>
      <c r="T219" s="13">
        <f t="shared" si="18"/>
        <v>0</v>
      </c>
    </row>
    <row r="220" spans="1:20" ht="78.75" outlineLevel="4">
      <c r="A220" s="132" t="s">
        <v>529</v>
      </c>
      <c r="B220" s="133" t="s">
        <v>2</v>
      </c>
      <c r="C220" s="133" t="s">
        <v>66</v>
      </c>
      <c r="D220" s="133" t="s">
        <v>129</v>
      </c>
      <c r="E220" s="133" t="s">
        <v>1</v>
      </c>
      <c r="F220" s="134">
        <f>F221</f>
        <v>2115560.04</v>
      </c>
      <c r="G220" s="134"/>
      <c r="H220" s="134">
        <f>H221</f>
        <v>2115560.04</v>
      </c>
      <c r="I220" s="134"/>
      <c r="L220" s="13">
        <v>2115560.04</v>
      </c>
      <c r="M220" s="13"/>
      <c r="N220" s="13">
        <v>2115560.04</v>
      </c>
      <c r="O220" s="13"/>
      <c r="Q220" s="134">
        <f t="shared" si="15"/>
        <v>0</v>
      </c>
      <c r="R220" s="134">
        <f t="shared" si="16"/>
        <v>0</v>
      </c>
      <c r="S220" s="134">
        <f t="shared" si="17"/>
        <v>0</v>
      </c>
      <c r="T220" s="134">
        <f t="shared" si="18"/>
        <v>0</v>
      </c>
    </row>
    <row r="221" spans="1:20" ht="78.75" outlineLevel="5">
      <c r="A221" s="132" t="s">
        <v>450</v>
      </c>
      <c r="B221" s="133" t="s">
        <v>2</v>
      </c>
      <c r="C221" s="133" t="s">
        <v>66</v>
      </c>
      <c r="D221" s="133" t="s">
        <v>130</v>
      </c>
      <c r="E221" s="133" t="s">
        <v>1</v>
      </c>
      <c r="F221" s="134">
        <f>F222</f>
        <v>2115560.04</v>
      </c>
      <c r="G221" s="134"/>
      <c r="H221" s="134">
        <f>H222</f>
        <v>2115560.04</v>
      </c>
      <c r="I221" s="134"/>
      <c r="L221" s="13">
        <v>2115560.04</v>
      </c>
      <c r="M221" s="13"/>
      <c r="N221" s="13">
        <v>2115560.04</v>
      </c>
      <c r="O221" s="13"/>
      <c r="Q221" s="134">
        <f t="shared" si="15"/>
        <v>0</v>
      </c>
      <c r="R221" s="134">
        <f t="shared" si="16"/>
        <v>0</v>
      </c>
      <c r="S221" s="134">
        <f t="shared" si="17"/>
        <v>0</v>
      </c>
      <c r="T221" s="134">
        <f t="shared" si="18"/>
        <v>0</v>
      </c>
    </row>
    <row r="222" spans="1:20" s="87" customFormat="1" ht="94.5" outlineLevel="6">
      <c r="A222" s="19" t="s">
        <v>702</v>
      </c>
      <c r="B222" s="20" t="s">
        <v>2</v>
      </c>
      <c r="C222" s="20" t="s">
        <v>66</v>
      </c>
      <c r="D222" s="20" t="s">
        <v>130</v>
      </c>
      <c r="E222" s="20" t="s">
        <v>10</v>
      </c>
      <c r="F222" s="13">
        <f>Приложение_7.1!G319</f>
        <v>2115560.04</v>
      </c>
      <c r="G222" s="13"/>
      <c r="H222" s="13">
        <f>Приложение_7.1!I319</f>
        <v>2115560.04</v>
      </c>
      <c r="I222" s="13"/>
      <c r="L222" s="13">
        <v>2115560.04</v>
      </c>
      <c r="M222" s="13"/>
      <c r="N222" s="13">
        <v>2115560.04</v>
      </c>
      <c r="O222" s="13"/>
      <c r="Q222" s="13">
        <f t="shared" si="15"/>
        <v>0</v>
      </c>
      <c r="R222" s="13">
        <f t="shared" si="16"/>
        <v>0</v>
      </c>
      <c r="S222" s="13">
        <f t="shared" si="17"/>
        <v>0</v>
      </c>
      <c r="T222" s="13">
        <f t="shared" si="18"/>
        <v>0</v>
      </c>
    </row>
    <row r="223" spans="1:20" s="150" customFormat="1" ht="47.25" outlineLevel="3">
      <c r="A223" s="139" t="s">
        <v>637</v>
      </c>
      <c r="B223" s="140" t="s">
        <v>2</v>
      </c>
      <c r="C223" s="140" t="s">
        <v>66</v>
      </c>
      <c r="D223" s="140" t="s">
        <v>131</v>
      </c>
      <c r="E223" s="140" t="s">
        <v>1</v>
      </c>
      <c r="F223" s="141">
        <f>F224+F231+F238</f>
        <v>33927326.469999999</v>
      </c>
      <c r="G223" s="141"/>
      <c r="H223" s="141">
        <f>H224+H231+H238</f>
        <v>34424502.450000003</v>
      </c>
      <c r="I223" s="141"/>
      <c r="L223" s="12">
        <v>33927326.469999999</v>
      </c>
      <c r="M223" s="12"/>
      <c r="N223" s="12">
        <v>34424502.450000003</v>
      </c>
      <c r="O223" s="12"/>
      <c r="Q223" s="141">
        <f t="shared" si="15"/>
        <v>0</v>
      </c>
      <c r="R223" s="141">
        <f t="shared" si="16"/>
        <v>0</v>
      </c>
      <c r="S223" s="141">
        <f t="shared" si="17"/>
        <v>0</v>
      </c>
      <c r="T223" s="141">
        <f t="shared" si="18"/>
        <v>0</v>
      </c>
    </row>
    <row r="224" spans="1:20" ht="31.5" outlineLevel="4">
      <c r="A224" s="132" t="s">
        <v>530</v>
      </c>
      <c r="B224" s="133" t="s">
        <v>2</v>
      </c>
      <c r="C224" s="133" t="s">
        <v>66</v>
      </c>
      <c r="D224" s="133" t="s">
        <v>132</v>
      </c>
      <c r="E224" s="133" t="s">
        <v>1</v>
      </c>
      <c r="F224" s="134">
        <f>F225+F229</f>
        <v>9841896.6099999994</v>
      </c>
      <c r="G224" s="134"/>
      <c r="H224" s="134">
        <f>H225+H229</f>
        <v>9878072.8000000007</v>
      </c>
      <c r="I224" s="134"/>
      <c r="L224" s="13">
        <v>9841896.6099999994</v>
      </c>
      <c r="M224" s="13"/>
      <c r="N224" s="13">
        <v>9878072.8000000007</v>
      </c>
      <c r="O224" s="13"/>
      <c r="Q224" s="134">
        <f t="shared" si="15"/>
        <v>0</v>
      </c>
      <c r="R224" s="134">
        <f t="shared" si="16"/>
        <v>0</v>
      </c>
      <c r="S224" s="134">
        <f t="shared" si="17"/>
        <v>0</v>
      </c>
      <c r="T224" s="134">
        <f t="shared" si="18"/>
        <v>0</v>
      </c>
    </row>
    <row r="225" spans="1:20" ht="78.75" outlineLevel="5">
      <c r="A225" s="132" t="s">
        <v>450</v>
      </c>
      <c r="B225" s="133" t="s">
        <v>2</v>
      </c>
      <c r="C225" s="133" t="s">
        <v>66</v>
      </c>
      <c r="D225" s="133" t="s">
        <v>133</v>
      </c>
      <c r="E225" s="133" t="s">
        <v>1</v>
      </c>
      <c r="F225" s="134">
        <f>F226+F227+F228</f>
        <v>9759396.6099999994</v>
      </c>
      <c r="G225" s="134"/>
      <c r="H225" s="134">
        <f>H226+H227+H228</f>
        <v>9795572.8000000007</v>
      </c>
      <c r="I225" s="134"/>
      <c r="L225" s="13">
        <v>9759396.6099999994</v>
      </c>
      <c r="M225" s="13"/>
      <c r="N225" s="13">
        <v>9795572.8000000007</v>
      </c>
      <c r="O225" s="13"/>
      <c r="Q225" s="134">
        <f t="shared" si="15"/>
        <v>0</v>
      </c>
      <c r="R225" s="134">
        <f t="shared" si="16"/>
        <v>0</v>
      </c>
      <c r="S225" s="134">
        <f t="shared" si="17"/>
        <v>0</v>
      </c>
      <c r="T225" s="134">
        <f t="shared" si="18"/>
        <v>0</v>
      </c>
    </row>
    <row r="226" spans="1:20" s="87" customFormat="1" ht="94.5" outlineLevel="6">
      <c r="A226" s="19" t="s">
        <v>702</v>
      </c>
      <c r="B226" s="20" t="s">
        <v>2</v>
      </c>
      <c r="C226" s="20" t="s">
        <v>66</v>
      </c>
      <c r="D226" s="20" t="s">
        <v>133</v>
      </c>
      <c r="E226" s="20" t="s">
        <v>10</v>
      </c>
      <c r="F226" s="13">
        <f>Приложение_7.1!G143</f>
        <v>7012313.7599999998</v>
      </c>
      <c r="G226" s="13"/>
      <c r="H226" s="13">
        <f>Приложение_7.1!I143</f>
        <v>7012313.7599999998</v>
      </c>
      <c r="I226" s="13"/>
      <c r="L226" s="13">
        <v>7012313.7599999998</v>
      </c>
      <c r="M226" s="13"/>
      <c r="N226" s="13">
        <v>7012313.7599999998</v>
      </c>
      <c r="O226" s="13"/>
      <c r="Q226" s="13">
        <f t="shared" si="15"/>
        <v>0</v>
      </c>
      <c r="R226" s="13">
        <f t="shared" si="16"/>
        <v>0</v>
      </c>
      <c r="S226" s="13">
        <f t="shared" si="17"/>
        <v>0</v>
      </c>
      <c r="T226" s="13">
        <f t="shared" si="18"/>
        <v>0</v>
      </c>
    </row>
    <row r="227" spans="1:20" s="87" customFormat="1" ht="47.25" outlineLevel="6">
      <c r="A227" s="19" t="s">
        <v>703</v>
      </c>
      <c r="B227" s="20" t="s">
        <v>2</v>
      </c>
      <c r="C227" s="20" t="s">
        <v>66</v>
      </c>
      <c r="D227" s="20" t="s">
        <v>133</v>
      </c>
      <c r="E227" s="20" t="s">
        <v>17</v>
      </c>
      <c r="F227" s="13">
        <f>Приложение_7.1!G144</f>
        <v>2703283.85</v>
      </c>
      <c r="G227" s="13"/>
      <c r="H227" s="13">
        <f>Приложение_7.1!I144</f>
        <v>2739460.04</v>
      </c>
      <c r="I227" s="13"/>
      <c r="L227" s="13">
        <v>2703283.85</v>
      </c>
      <c r="M227" s="13"/>
      <c r="N227" s="13">
        <v>2739460.04</v>
      </c>
      <c r="O227" s="13"/>
      <c r="Q227" s="13">
        <f t="shared" si="15"/>
        <v>0</v>
      </c>
      <c r="R227" s="13">
        <f t="shared" si="16"/>
        <v>0</v>
      </c>
      <c r="S227" s="13">
        <f t="shared" si="17"/>
        <v>0</v>
      </c>
      <c r="T227" s="13">
        <f t="shared" si="18"/>
        <v>0</v>
      </c>
    </row>
    <row r="228" spans="1:20" s="87" customFormat="1" outlineLevel="6">
      <c r="A228" s="19" t="s">
        <v>705</v>
      </c>
      <c r="B228" s="20" t="s">
        <v>2</v>
      </c>
      <c r="C228" s="20" t="s">
        <v>66</v>
      </c>
      <c r="D228" s="20" t="s">
        <v>133</v>
      </c>
      <c r="E228" s="20" t="s">
        <v>65</v>
      </c>
      <c r="F228" s="13">
        <f>Приложение_7.1!G145</f>
        <v>43799</v>
      </c>
      <c r="G228" s="13"/>
      <c r="H228" s="13">
        <f>Приложение_7.1!I145</f>
        <v>43799</v>
      </c>
      <c r="I228" s="13"/>
      <c r="L228" s="13">
        <v>43799</v>
      </c>
      <c r="M228" s="13"/>
      <c r="N228" s="13">
        <v>43799</v>
      </c>
      <c r="O228" s="13"/>
      <c r="Q228" s="13">
        <f t="shared" si="15"/>
        <v>0</v>
      </c>
      <c r="R228" s="13">
        <f t="shared" si="16"/>
        <v>0</v>
      </c>
      <c r="S228" s="13">
        <f t="shared" si="17"/>
        <v>0</v>
      </c>
      <c r="T228" s="13">
        <f t="shared" si="18"/>
        <v>0</v>
      </c>
    </row>
    <row r="229" spans="1:20" ht="78.75" outlineLevel="5">
      <c r="A229" s="132" t="s">
        <v>439</v>
      </c>
      <c r="B229" s="133" t="s">
        <v>2</v>
      </c>
      <c r="C229" s="133" t="s">
        <v>66</v>
      </c>
      <c r="D229" s="133" t="s">
        <v>134</v>
      </c>
      <c r="E229" s="133" t="s">
        <v>1</v>
      </c>
      <c r="F229" s="134">
        <f>F230</f>
        <v>82500</v>
      </c>
      <c r="G229" s="134"/>
      <c r="H229" s="134">
        <f>H230</f>
        <v>82500</v>
      </c>
      <c r="I229" s="134"/>
      <c r="L229" s="13">
        <v>82500</v>
      </c>
      <c r="M229" s="13"/>
      <c r="N229" s="13">
        <v>82500</v>
      </c>
      <c r="O229" s="13"/>
      <c r="Q229" s="134">
        <f t="shared" si="15"/>
        <v>0</v>
      </c>
      <c r="R229" s="134">
        <f t="shared" si="16"/>
        <v>0</v>
      </c>
      <c r="S229" s="134">
        <f t="shared" si="17"/>
        <v>0</v>
      </c>
      <c r="T229" s="134">
        <f t="shared" si="18"/>
        <v>0</v>
      </c>
    </row>
    <row r="230" spans="1:20" s="87" customFormat="1" ht="94.5" outlineLevel="6">
      <c r="A230" s="19" t="s">
        <v>702</v>
      </c>
      <c r="B230" s="20" t="s">
        <v>2</v>
      </c>
      <c r="C230" s="20" t="s">
        <v>66</v>
      </c>
      <c r="D230" s="20" t="s">
        <v>134</v>
      </c>
      <c r="E230" s="20" t="s">
        <v>10</v>
      </c>
      <c r="F230" s="13">
        <f>Приложение_7.1!G147</f>
        <v>82500</v>
      </c>
      <c r="G230" s="13"/>
      <c r="H230" s="13">
        <f>Приложение_7.1!I147</f>
        <v>82500</v>
      </c>
      <c r="I230" s="13"/>
      <c r="L230" s="13">
        <v>82500</v>
      </c>
      <c r="M230" s="13"/>
      <c r="N230" s="13">
        <v>82500</v>
      </c>
      <c r="O230" s="13"/>
      <c r="Q230" s="13">
        <f t="shared" si="15"/>
        <v>0</v>
      </c>
      <c r="R230" s="13">
        <f t="shared" si="16"/>
        <v>0</v>
      </c>
      <c r="S230" s="13">
        <f t="shared" si="17"/>
        <v>0</v>
      </c>
      <c r="T230" s="13">
        <f t="shared" si="18"/>
        <v>0</v>
      </c>
    </row>
    <row r="231" spans="1:20" ht="47.25" outlineLevel="4">
      <c r="A231" s="132" t="s">
        <v>531</v>
      </c>
      <c r="B231" s="133" t="s">
        <v>2</v>
      </c>
      <c r="C231" s="133" t="s">
        <v>66</v>
      </c>
      <c r="D231" s="133" t="s">
        <v>135</v>
      </c>
      <c r="E231" s="133" t="s">
        <v>1</v>
      </c>
      <c r="F231" s="134">
        <f>F232+F236</f>
        <v>20929310.859999999</v>
      </c>
      <c r="G231" s="134"/>
      <c r="H231" s="134">
        <f>H232+H236</f>
        <v>21229784.520000003</v>
      </c>
      <c r="I231" s="134"/>
      <c r="L231" s="13">
        <v>20929310.859999999</v>
      </c>
      <c r="M231" s="13"/>
      <c r="N231" s="13">
        <v>21229784.52</v>
      </c>
      <c r="O231" s="13"/>
      <c r="Q231" s="134">
        <f t="shared" si="15"/>
        <v>0</v>
      </c>
      <c r="R231" s="134">
        <f t="shared" si="16"/>
        <v>0</v>
      </c>
      <c r="S231" s="134">
        <f t="shared" si="17"/>
        <v>0</v>
      </c>
      <c r="T231" s="134">
        <f t="shared" si="18"/>
        <v>0</v>
      </c>
    </row>
    <row r="232" spans="1:20" ht="78.75" outlineLevel="5">
      <c r="A232" s="132" t="s">
        <v>450</v>
      </c>
      <c r="B232" s="133" t="s">
        <v>2</v>
      </c>
      <c r="C232" s="133" t="s">
        <v>66</v>
      </c>
      <c r="D232" s="133" t="s">
        <v>136</v>
      </c>
      <c r="E232" s="133" t="s">
        <v>1</v>
      </c>
      <c r="F232" s="134">
        <f>F233+F234+F235</f>
        <v>20761810.859999999</v>
      </c>
      <c r="G232" s="134"/>
      <c r="H232" s="134">
        <f>H233+H234+H235</f>
        <v>21062284.520000003</v>
      </c>
      <c r="I232" s="134"/>
      <c r="L232" s="13">
        <v>20761810.859999999</v>
      </c>
      <c r="M232" s="13"/>
      <c r="N232" s="13">
        <v>21062284.52</v>
      </c>
      <c r="O232" s="13"/>
      <c r="Q232" s="134">
        <f t="shared" si="15"/>
        <v>0</v>
      </c>
      <c r="R232" s="134">
        <f t="shared" si="16"/>
        <v>0</v>
      </c>
      <c r="S232" s="134">
        <f t="shared" si="17"/>
        <v>0</v>
      </c>
      <c r="T232" s="134">
        <f t="shared" si="18"/>
        <v>0</v>
      </c>
    </row>
    <row r="233" spans="1:20" s="87" customFormat="1" ht="94.5" outlineLevel="6">
      <c r="A233" s="19" t="s">
        <v>702</v>
      </c>
      <c r="B233" s="20" t="s">
        <v>2</v>
      </c>
      <c r="C233" s="20" t="s">
        <v>66</v>
      </c>
      <c r="D233" s="20" t="s">
        <v>136</v>
      </c>
      <c r="E233" s="20" t="s">
        <v>10</v>
      </c>
      <c r="F233" s="13">
        <f>Приложение_7.1!G150</f>
        <v>11602623.550000001</v>
      </c>
      <c r="G233" s="13"/>
      <c r="H233" s="13">
        <f>Приложение_7.1!I150</f>
        <v>11602623.550000001</v>
      </c>
      <c r="I233" s="13"/>
      <c r="L233" s="13">
        <v>11602623.550000001</v>
      </c>
      <c r="M233" s="13"/>
      <c r="N233" s="13">
        <v>11602623.550000001</v>
      </c>
      <c r="O233" s="13"/>
      <c r="Q233" s="13">
        <f t="shared" si="15"/>
        <v>0</v>
      </c>
      <c r="R233" s="13">
        <f t="shared" si="16"/>
        <v>0</v>
      </c>
      <c r="S233" s="13">
        <f t="shared" si="17"/>
        <v>0</v>
      </c>
      <c r="T233" s="13">
        <f t="shared" si="18"/>
        <v>0</v>
      </c>
    </row>
    <row r="234" spans="1:20" s="87" customFormat="1" ht="47.25" outlineLevel="6">
      <c r="A234" s="19" t="s">
        <v>703</v>
      </c>
      <c r="B234" s="20" t="s">
        <v>2</v>
      </c>
      <c r="C234" s="20" t="s">
        <v>66</v>
      </c>
      <c r="D234" s="20" t="s">
        <v>136</v>
      </c>
      <c r="E234" s="20" t="s">
        <v>17</v>
      </c>
      <c r="F234" s="13">
        <f>Приложение_7.1!G151</f>
        <v>9132099.3100000005</v>
      </c>
      <c r="G234" s="13"/>
      <c r="H234" s="13">
        <f>Приложение_7.1!I151</f>
        <v>9432572.9700000007</v>
      </c>
      <c r="I234" s="13"/>
      <c r="L234" s="13">
        <v>9132099.3100000005</v>
      </c>
      <c r="M234" s="13"/>
      <c r="N234" s="13">
        <v>9432572.9700000007</v>
      </c>
      <c r="O234" s="13"/>
      <c r="Q234" s="13">
        <f t="shared" si="15"/>
        <v>0</v>
      </c>
      <c r="R234" s="13">
        <f t="shared" si="16"/>
        <v>0</v>
      </c>
      <c r="S234" s="13">
        <f t="shared" si="17"/>
        <v>0</v>
      </c>
      <c r="T234" s="13">
        <f t="shared" si="18"/>
        <v>0</v>
      </c>
    </row>
    <row r="235" spans="1:20" s="87" customFormat="1" outlineLevel="6">
      <c r="A235" s="19" t="s">
        <v>705</v>
      </c>
      <c r="B235" s="20" t="s">
        <v>2</v>
      </c>
      <c r="C235" s="20" t="s">
        <v>66</v>
      </c>
      <c r="D235" s="20" t="s">
        <v>136</v>
      </c>
      <c r="E235" s="20" t="s">
        <v>65</v>
      </c>
      <c r="F235" s="13">
        <f>Приложение_7.1!G152</f>
        <v>27088</v>
      </c>
      <c r="G235" s="13"/>
      <c r="H235" s="13">
        <f>Приложение_7.1!I152</f>
        <v>27088</v>
      </c>
      <c r="I235" s="13"/>
      <c r="L235" s="13">
        <v>27088</v>
      </c>
      <c r="M235" s="13"/>
      <c r="N235" s="13">
        <v>27088</v>
      </c>
      <c r="O235" s="13"/>
      <c r="Q235" s="13">
        <f t="shared" si="15"/>
        <v>0</v>
      </c>
      <c r="R235" s="13">
        <f t="shared" si="16"/>
        <v>0</v>
      </c>
      <c r="S235" s="13">
        <f t="shared" si="17"/>
        <v>0</v>
      </c>
      <c r="T235" s="13">
        <f t="shared" si="18"/>
        <v>0</v>
      </c>
    </row>
    <row r="236" spans="1:20" ht="78.75" outlineLevel="5">
      <c r="A236" s="132" t="s">
        <v>439</v>
      </c>
      <c r="B236" s="133" t="s">
        <v>2</v>
      </c>
      <c r="C236" s="133" t="s">
        <v>66</v>
      </c>
      <c r="D236" s="133" t="s">
        <v>137</v>
      </c>
      <c r="E236" s="133" t="s">
        <v>1</v>
      </c>
      <c r="F236" s="134">
        <f>F237</f>
        <v>167500</v>
      </c>
      <c r="G236" s="134"/>
      <c r="H236" s="134">
        <f>H237</f>
        <v>167500</v>
      </c>
      <c r="I236" s="134"/>
      <c r="L236" s="13">
        <v>167500</v>
      </c>
      <c r="M236" s="13"/>
      <c r="N236" s="13">
        <v>167500</v>
      </c>
      <c r="O236" s="13"/>
      <c r="Q236" s="134">
        <f t="shared" si="15"/>
        <v>0</v>
      </c>
      <c r="R236" s="134">
        <f t="shared" si="16"/>
        <v>0</v>
      </c>
      <c r="S236" s="134">
        <f t="shared" si="17"/>
        <v>0</v>
      </c>
      <c r="T236" s="134">
        <f t="shared" si="18"/>
        <v>0</v>
      </c>
    </row>
    <row r="237" spans="1:20" s="87" customFormat="1" ht="94.5" outlineLevel="6">
      <c r="A237" s="19" t="s">
        <v>702</v>
      </c>
      <c r="B237" s="20" t="s">
        <v>2</v>
      </c>
      <c r="C237" s="20" t="s">
        <v>66</v>
      </c>
      <c r="D237" s="20" t="s">
        <v>137</v>
      </c>
      <c r="E237" s="20" t="s">
        <v>10</v>
      </c>
      <c r="F237" s="13">
        <f>Приложение_7.1!G154</f>
        <v>167500</v>
      </c>
      <c r="G237" s="13"/>
      <c r="H237" s="13">
        <f>Приложение_7.1!I154</f>
        <v>167500</v>
      </c>
      <c r="I237" s="13"/>
      <c r="L237" s="13">
        <v>167500</v>
      </c>
      <c r="M237" s="13"/>
      <c r="N237" s="13">
        <v>167500</v>
      </c>
      <c r="O237" s="13"/>
      <c r="Q237" s="13">
        <f t="shared" si="15"/>
        <v>0</v>
      </c>
      <c r="R237" s="13">
        <f t="shared" si="16"/>
        <v>0</v>
      </c>
      <c r="S237" s="13">
        <f t="shared" si="17"/>
        <v>0</v>
      </c>
      <c r="T237" s="13">
        <f t="shared" si="18"/>
        <v>0</v>
      </c>
    </row>
    <row r="238" spans="1:20" ht="47.25" outlineLevel="4">
      <c r="A238" s="132" t="s">
        <v>532</v>
      </c>
      <c r="B238" s="133" t="s">
        <v>2</v>
      </c>
      <c r="C238" s="133" t="s">
        <v>66</v>
      </c>
      <c r="D238" s="133" t="s">
        <v>138</v>
      </c>
      <c r="E238" s="133" t="s">
        <v>1</v>
      </c>
      <c r="F238" s="134">
        <f>F239+F242</f>
        <v>3156119</v>
      </c>
      <c r="G238" s="134"/>
      <c r="H238" s="134">
        <f>H239+H242</f>
        <v>3316645.13</v>
      </c>
      <c r="I238" s="134"/>
      <c r="L238" s="13">
        <v>3156119</v>
      </c>
      <c r="M238" s="13"/>
      <c r="N238" s="13">
        <v>3316645.13</v>
      </c>
      <c r="O238" s="13"/>
      <c r="Q238" s="134">
        <f t="shared" si="15"/>
        <v>0</v>
      </c>
      <c r="R238" s="134">
        <f t="shared" si="16"/>
        <v>0</v>
      </c>
      <c r="S238" s="134">
        <f t="shared" si="17"/>
        <v>0</v>
      </c>
      <c r="T238" s="134">
        <f t="shared" si="18"/>
        <v>0</v>
      </c>
    </row>
    <row r="239" spans="1:20" ht="78.75" outlineLevel="5">
      <c r="A239" s="132" t="s">
        <v>450</v>
      </c>
      <c r="B239" s="133" t="s">
        <v>2</v>
      </c>
      <c r="C239" s="133" t="s">
        <v>66</v>
      </c>
      <c r="D239" s="133" t="s">
        <v>139</v>
      </c>
      <c r="E239" s="133" t="s">
        <v>1</v>
      </c>
      <c r="F239" s="134">
        <f>F240+F241</f>
        <v>2268378</v>
      </c>
      <c r="G239" s="134"/>
      <c r="H239" s="134">
        <f>H240+H241</f>
        <v>2319383</v>
      </c>
      <c r="I239" s="134"/>
      <c r="L239" s="13">
        <v>2268378</v>
      </c>
      <c r="M239" s="13"/>
      <c r="N239" s="13">
        <v>2319383</v>
      </c>
      <c r="O239" s="13"/>
      <c r="Q239" s="134">
        <f t="shared" si="15"/>
        <v>0</v>
      </c>
      <c r="R239" s="134">
        <f t="shared" si="16"/>
        <v>0</v>
      </c>
      <c r="S239" s="134">
        <f t="shared" si="17"/>
        <v>0</v>
      </c>
      <c r="T239" s="134">
        <f t="shared" si="18"/>
        <v>0</v>
      </c>
    </row>
    <row r="240" spans="1:20" s="87" customFormat="1" ht="94.5" outlineLevel="6">
      <c r="A240" s="19" t="s">
        <v>702</v>
      </c>
      <c r="B240" s="20" t="s">
        <v>2</v>
      </c>
      <c r="C240" s="20" t="s">
        <v>66</v>
      </c>
      <c r="D240" s="20" t="s">
        <v>139</v>
      </c>
      <c r="E240" s="20" t="s">
        <v>10</v>
      </c>
      <c r="F240" s="13">
        <f>Приложение_7.1!G157</f>
        <v>1466478</v>
      </c>
      <c r="G240" s="13"/>
      <c r="H240" s="13">
        <f>Приложение_7.1!I157</f>
        <v>1466478</v>
      </c>
      <c r="I240" s="13"/>
      <c r="L240" s="13">
        <v>1466478</v>
      </c>
      <c r="M240" s="13"/>
      <c r="N240" s="13">
        <v>1466478</v>
      </c>
      <c r="O240" s="13"/>
      <c r="Q240" s="13">
        <f t="shared" si="15"/>
        <v>0</v>
      </c>
      <c r="R240" s="13">
        <f t="shared" si="16"/>
        <v>0</v>
      </c>
      <c r="S240" s="13">
        <f t="shared" si="17"/>
        <v>0</v>
      </c>
      <c r="T240" s="13">
        <f t="shared" si="18"/>
        <v>0</v>
      </c>
    </row>
    <row r="241" spans="1:20" s="87" customFormat="1" ht="47.25" outlineLevel="6">
      <c r="A241" s="19" t="s">
        <v>703</v>
      </c>
      <c r="B241" s="20" t="s">
        <v>2</v>
      </c>
      <c r="C241" s="20" t="s">
        <v>66</v>
      </c>
      <c r="D241" s="20" t="s">
        <v>139</v>
      </c>
      <c r="E241" s="20" t="s">
        <v>17</v>
      </c>
      <c r="F241" s="13">
        <f>Приложение_7.1!G158</f>
        <v>801900</v>
      </c>
      <c r="G241" s="13"/>
      <c r="H241" s="13">
        <f>Приложение_7.1!I158</f>
        <v>852905</v>
      </c>
      <c r="I241" s="13"/>
      <c r="L241" s="13">
        <v>801900</v>
      </c>
      <c r="M241" s="13"/>
      <c r="N241" s="13">
        <v>852905</v>
      </c>
      <c r="O241" s="13"/>
      <c r="Q241" s="13">
        <f t="shared" si="15"/>
        <v>0</v>
      </c>
      <c r="R241" s="13">
        <f t="shared" si="16"/>
        <v>0</v>
      </c>
      <c r="S241" s="13">
        <f t="shared" si="17"/>
        <v>0</v>
      </c>
      <c r="T241" s="13">
        <f t="shared" si="18"/>
        <v>0</v>
      </c>
    </row>
    <row r="242" spans="1:20" ht="31.5" outlineLevel="5">
      <c r="A242" s="132" t="s">
        <v>448</v>
      </c>
      <c r="B242" s="133" t="s">
        <v>2</v>
      </c>
      <c r="C242" s="133" t="s">
        <v>66</v>
      </c>
      <c r="D242" s="133" t="s">
        <v>140</v>
      </c>
      <c r="E242" s="133" t="s">
        <v>1</v>
      </c>
      <c r="F242" s="134">
        <f>F243</f>
        <v>887741</v>
      </c>
      <c r="G242" s="134"/>
      <c r="H242" s="134">
        <f>H243</f>
        <v>997262.13</v>
      </c>
      <c r="I242" s="134"/>
      <c r="L242" s="13">
        <v>887741</v>
      </c>
      <c r="M242" s="13"/>
      <c r="N242" s="13">
        <v>997262.13</v>
      </c>
      <c r="O242" s="13"/>
      <c r="Q242" s="134">
        <f t="shared" si="15"/>
        <v>0</v>
      </c>
      <c r="R242" s="134">
        <f t="shared" si="16"/>
        <v>0</v>
      </c>
      <c r="S242" s="134">
        <f t="shared" si="17"/>
        <v>0</v>
      </c>
      <c r="T242" s="134">
        <f t="shared" si="18"/>
        <v>0</v>
      </c>
    </row>
    <row r="243" spans="1:20" s="87" customFormat="1" ht="47.25" outlineLevel="6">
      <c r="A243" s="19" t="s">
        <v>703</v>
      </c>
      <c r="B243" s="20" t="s">
        <v>2</v>
      </c>
      <c r="C243" s="20" t="s">
        <v>66</v>
      </c>
      <c r="D243" s="20" t="s">
        <v>140</v>
      </c>
      <c r="E243" s="20" t="s">
        <v>17</v>
      </c>
      <c r="F243" s="13">
        <f>Приложение_7.1!G55+Приложение_7.1!G160+Приложение_7.1!G323+Приложение_7.1!G461</f>
        <v>887741</v>
      </c>
      <c r="G243" s="13"/>
      <c r="H243" s="13">
        <f>Приложение_7.1!I55+Приложение_7.1!I160+Приложение_7.1!I323+Приложение_7.1!I461</f>
        <v>997262.13</v>
      </c>
      <c r="I243" s="13"/>
      <c r="L243" s="13">
        <v>887741</v>
      </c>
      <c r="M243" s="13"/>
      <c r="N243" s="13">
        <v>997262.13</v>
      </c>
      <c r="O243" s="13"/>
      <c r="Q243" s="13">
        <f t="shared" si="15"/>
        <v>0</v>
      </c>
      <c r="R243" s="13">
        <f t="shared" si="16"/>
        <v>0</v>
      </c>
      <c r="S243" s="13">
        <f t="shared" si="17"/>
        <v>0</v>
      </c>
      <c r="T243" s="13">
        <f t="shared" si="18"/>
        <v>0</v>
      </c>
    </row>
    <row r="244" spans="1:20" s="150" customFormat="1" outlineLevel="2">
      <c r="A244" s="139" t="s">
        <v>498</v>
      </c>
      <c r="B244" s="140" t="s">
        <v>2</v>
      </c>
      <c r="C244" s="140" t="s">
        <v>66</v>
      </c>
      <c r="D244" s="140" t="s">
        <v>11</v>
      </c>
      <c r="E244" s="140" t="s">
        <v>1</v>
      </c>
      <c r="F244" s="141">
        <f>F245</f>
        <v>487764.42</v>
      </c>
      <c r="G244" s="141"/>
      <c r="H244" s="141">
        <f>H245</f>
        <v>487764.42</v>
      </c>
      <c r="I244" s="141"/>
      <c r="L244" s="12">
        <v>487764.42</v>
      </c>
      <c r="M244" s="12"/>
      <c r="N244" s="12">
        <v>487764.42</v>
      </c>
      <c r="O244" s="12"/>
      <c r="Q244" s="141">
        <f t="shared" si="15"/>
        <v>0</v>
      </c>
      <c r="R244" s="141">
        <f t="shared" si="16"/>
        <v>0</v>
      </c>
      <c r="S244" s="141">
        <f t="shared" si="17"/>
        <v>0</v>
      </c>
      <c r="T244" s="141">
        <f t="shared" si="18"/>
        <v>0</v>
      </c>
    </row>
    <row r="245" spans="1:20" ht="31.5" outlineLevel="5">
      <c r="A245" s="132" t="s">
        <v>454</v>
      </c>
      <c r="B245" s="133" t="s">
        <v>2</v>
      </c>
      <c r="C245" s="133" t="s">
        <v>66</v>
      </c>
      <c r="D245" s="133" t="s">
        <v>141</v>
      </c>
      <c r="E245" s="133" t="s">
        <v>1</v>
      </c>
      <c r="F245" s="134">
        <f>F246</f>
        <v>487764.42</v>
      </c>
      <c r="G245" s="134"/>
      <c r="H245" s="134">
        <f>H246</f>
        <v>487764.42</v>
      </c>
      <c r="I245" s="134"/>
      <c r="L245" s="13">
        <v>487764.42</v>
      </c>
      <c r="M245" s="13"/>
      <c r="N245" s="13">
        <v>487764.42</v>
      </c>
      <c r="O245" s="13"/>
      <c r="Q245" s="134">
        <f t="shared" si="15"/>
        <v>0</v>
      </c>
      <c r="R245" s="134">
        <f t="shared" si="16"/>
        <v>0</v>
      </c>
      <c r="S245" s="134">
        <f t="shared" si="17"/>
        <v>0</v>
      </c>
      <c r="T245" s="134">
        <f t="shared" si="18"/>
        <v>0</v>
      </c>
    </row>
    <row r="246" spans="1:20" s="87" customFormat="1" outlineLevel="6">
      <c r="A246" s="19" t="s">
        <v>705</v>
      </c>
      <c r="B246" s="20" t="s">
        <v>2</v>
      </c>
      <c r="C246" s="20" t="s">
        <v>66</v>
      </c>
      <c r="D246" s="20" t="s">
        <v>141</v>
      </c>
      <c r="E246" s="20" t="s">
        <v>65</v>
      </c>
      <c r="F246" s="13">
        <f>Приложение_7.1!G163</f>
        <v>487764.42</v>
      </c>
      <c r="G246" s="13"/>
      <c r="H246" s="13">
        <f>Приложение_7.1!I163</f>
        <v>487764.42</v>
      </c>
      <c r="I246" s="13"/>
      <c r="L246" s="13">
        <v>487764.42</v>
      </c>
      <c r="M246" s="13"/>
      <c r="N246" s="13">
        <v>487764.42</v>
      </c>
      <c r="O246" s="13"/>
      <c r="Q246" s="13">
        <f t="shared" si="15"/>
        <v>0</v>
      </c>
      <c r="R246" s="13">
        <f t="shared" si="16"/>
        <v>0</v>
      </c>
      <c r="S246" s="13">
        <f t="shared" si="17"/>
        <v>0</v>
      </c>
      <c r="T246" s="13">
        <f t="shared" si="18"/>
        <v>0</v>
      </c>
    </row>
    <row r="247" spans="1:20" s="150" customFormat="1" ht="47.25">
      <c r="A247" s="139" t="s">
        <v>707</v>
      </c>
      <c r="B247" s="140" t="s">
        <v>14</v>
      </c>
      <c r="C247" s="140" t="s">
        <v>3</v>
      </c>
      <c r="D247" s="140" t="s">
        <v>4</v>
      </c>
      <c r="E247" s="140" t="s">
        <v>1</v>
      </c>
      <c r="F247" s="141">
        <f>F248+F255</f>
        <v>40015512.249999993</v>
      </c>
      <c r="G247" s="141">
        <f t="shared" ref="G247:I247" si="19">G248+G255</f>
        <v>2131000</v>
      </c>
      <c r="H247" s="141">
        <f>H248+H255</f>
        <v>40013324.919999994</v>
      </c>
      <c r="I247" s="141">
        <f t="shared" si="19"/>
        <v>2131000</v>
      </c>
      <c r="L247" s="12">
        <v>40015512.25</v>
      </c>
      <c r="M247" s="12">
        <f>M248</f>
        <v>2131000</v>
      </c>
      <c r="N247" s="12">
        <v>40013324.920000002</v>
      </c>
      <c r="O247" s="12">
        <f>O248</f>
        <v>2131000</v>
      </c>
      <c r="Q247" s="141">
        <f t="shared" si="15"/>
        <v>0</v>
      </c>
      <c r="R247" s="141">
        <f t="shared" si="16"/>
        <v>0</v>
      </c>
      <c r="S247" s="141">
        <f t="shared" si="17"/>
        <v>0</v>
      </c>
      <c r="T247" s="141">
        <f t="shared" si="18"/>
        <v>0</v>
      </c>
    </row>
    <row r="248" spans="1:20" s="150" customFormat="1" outlineLevel="1">
      <c r="A248" s="139" t="s">
        <v>678</v>
      </c>
      <c r="B248" s="140" t="s">
        <v>14</v>
      </c>
      <c r="C248" s="140" t="s">
        <v>22</v>
      </c>
      <c r="D248" s="140" t="s">
        <v>4</v>
      </c>
      <c r="E248" s="140" t="s">
        <v>1</v>
      </c>
      <c r="F248" s="141">
        <f>F249</f>
        <v>2131000</v>
      </c>
      <c r="G248" s="141">
        <f t="shared" ref="G248:I248" si="20">G249</f>
        <v>2131000</v>
      </c>
      <c r="H248" s="141">
        <f>H249</f>
        <v>2131000</v>
      </c>
      <c r="I248" s="141">
        <f t="shared" si="20"/>
        <v>2131000</v>
      </c>
      <c r="L248" s="12">
        <v>2131000</v>
      </c>
      <c r="M248" s="12">
        <f>L248</f>
        <v>2131000</v>
      </c>
      <c r="N248" s="12">
        <v>2131000</v>
      </c>
      <c r="O248" s="12">
        <f>N248</f>
        <v>2131000</v>
      </c>
      <c r="Q248" s="141">
        <f t="shared" si="15"/>
        <v>0</v>
      </c>
      <c r="R248" s="141">
        <f t="shared" si="16"/>
        <v>0</v>
      </c>
      <c r="S248" s="141">
        <f t="shared" si="17"/>
        <v>0</v>
      </c>
      <c r="T248" s="141">
        <f t="shared" si="18"/>
        <v>0</v>
      </c>
    </row>
    <row r="249" spans="1:20" s="150" customFormat="1" ht="63" outlineLevel="2">
      <c r="A249" s="139" t="s">
        <v>665</v>
      </c>
      <c r="B249" s="140" t="s">
        <v>14</v>
      </c>
      <c r="C249" s="140" t="s">
        <v>22</v>
      </c>
      <c r="D249" s="140" t="s">
        <v>6</v>
      </c>
      <c r="E249" s="140" t="s">
        <v>1</v>
      </c>
      <c r="F249" s="141">
        <f>F250</f>
        <v>2131000</v>
      </c>
      <c r="G249" s="141">
        <f>F249</f>
        <v>2131000</v>
      </c>
      <c r="H249" s="141">
        <f>H250</f>
        <v>2131000</v>
      </c>
      <c r="I249" s="141">
        <f>H249</f>
        <v>2131000</v>
      </c>
      <c r="L249" s="12">
        <v>2131000</v>
      </c>
      <c r="M249" s="12">
        <f>L249</f>
        <v>2131000</v>
      </c>
      <c r="N249" s="12">
        <v>2131000</v>
      </c>
      <c r="O249" s="12">
        <f>N249</f>
        <v>2131000</v>
      </c>
      <c r="Q249" s="141">
        <f t="shared" si="15"/>
        <v>0</v>
      </c>
      <c r="R249" s="141">
        <f t="shared" si="16"/>
        <v>0</v>
      </c>
      <c r="S249" s="141">
        <f t="shared" si="17"/>
        <v>0</v>
      </c>
      <c r="T249" s="141">
        <f t="shared" si="18"/>
        <v>0</v>
      </c>
    </row>
    <row r="250" spans="1:20" s="150" customFormat="1" ht="47.25" outlineLevel="3">
      <c r="A250" s="139" t="s">
        <v>625</v>
      </c>
      <c r="B250" s="140" t="s">
        <v>14</v>
      </c>
      <c r="C250" s="140" t="s">
        <v>22</v>
      </c>
      <c r="D250" s="140" t="s">
        <v>43</v>
      </c>
      <c r="E250" s="140" t="s">
        <v>1</v>
      </c>
      <c r="F250" s="141">
        <f>F251</f>
        <v>2131000</v>
      </c>
      <c r="G250" s="141">
        <f>F250</f>
        <v>2131000</v>
      </c>
      <c r="H250" s="141">
        <f>H251</f>
        <v>2131000</v>
      </c>
      <c r="I250" s="141">
        <f>H250</f>
        <v>2131000</v>
      </c>
      <c r="L250" s="12">
        <v>2131000</v>
      </c>
      <c r="M250" s="12">
        <f>L250</f>
        <v>2131000</v>
      </c>
      <c r="N250" s="12">
        <v>2131000</v>
      </c>
      <c r="O250" s="12">
        <f>N250</f>
        <v>2131000</v>
      </c>
      <c r="Q250" s="141">
        <f t="shared" si="15"/>
        <v>0</v>
      </c>
      <c r="R250" s="141">
        <f t="shared" si="16"/>
        <v>0</v>
      </c>
      <c r="S250" s="141">
        <f t="shared" si="17"/>
        <v>0</v>
      </c>
      <c r="T250" s="141">
        <f t="shared" si="18"/>
        <v>0</v>
      </c>
    </row>
    <row r="251" spans="1:20" ht="47.25" outlineLevel="4">
      <c r="A251" s="132" t="s">
        <v>533</v>
      </c>
      <c r="B251" s="133" t="s">
        <v>14</v>
      </c>
      <c r="C251" s="133" t="s">
        <v>22</v>
      </c>
      <c r="D251" s="133" t="s">
        <v>144</v>
      </c>
      <c r="E251" s="133" t="s">
        <v>1</v>
      </c>
      <c r="F251" s="134">
        <f>F252</f>
        <v>2131000</v>
      </c>
      <c r="G251" s="134">
        <f>F251</f>
        <v>2131000</v>
      </c>
      <c r="H251" s="134">
        <f>H252</f>
        <v>2131000</v>
      </c>
      <c r="I251" s="134">
        <f>H251</f>
        <v>2131000</v>
      </c>
      <c r="L251" s="13">
        <v>2131000</v>
      </c>
      <c r="M251" s="13">
        <f>L251</f>
        <v>2131000</v>
      </c>
      <c r="N251" s="13">
        <v>2131000</v>
      </c>
      <c r="O251" s="13">
        <f>N251</f>
        <v>2131000</v>
      </c>
      <c r="Q251" s="134">
        <f t="shared" si="15"/>
        <v>0</v>
      </c>
      <c r="R251" s="134">
        <f t="shared" si="16"/>
        <v>0</v>
      </c>
      <c r="S251" s="134">
        <f t="shared" si="17"/>
        <v>0</v>
      </c>
      <c r="T251" s="134">
        <f t="shared" si="18"/>
        <v>0</v>
      </c>
    </row>
    <row r="252" spans="1:20" ht="126" outlineLevel="5">
      <c r="A252" s="132" t="s">
        <v>456</v>
      </c>
      <c r="B252" s="133" t="s">
        <v>14</v>
      </c>
      <c r="C252" s="133" t="s">
        <v>22</v>
      </c>
      <c r="D252" s="133" t="s">
        <v>145</v>
      </c>
      <c r="E252" s="133" t="s">
        <v>1</v>
      </c>
      <c r="F252" s="134">
        <f>F253+F254</f>
        <v>2131000</v>
      </c>
      <c r="G252" s="134">
        <f>G253+G254</f>
        <v>2131000</v>
      </c>
      <c r="H252" s="134">
        <f>H253+H254</f>
        <v>2131000</v>
      </c>
      <c r="I252" s="134">
        <f>I253+I254</f>
        <v>2131000</v>
      </c>
      <c r="L252" s="13">
        <v>2131000</v>
      </c>
      <c r="M252" s="13">
        <v>2131000</v>
      </c>
      <c r="N252" s="13">
        <v>2131000</v>
      </c>
      <c r="O252" s="13">
        <v>2131000</v>
      </c>
      <c r="Q252" s="134">
        <f t="shared" si="15"/>
        <v>0</v>
      </c>
      <c r="R252" s="134">
        <f t="shared" si="16"/>
        <v>0</v>
      </c>
      <c r="S252" s="134">
        <f t="shared" si="17"/>
        <v>0</v>
      </c>
      <c r="T252" s="134">
        <f t="shared" si="18"/>
        <v>0</v>
      </c>
    </row>
    <row r="253" spans="1:20" s="87" customFormat="1" ht="94.5" outlineLevel="6">
      <c r="A253" s="19" t="s">
        <v>702</v>
      </c>
      <c r="B253" s="20" t="s">
        <v>14</v>
      </c>
      <c r="C253" s="20" t="s">
        <v>22</v>
      </c>
      <c r="D253" s="20" t="s">
        <v>145</v>
      </c>
      <c r="E253" s="20" t="s">
        <v>10</v>
      </c>
      <c r="F253" s="13">
        <f>Приложение_7.1!G170</f>
        <v>1772478.95</v>
      </c>
      <c r="G253" s="13">
        <f>F253</f>
        <v>1772478.95</v>
      </c>
      <c r="H253" s="13">
        <f>Приложение_7.1!I170</f>
        <v>1772478.95</v>
      </c>
      <c r="I253" s="13">
        <f>H253</f>
        <v>1772478.95</v>
      </c>
      <c r="L253" s="13">
        <v>1772478.95</v>
      </c>
      <c r="M253" s="13">
        <v>1772478.95</v>
      </c>
      <c r="N253" s="13">
        <v>1772478.95</v>
      </c>
      <c r="O253" s="13">
        <v>1772478.95</v>
      </c>
      <c r="Q253" s="13">
        <f t="shared" si="15"/>
        <v>0</v>
      </c>
      <c r="R253" s="13">
        <f t="shared" si="16"/>
        <v>0</v>
      </c>
      <c r="S253" s="13">
        <f t="shared" si="17"/>
        <v>0</v>
      </c>
      <c r="T253" s="13">
        <f t="shared" si="18"/>
        <v>0</v>
      </c>
    </row>
    <row r="254" spans="1:20" s="87" customFormat="1" ht="47.25" outlineLevel="6">
      <c r="A254" s="19" t="s">
        <v>703</v>
      </c>
      <c r="B254" s="20" t="s">
        <v>14</v>
      </c>
      <c r="C254" s="20" t="s">
        <v>22</v>
      </c>
      <c r="D254" s="20" t="s">
        <v>145</v>
      </c>
      <c r="E254" s="20" t="s">
        <v>17</v>
      </c>
      <c r="F254" s="13">
        <f>Приложение_7.1!G171</f>
        <v>358521.05</v>
      </c>
      <c r="G254" s="13">
        <f>F254</f>
        <v>358521.05</v>
      </c>
      <c r="H254" s="13">
        <f>Приложение_7.1!I171</f>
        <v>358521.05</v>
      </c>
      <c r="I254" s="13">
        <f>H254</f>
        <v>358521.05</v>
      </c>
      <c r="L254" s="13">
        <v>358521.05</v>
      </c>
      <c r="M254" s="13">
        <v>358521.05</v>
      </c>
      <c r="N254" s="13">
        <v>358521.05</v>
      </c>
      <c r="O254" s="13">
        <v>358521.05</v>
      </c>
      <c r="Q254" s="13">
        <f t="shared" si="15"/>
        <v>0</v>
      </c>
      <c r="R254" s="13">
        <f t="shared" si="16"/>
        <v>0</v>
      </c>
      <c r="S254" s="13">
        <f t="shared" si="17"/>
        <v>0</v>
      </c>
      <c r="T254" s="13">
        <f t="shared" si="18"/>
        <v>0</v>
      </c>
    </row>
    <row r="255" spans="1:20" s="150" customFormat="1" ht="63" outlineLevel="1">
      <c r="A255" s="139" t="s">
        <v>679</v>
      </c>
      <c r="B255" s="140" t="s">
        <v>14</v>
      </c>
      <c r="C255" s="140" t="s">
        <v>146</v>
      </c>
      <c r="D255" s="140" t="s">
        <v>4</v>
      </c>
      <c r="E255" s="140" t="s">
        <v>1</v>
      </c>
      <c r="F255" s="141">
        <f>F256+F271</f>
        <v>37884512.249999993</v>
      </c>
      <c r="G255" s="141"/>
      <c r="H255" s="141">
        <f>H256+H271</f>
        <v>37882324.919999994</v>
      </c>
      <c r="I255" s="141"/>
      <c r="L255" s="12">
        <v>37884512.25</v>
      </c>
      <c r="M255" s="12"/>
      <c r="N255" s="12">
        <v>37882324.920000002</v>
      </c>
      <c r="O255" s="12"/>
      <c r="Q255" s="141">
        <f t="shared" si="15"/>
        <v>0</v>
      </c>
      <c r="R255" s="141">
        <f t="shared" si="16"/>
        <v>0</v>
      </c>
      <c r="S255" s="141">
        <f t="shared" si="17"/>
        <v>0</v>
      </c>
      <c r="T255" s="141">
        <f t="shared" si="18"/>
        <v>0</v>
      </c>
    </row>
    <row r="256" spans="1:20" s="150" customFormat="1" ht="47.25" outlineLevel="2">
      <c r="A256" s="139" t="s">
        <v>667</v>
      </c>
      <c r="B256" s="140" t="s">
        <v>14</v>
      </c>
      <c r="C256" s="140" t="s">
        <v>146</v>
      </c>
      <c r="D256" s="140" t="s">
        <v>71</v>
      </c>
      <c r="E256" s="140" t="s">
        <v>1</v>
      </c>
      <c r="F256" s="141">
        <f>F257</f>
        <v>37549658.529999994</v>
      </c>
      <c r="G256" s="141"/>
      <c r="H256" s="141">
        <f>H257</f>
        <v>37547471.199999996</v>
      </c>
      <c r="I256" s="141"/>
      <c r="L256" s="12">
        <v>37549658.530000001</v>
      </c>
      <c r="M256" s="12"/>
      <c r="N256" s="12">
        <v>37547471.200000003</v>
      </c>
      <c r="O256" s="12"/>
      <c r="Q256" s="141">
        <f t="shared" si="15"/>
        <v>0</v>
      </c>
      <c r="R256" s="141">
        <f t="shared" si="16"/>
        <v>0</v>
      </c>
      <c r="S256" s="141">
        <f t="shared" si="17"/>
        <v>0</v>
      </c>
      <c r="T256" s="141">
        <f t="shared" si="18"/>
        <v>0</v>
      </c>
    </row>
    <row r="257" spans="1:20" s="150" customFormat="1" ht="63" outlineLevel="3">
      <c r="A257" s="139" t="s">
        <v>638</v>
      </c>
      <c r="B257" s="140" t="s">
        <v>14</v>
      </c>
      <c r="C257" s="140" t="s">
        <v>146</v>
      </c>
      <c r="D257" s="140" t="s">
        <v>149</v>
      </c>
      <c r="E257" s="140" t="s">
        <v>1</v>
      </c>
      <c r="F257" s="141">
        <f>F258+F261+F268</f>
        <v>37549658.529999994</v>
      </c>
      <c r="G257" s="141"/>
      <c r="H257" s="141">
        <f>H258+H261+H268</f>
        <v>37547471.199999996</v>
      </c>
      <c r="I257" s="141"/>
      <c r="L257" s="12">
        <v>37549658.530000001</v>
      </c>
      <c r="M257" s="12"/>
      <c r="N257" s="12">
        <v>37547471.200000003</v>
      </c>
      <c r="O257" s="12"/>
      <c r="Q257" s="141">
        <f t="shared" si="15"/>
        <v>0</v>
      </c>
      <c r="R257" s="141">
        <f t="shared" si="16"/>
        <v>0</v>
      </c>
      <c r="S257" s="141">
        <f t="shared" si="17"/>
        <v>0</v>
      </c>
      <c r="T257" s="141">
        <f t="shared" si="18"/>
        <v>0</v>
      </c>
    </row>
    <row r="258" spans="1:20" ht="47.25" outlineLevel="4">
      <c r="A258" s="132" t="s">
        <v>535</v>
      </c>
      <c r="B258" s="133" t="s">
        <v>14</v>
      </c>
      <c r="C258" s="133" t="s">
        <v>146</v>
      </c>
      <c r="D258" s="133" t="s">
        <v>150</v>
      </c>
      <c r="E258" s="133" t="s">
        <v>1</v>
      </c>
      <c r="F258" s="134">
        <f>F259</f>
        <v>190060.79999999999</v>
      </c>
      <c r="G258" s="134"/>
      <c r="H258" s="134">
        <f>H259</f>
        <v>190060.79999999999</v>
      </c>
      <c r="I258" s="134"/>
      <c r="L258" s="13">
        <v>190060.79999999999</v>
      </c>
      <c r="M258" s="13"/>
      <c r="N258" s="13">
        <v>190060.79999999999</v>
      </c>
      <c r="O258" s="13"/>
      <c r="Q258" s="134">
        <f t="shared" si="15"/>
        <v>0</v>
      </c>
      <c r="R258" s="134">
        <f t="shared" si="16"/>
        <v>0</v>
      </c>
      <c r="S258" s="134">
        <f t="shared" si="17"/>
        <v>0</v>
      </c>
      <c r="T258" s="134">
        <f t="shared" si="18"/>
        <v>0</v>
      </c>
    </row>
    <row r="259" spans="1:20" ht="31.5" outlineLevel="5">
      <c r="A259" s="132" t="s">
        <v>448</v>
      </c>
      <c r="B259" s="133" t="s">
        <v>14</v>
      </c>
      <c r="C259" s="133" t="s">
        <v>146</v>
      </c>
      <c r="D259" s="133" t="s">
        <v>151</v>
      </c>
      <c r="E259" s="133" t="s">
        <v>1</v>
      </c>
      <c r="F259" s="134">
        <f>F260</f>
        <v>190060.79999999999</v>
      </c>
      <c r="G259" s="134"/>
      <c r="H259" s="134">
        <f>H260</f>
        <v>190060.79999999999</v>
      </c>
      <c r="I259" s="134"/>
      <c r="L259" s="13">
        <v>190060.79999999999</v>
      </c>
      <c r="M259" s="13"/>
      <c r="N259" s="13">
        <v>190060.79999999999</v>
      </c>
      <c r="O259" s="13"/>
      <c r="Q259" s="134">
        <f t="shared" si="15"/>
        <v>0</v>
      </c>
      <c r="R259" s="134">
        <f t="shared" si="16"/>
        <v>0</v>
      </c>
      <c r="S259" s="134">
        <f t="shared" si="17"/>
        <v>0</v>
      </c>
      <c r="T259" s="134">
        <f t="shared" si="18"/>
        <v>0</v>
      </c>
    </row>
    <row r="260" spans="1:20" s="87" customFormat="1" ht="47.25" outlineLevel="6">
      <c r="A260" s="19" t="s">
        <v>703</v>
      </c>
      <c r="B260" s="20" t="s">
        <v>14</v>
      </c>
      <c r="C260" s="20" t="s">
        <v>146</v>
      </c>
      <c r="D260" s="20" t="s">
        <v>151</v>
      </c>
      <c r="E260" s="20" t="s">
        <v>17</v>
      </c>
      <c r="F260" s="13">
        <f>Приложение_7.1!G177</f>
        <v>190060.79999999999</v>
      </c>
      <c r="G260" s="13"/>
      <c r="H260" s="13">
        <f>Приложение_7.1!I177</f>
        <v>190060.79999999999</v>
      </c>
      <c r="I260" s="13"/>
      <c r="L260" s="13">
        <v>190060.79999999999</v>
      </c>
      <c r="M260" s="13"/>
      <c r="N260" s="13">
        <v>190060.79999999999</v>
      </c>
      <c r="O260" s="13"/>
      <c r="Q260" s="13">
        <f t="shared" si="15"/>
        <v>0</v>
      </c>
      <c r="R260" s="13">
        <f t="shared" si="16"/>
        <v>0</v>
      </c>
      <c r="S260" s="13">
        <f t="shared" si="17"/>
        <v>0</v>
      </c>
      <c r="T260" s="13">
        <f t="shared" si="18"/>
        <v>0</v>
      </c>
    </row>
    <row r="261" spans="1:20" ht="63" outlineLevel="4">
      <c r="A261" s="132" t="s">
        <v>536</v>
      </c>
      <c r="B261" s="133" t="s">
        <v>14</v>
      </c>
      <c r="C261" s="133" t="s">
        <v>146</v>
      </c>
      <c r="D261" s="133" t="s">
        <v>152</v>
      </c>
      <c r="E261" s="133" t="s">
        <v>1</v>
      </c>
      <c r="F261" s="134">
        <f>F262+F266</f>
        <v>36253180.68</v>
      </c>
      <c r="G261" s="134"/>
      <c r="H261" s="134">
        <f>H262+H266</f>
        <v>36250993.350000001</v>
      </c>
      <c r="I261" s="134"/>
      <c r="L261" s="13">
        <v>36253180.68</v>
      </c>
      <c r="M261" s="13"/>
      <c r="N261" s="13">
        <v>36250993.350000001</v>
      </c>
      <c r="O261" s="13"/>
      <c r="Q261" s="134">
        <f t="shared" ref="Q261:Q321" si="21">L261-F261</f>
        <v>0</v>
      </c>
      <c r="R261" s="134">
        <f t="shared" ref="R261:R321" si="22">M261-G261</f>
        <v>0</v>
      </c>
      <c r="S261" s="134">
        <f t="shared" ref="S261:S321" si="23">N261-H261</f>
        <v>0</v>
      </c>
      <c r="T261" s="134">
        <f t="shared" ref="T261:T321" si="24">O261-I261</f>
        <v>0</v>
      </c>
    </row>
    <row r="262" spans="1:20" ht="78.75" outlineLevel="5">
      <c r="A262" s="132" t="s">
        <v>450</v>
      </c>
      <c r="B262" s="133" t="s">
        <v>14</v>
      </c>
      <c r="C262" s="133" t="s">
        <v>146</v>
      </c>
      <c r="D262" s="133" t="s">
        <v>153</v>
      </c>
      <c r="E262" s="133" t="s">
        <v>1</v>
      </c>
      <c r="F262" s="134">
        <f>F263+F264+F265</f>
        <v>35664670.68</v>
      </c>
      <c r="G262" s="134"/>
      <c r="H262" s="134">
        <f>H263+H264+H265</f>
        <v>35662483.350000001</v>
      </c>
      <c r="I262" s="134"/>
      <c r="L262" s="13">
        <v>35664670.68</v>
      </c>
      <c r="M262" s="13"/>
      <c r="N262" s="13">
        <v>35662483.350000001</v>
      </c>
      <c r="O262" s="13"/>
      <c r="Q262" s="134">
        <f t="shared" si="21"/>
        <v>0</v>
      </c>
      <c r="R262" s="134">
        <f t="shared" si="22"/>
        <v>0</v>
      </c>
      <c r="S262" s="134">
        <f t="shared" si="23"/>
        <v>0</v>
      </c>
      <c r="T262" s="134">
        <f t="shared" si="24"/>
        <v>0</v>
      </c>
    </row>
    <row r="263" spans="1:20" s="87" customFormat="1" ht="94.5" outlineLevel="6">
      <c r="A263" s="19" t="s">
        <v>702</v>
      </c>
      <c r="B263" s="20" t="s">
        <v>14</v>
      </c>
      <c r="C263" s="20" t="s">
        <v>146</v>
      </c>
      <c r="D263" s="20" t="s">
        <v>153</v>
      </c>
      <c r="E263" s="20" t="s">
        <v>10</v>
      </c>
      <c r="F263" s="13">
        <f>Приложение_7.1!G180</f>
        <v>30963698</v>
      </c>
      <c r="G263" s="13"/>
      <c r="H263" s="13">
        <f>Приложение_7.1!I180</f>
        <v>30963698</v>
      </c>
      <c r="I263" s="13"/>
      <c r="L263" s="13">
        <v>30963698</v>
      </c>
      <c r="M263" s="13"/>
      <c r="N263" s="13">
        <v>30963698</v>
      </c>
      <c r="O263" s="13"/>
      <c r="Q263" s="13">
        <f t="shared" si="21"/>
        <v>0</v>
      </c>
      <c r="R263" s="13">
        <f t="shared" si="22"/>
        <v>0</v>
      </c>
      <c r="S263" s="13">
        <f t="shared" si="23"/>
        <v>0</v>
      </c>
      <c r="T263" s="13">
        <f t="shared" si="24"/>
        <v>0</v>
      </c>
    </row>
    <row r="264" spans="1:20" s="87" customFormat="1" ht="47.25" outlineLevel="6">
      <c r="A264" s="19" t="s">
        <v>703</v>
      </c>
      <c r="B264" s="20" t="s">
        <v>14</v>
      </c>
      <c r="C264" s="20" t="s">
        <v>146</v>
      </c>
      <c r="D264" s="20" t="s">
        <v>153</v>
      </c>
      <c r="E264" s="20" t="s">
        <v>17</v>
      </c>
      <c r="F264" s="13">
        <f>Приложение_7.1!G181</f>
        <v>4536737.18</v>
      </c>
      <c r="G264" s="13"/>
      <c r="H264" s="13">
        <f>Приложение_7.1!I181</f>
        <v>4534539.8499999996</v>
      </c>
      <c r="I264" s="13"/>
      <c r="L264" s="13">
        <v>4536737.18</v>
      </c>
      <c r="M264" s="13"/>
      <c r="N264" s="13">
        <v>4534539.8499999996</v>
      </c>
      <c r="O264" s="13"/>
      <c r="Q264" s="13">
        <f t="shared" si="21"/>
        <v>0</v>
      </c>
      <c r="R264" s="13">
        <f t="shared" si="22"/>
        <v>0</v>
      </c>
      <c r="S264" s="13">
        <f t="shared" si="23"/>
        <v>0</v>
      </c>
      <c r="T264" s="13">
        <f t="shared" si="24"/>
        <v>0</v>
      </c>
    </row>
    <row r="265" spans="1:20" s="87" customFormat="1" outlineLevel="6">
      <c r="A265" s="19" t="s">
        <v>705</v>
      </c>
      <c r="B265" s="20" t="s">
        <v>14</v>
      </c>
      <c r="C265" s="20" t="s">
        <v>146</v>
      </c>
      <c r="D265" s="20" t="s">
        <v>153</v>
      </c>
      <c r="E265" s="20" t="s">
        <v>65</v>
      </c>
      <c r="F265" s="13">
        <f>Приложение_7.1!G182</f>
        <v>164235.5</v>
      </c>
      <c r="G265" s="13"/>
      <c r="H265" s="13">
        <f>Приложение_7.1!I182</f>
        <v>164245.5</v>
      </c>
      <c r="I265" s="13"/>
      <c r="L265" s="13">
        <v>164235.5</v>
      </c>
      <c r="M265" s="13"/>
      <c r="N265" s="13">
        <v>164245.5</v>
      </c>
      <c r="O265" s="13"/>
      <c r="Q265" s="13">
        <f t="shared" si="21"/>
        <v>0</v>
      </c>
      <c r="R265" s="13">
        <f t="shared" si="22"/>
        <v>0</v>
      </c>
      <c r="S265" s="13">
        <f t="shared" si="23"/>
        <v>0</v>
      </c>
      <c r="T265" s="13">
        <f t="shared" si="24"/>
        <v>0</v>
      </c>
    </row>
    <row r="266" spans="1:20" ht="78.75" outlineLevel="5">
      <c r="A266" s="132" t="s">
        <v>439</v>
      </c>
      <c r="B266" s="133" t="s">
        <v>14</v>
      </c>
      <c r="C266" s="133" t="s">
        <v>146</v>
      </c>
      <c r="D266" s="133" t="s">
        <v>154</v>
      </c>
      <c r="E266" s="133" t="s">
        <v>1</v>
      </c>
      <c r="F266" s="134">
        <f>F267</f>
        <v>588510</v>
      </c>
      <c r="G266" s="134"/>
      <c r="H266" s="134">
        <f>H267</f>
        <v>588510</v>
      </c>
      <c r="I266" s="134"/>
      <c r="L266" s="13">
        <v>588510</v>
      </c>
      <c r="M266" s="13"/>
      <c r="N266" s="13">
        <v>588510</v>
      </c>
      <c r="O266" s="13"/>
      <c r="Q266" s="134">
        <f t="shared" si="21"/>
        <v>0</v>
      </c>
      <c r="R266" s="134">
        <f t="shared" si="22"/>
        <v>0</v>
      </c>
      <c r="S266" s="134">
        <f t="shared" si="23"/>
        <v>0</v>
      </c>
      <c r="T266" s="134">
        <f t="shared" si="24"/>
        <v>0</v>
      </c>
    </row>
    <row r="267" spans="1:20" s="87" customFormat="1" ht="94.5" outlineLevel="6">
      <c r="A267" s="19" t="s">
        <v>702</v>
      </c>
      <c r="B267" s="20" t="s">
        <v>14</v>
      </c>
      <c r="C267" s="20" t="s">
        <v>146</v>
      </c>
      <c r="D267" s="20" t="s">
        <v>154</v>
      </c>
      <c r="E267" s="20" t="s">
        <v>10</v>
      </c>
      <c r="F267" s="13">
        <f>Приложение_7.1!G184</f>
        <v>588510</v>
      </c>
      <c r="G267" s="13"/>
      <c r="H267" s="13">
        <f>Приложение_7.1!I184</f>
        <v>588510</v>
      </c>
      <c r="I267" s="13"/>
      <c r="L267" s="13">
        <v>588510</v>
      </c>
      <c r="M267" s="13"/>
      <c r="N267" s="13">
        <v>588510</v>
      </c>
      <c r="O267" s="13"/>
      <c r="Q267" s="13">
        <f t="shared" si="21"/>
        <v>0</v>
      </c>
      <c r="R267" s="13">
        <f t="shared" si="22"/>
        <v>0</v>
      </c>
      <c r="S267" s="13">
        <f t="shared" si="23"/>
        <v>0</v>
      </c>
      <c r="T267" s="13">
        <f t="shared" si="24"/>
        <v>0</v>
      </c>
    </row>
    <row r="268" spans="1:20" outlineLevel="4">
      <c r="A268" s="132" t="s">
        <v>537</v>
      </c>
      <c r="B268" s="133" t="s">
        <v>14</v>
      </c>
      <c r="C268" s="133" t="s">
        <v>146</v>
      </c>
      <c r="D268" s="133" t="s">
        <v>155</v>
      </c>
      <c r="E268" s="133" t="s">
        <v>1</v>
      </c>
      <c r="F268" s="134">
        <f>F269</f>
        <v>1106417.05</v>
      </c>
      <c r="G268" s="134"/>
      <c r="H268" s="134">
        <f>H269</f>
        <v>1106417.05</v>
      </c>
      <c r="I268" s="134"/>
      <c r="L268" s="13">
        <v>1106417.05</v>
      </c>
      <c r="M268" s="13"/>
      <c r="N268" s="13">
        <v>1106417.05</v>
      </c>
      <c r="O268" s="13"/>
      <c r="Q268" s="134">
        <f t="shared" si="21"/>
        <v>0</v>
      </c>
      <c r="R268" s="134">
        <f t="shared" si="22"/>
        <v>0</v>
      </c>
      <c r="S268" s="134">
        <f t="shared" si="23"/>
        <v>0</v>
      </c>
      <c r="T268" s="134">
        <f t="shared" si="24"/>
        <v>0</v>
      </c>
    </row>
    <row r="269" spans="1:20" ht="31.5" outlineLevel="5">
      <c r="A269" s="132" t="s">
        <v>448</v>
      </c>
      <c r="B269" s="133" t="s">
        <v>14</v>
      </c>
      <c r="C269" s="133" t="s">
        <v>146</v>
      </c>
      <c r="D269" s="133" t="s">
        <v>156</v>
      </c>
      <c r="E269" s="133" t="s">
        <v>1</v>
      </c>
      <c r="F269" s="134">
        <f>F270</f>
        <v>1106417.05</v>
      </c>
      <c r="G269" s="134"/>
      <c r="H269" s="134">
        <f>H270</f>
        <v>1106417.05</v>
      </c>
      <c r="I269" s="134"/>
      <c r="L269" s="13">
        <v>1106417.05</v>
      </c>
      <c r="M269" s="13"/>
      <c r="N269" s="13">
        <v>1106417.05</v>
      </c>
      <c r="O269" s="13"/>
      <c r="Q269" s="134">
        <f t="shared" si="21"/>
        <v>0</v>
      </c>
      <c r="R269" s="134">
        <f t="shared" si="22"/>
        <v>0</v>
      </c>
      <c r="S269" s="134">
        <f t="shared" si="23"/>
        <v>0</v>
      </c>
      <c r="T269" s="134">
        <f t="shared" si="24"/>
        <v>0</v>
      </c>
    </row>
    <row r="270" spans="1:20" s="87" customFormat="1" ht="47.25" outlineLevel="6">
      <c r="A270" s="19" t="s">
        <v>703</v>
      </c>
      <c r="B270" s="20" t="s">
        <v>14</v>
      </c>
      <c r="C270" s="20" t="s">
        <v>146</v>
      </c>
      <c r="D270" s="20" t="s">
        <v>156</v>
      </c>
      <c r="E270" s="20" t="s">
        <v>17</v>
      </c>
      <c r="F270" s="13">
        <f>Приложение_7.1!G187</f>
        <v>1106417.05</v>
      </c>
      <c r="G270" s="13"/>
      <c r="H270" s="13">
        <f>Приложение_7.1!I187</f>
        <v>1106417.05</v>
      </c>
      <c r="I270" s="13"/>
      <c r="L270" s="13">
        <v>1106417.05</v>
      </c>
      <c r="M270" s="13"/>
      <c r="N270" s="13">
        <v>1106417.05</v>
      </c>
      <c r="O270" s="13"/>
      <c r="Q270" s="13">
        <f t="shared" si="21"/>
        <v>0</v>
      </c>
      <c r="R270" s="13">
        <f t="shared" si="22"/>
        <v>0</v>
      </c>
      <c r="S270" s="13">
        <f t="shared" si="23"/>
        <v>0</v>
      </c>
      <c r="T270" s="13">
        <f t="shared" si="24"/>
        <v>0</v>
      </c>
    </row>
    <row r="271" spans="1:20" s="150" customFormat="1" ht="47.25" outlineLevel="2">
      <c r="A271" s="139" t="s">
        <v>668</v>
      </c>
      <c r="B271" s="140" t="s">
        <v>14</v>
      </c>
      <c r="C271" s="140" t="s">
        <v>146</v>
      </c>
      <c r="D271" s="140" t="s">
        <v>90</v>
      </c>
      <c r="E271" s="140" t="s">
        <v>1</v>
      </c>
      <c r="F271" s="141">
        <f>F272</f>
        <v>334853.71999999997</v>
      </c>
      <c r="G271" s="141"/>
      <c r="H271" s="141">
        <f>H272</f>
        <v>334853.71999999997</v>
      </c>
      <c r="I271" s="141"/>
      <c r="L271" s="12">
        <v>334853.71999999997</v>
      </c>
      <c r="M271" s="12"/>
      <c r="N271" s="12">
        <v>334853.71999999997</v>
      </c>
      <c r="O271" s="12"/>
      <c r="Q271" s="141">
        <f t="shared" si="21"/>
        <v>0</v>
      </c>
      <c r="R271" s="141">
        <f t="shared" si="22"/>
        <v>0</v>
      </c>
      <c r="S271" s="141">
        <f t="shared" si="23"/>
        <v>0</v>
      </c>
      <c r="T271" s="141">
        <f t="shared" si="24"/>
        <v>0</v>
      </c>
    </row>
    <row r="272" spans="1:20" s="150" customFormat="1" ht="63" outlineLevel="3">
      <c r="A272" s="139" t="s">
        <v>633</v>
      </c>
      <c r="B272" s="140" t="s">
        <v>14</v>
      </c>
      <c r="C272" s="140" t="s">
        <v>146</v>
      </c>
      <c r="D272" s="140" t="s">
        <v>91</v>
      </c>
      <c r="E272" s="140" t="s">
        <v>1</v>
      </c>
      <c r="F272" s="141">
        <f>F273</f>
        <v>334853.71999999997</v>
      </c>
      <c r="G272" s="141"/>
      <c r="H272" s="141">
        <f>H273</f>
        <v>334853.71999999997</v>
      </c>
      <c r="I272" s="141"/>
      <c r="L272" s="12">
        <v>334853.71999999997</v>
      </c>
      <c r="M272" s="12"/>
      <c r="N272" s="12">
        <v>334853.71999999997</v>
      </c>
      <c r="O272" s="12"/>
      <c r="Q272" s="141">
        <f t="shared" si="21"/>
        <v>0</v>
      </c>
      <c r="R272" s="141">
        <f t="shared" si="22"/>
        <v>0</v>
      </c>
      <c r="S272" s="141">
        <f t="shared" si="23"/>
        <v>0</v>
      </c>
      <c r="T272" s="141">
        <f t="shared" si="24"/>
        <v>0</v>
      </c>
    </row>
    <row r="273" spans="1:20" ht="31.5" outlineLevel="4">
      <c r="A273" s="132" t="s">
        <v>518</v>
      </c>
      <c r="B273" s="133" t="s">
        <v>14</v>
      </c>
      <c r="C273" s="133" t="s">
        <v>146</v>
      </c>
      <c r="D273" s="133" t="s">
        <v>100</v>
      </c>
      <c r="E273" s="133" t="s">
        <v>1</v>
      </c>
      <c r="F273" s="134">
        <f>F274</f>
        <v>334853.71999999997</v>
      </c>
      <c r="G273" s="134"/>
      <c r="H273" s="134">
        <f>H274</f>
        <v>334853.71999999997</v>
      </c>
      <c r="I273" s="134"/>
      <c r="L273" s="13">
        <v>334853.71999999997</v>
      </c>
      <c r="M273" s="13"/>
      <c r="N273" s="13">
        <v>334853.71999999997</v>
      </c>
      <c r="O273" s="13"/>
      <c r="Q273" s="134">
        <f t="shared" si="21"/>
        <v>0</v>
      </c>
      <c r="R273" s="134">
        <f t="shared" si="22"/>
        <v>0</v>
      </c>
      <c r="S273" s="134">
        <f t="shared" si="23"/>
        <v>0</v>
      </c>
      <c r="T273" s="134">
        <f t="shared" si="24"/>
        <v>0</v>
      </c>
    </row>
    <row r="274" spans="1:20" ht="31.5" outlineLevel="5">
      <c r="A274" s="132" t="s">
        <v>448</v>
      </c>
      <c r="B274" s="133" t="s">
        <v>14</v>
      </c>
      <c r="C274" s="133" t="s">
        <v>146</v>
      </c>
      <c r="D274" s="133" t="s">
        <v>101</v>
      </c>
      <c r="E274" s="133" t="s">
        <v>1</v>
      </c>
      <c r="F274" s="134">
        <f>F275</f>
        <v>334853.71999999997</v>
      </c>
      <c r="G274" s="134"/>
      <c r="H274" s="134">
        <f>H275</f>
        <v>334853.71999999997</v>
      </c>
      <c r="I274" s="134"/>
      <c r="L274" s="13">
        <v>334853.71999999997</v>
      </c>
      <c r="M274" s="13"/>
      <c r="N274" s="13">
        <v>334853.71999999997</v>
      </c>
      <c r="O274" s="13"/>
      <c r="Q274" s="134">
        <f t="shared" si="21"/>
        <v>0</v>
      </c>
      <c r="R274" s="134">
        <f t="shared" si="22"/>
        <v>0</v>
      </c>
      <c r="S274" s="134">
        <f t="shared" si="23"/>
        <v>0</v>
      </c>
      <c r="T274" s="134">
        <f t="shared" si="24"/>
        <v>0</v>
      </c>
    </row>
    <row r="275" spans="1:20" s="87" customFormat="1" ht="47.25" outlineLevel="6">
      <c r="A275" s="19" t="s">
        <v>703</v>
      </c>
      <c r="B275" s="20" t="s">
        <v>14</v>
      </c>
      <c r="C275" s="20" t="s">
        <v>146</v>
      </c>
      <c r="D275" s="20" t="s">
        <v>101</v>
      </c>
      <c r="E275" s="20" t="s">
        <v>17</v>
      </c>
      <c r="F275" s="13">
        <f>Приложение_7.1!G192</f>
        <v>334853.71999999997</v>
      </c>
      <c r="G275" s="13"/>
      <c r="H275" s="13">
        <f>Приложение_7.1!I192</f>
        <v>334853.71999999997</v>
      </c>
      <c r="I275" s="13"/>
      <c r="L275" s="13">
        <v>334853.71999999997</v>
      </c>
      <c r="M275" s="13"/>
      <c r="N275" s="13">
        <v>334853.71999999997</v>
      </c>
      <c r="O275" s="13"/>
      <c r="Q275" s="13">
        <f t="shared" si="21"/>
        <v>0</v>
      </c>
      <c r="R275" s="13">
        <f t="shared" si="22"/>
        <v>0</v>
      </c>
      <c r="S275" s="13">
        <f t="shared" si="23"/>
        <v>0</v>
      </c>
      <c r="T275" s="13">
        <f t="shared" si="24"/>
        <v>0</v>
      </c>
    </row>
    <row r="276" spans="1:20" s="150" customFormat="1">
      <c r="A276" s="139" t="s">
        <v>708</v>
      </c>
      <c r="B276" s="140" t="s">
        <v>22</v>
      </c>
      <c r="C276" s="140" t="s">
        <v>3</v>
      </c>
      <c r="D276" s="140" t="s">
        <v>4</v>
      </c>
      <c r="E276" s="140" t="s">
        <v>1</v>
      </c>
      <c r="F276" s="141">
        <f>F277+F285+F294+F303+F322</f>
        <v>158339717.66</v>
      </c>
      <c r="G276" s="141">
        <f t="shared" ref="G276:I276" si="25">G277+G285+G294+G303+G322</f>
        <v>4930712</v>
      </c>
      <c r="H276" s="141">
        <f>H277+H285+H294+H303+H322</f>
        <v>159228077.67000002</v>
      </c>
      <c r="I276" s="141">
        <f t="shared" si="25"/>
        <v>5195567.12</v>
      </c>
      <c r="L276" s="12">
        <v>158339717.66</v>
      </c>
      <c r="M276" s="12">
        <f>M277+M285+M328</f>
        <v>4930712</v>
      </c>
      <c r="N276" s="12">
        <v>159228077.66999999</v>
      </c>
      <c r="O276" s="12">
        <f>O277+O285+O328</f>
        <v>5195567.12</v>
      </c>
      <c r="Q276" s="141">
        <f t="shared" si="21"/>
        <v>0</v>
      </c>
      <c r="R276" s="141">
        <f t="shared" si="22"/>
        <v>0</v>
      </c>
      <c r="S276" s="141">
        <f t="shared" si="23"/>
        <v>0</v>
      </c>
      <c r="T276" s="141">
        <f t="shared" si="24"/>
        <v>0</v>
      </c>
    </row>
    <row r="277" spans="1:20" s="150" customFormat="1" outlineLevel="1">
      <c r="A277" s="139" t="s">
        <v>680</v>
      </c>
      <c r="B277" s="140" t="s">
        <v>22</v>
      </c>
      <c r="C277" s="140" t="s">
        <v>159</v>
      </c>
      <c r="D277" s="140" t="s">
        <v>4</v>
      </c>
      <c r="E277" s="140" t="s">
        <v>1</v>
      </c>
      <c r="F277" s="141">
        <f>F278</f>
        <v>3856145.2</v>
      </c>
      <c r="G277" s="141">
        <f t="shared" ref="G277:I277" si="26">G278</f>
        <v>3856145.2</v>
      </c>
      <c r="H277" s="141">
        <f>H278</f>
        <v>4121000.32</v>
      </c>
      <c r="I277" s="141">
        <f t="shared" si="26"/>
        <v>4121000.32</v>
      </c>
      <c r="L277" s="12">
        <v>3856145.2</v>
      </c>
      <c r="M277" s="12">
        <f>M278</f>
        <v>3856145.2</v>
      </c>
      <c r="N277" s="12">
        <v>4121000.32</v>
      </c>
      <c r="O277" s="12">
        <f>O278</f>
        <v>4121000.32</v>
      </c>
      <c r="Q277" s="141">
        <f t="shared" si="21"/>
        <v>0</v>
      </c>
      <c r="R277" s="141">
        <f t="shared" si="22"/>
        <v>0</v>
      </c>
      <c r="S277" s="141">
        <f t="shared" si="23"/>
        <v>0</v>
      </c>
      <c r="T277" s="141">
        <f t="shared" si="24"/>
        <v>0</v>
      </c>
    </row>
    <row r="278" spans="1:20" s="150" customFormat="1" ht="78.75" outlineLevel="2">
      <c r="A278" s="139" t="s">
        <v>669</v>
      </c>
      <c r="B278" s="140" t="s">
        <v>22</v>
      </c>
      <c r="C278" s="140" t="s">
        <v>159</v>
      </c>
      <c r="D278" s="140" t="s">
        <v>160</v>
      </c>
      <c r="E278" s="140" t="s">
        <v>1</v>
      </c>
      <c r="F278" s="141">
        <f>F279</f>
        <v>3856145.2</v>
      </c>
      <c r="G278" s="141">
        <f>G279</f>
        <v>3856145.2</v>
      </c>
      <c r="H278" s="141">
        <f>H279</f>
        <v>4121000.32</v>
      </c>
      <c r="I278" s="141">
        <f>I279</f>
        <v>4121000.32</v>
      </c>
      <c r="L278" s="12">
        <v>3856145.2</v>
      </c>
      <c r="M278" s="12">
        <f>M279</f>
        <v>3856145.2</v>
      </c>
      <c r="N278" s="12">
        <v>4121000.32</v>
      </c>
      <c r="O278" s="12">
        <f>O279</f>
        <v>4121000.32</v>
      </c>
      <c r="Q278" s="141">
        <f t="shared" si="21"/>
        <v>0</v>
      </c>
      <c r="R278" s="141">
        <f t="shared" si="22"/>
        <v>0</v>
      </c>
      <c r="S278" s="141">
        <f t="shared" si="23"/>
        <v>0</v>
      </c>
      <c r="T278" s="141">
        <f t="shared" si="24"/>
        <v>0</v>
      </c>
    </row>
    <row r="279" spans="1:20" s="150" customFormat="1" ht="47.25" outlineLevel="3">
      <c r="A279" s="139" t="s">
        <v>639</v>
      </c>
      <c r="B279" s="140" t="s">
        <v>22</v>
      </c>
      <c r="C279" s="140" t="s">
        <v>159</v>
      </c>
      <c r="D279" s="140" t="s">
        <v>161</v>
      </c>
      <c r="E279" s="140" t="s">
        <v>1</v>
      </c>
      <c r="F279" s="141">
        <f>F280</f>
        <v>3856145.2</v>
      </c>
      <c r="G279" s="141">
        <f>F279</f>
        <v>3856145.2</v>
      </c>
      <c r="H279" s="141">
        <f>H280</f>
        <v>4121000.32</v>
      </c>
      <c r="I279" s="141">
        <f>H279</f>
        <v>4121000.32</v>
      </c>
      <c r="L279" s="12">
        <v>3856145.2</v>
      </c>
      <c r="M279" s="12">
        <f>L279</f>
        <v>3856145.2</v>
      </c>
      <c r="N279" s="12">
        <v>4121000.32</v>
      </c>
      <c r="O279" s="12">
        <f>N279</f>
        <v>4121000.32</v>
      </c>
      <c r="Q279" s="141">
        <f t="shared" si="21"/>
        <v>0</v>
      </c>
      <c r="R279" s="141">
        <f t="shared" si="22"/>
        <v>0</v>
      </c>
      <c r="S279" s="141">
        <f t="shared" si="23"/>
        <v>0</v>
      </c>
      <c r="T279" s="141">
        <f t="shared" si="24"/>
        <v>0</v>
      </c>
    </row>
    <row r="280" spans="1:20" ht="31.5" outlineLevel="4">
      <c r="A280" s="132" t="s">
        <v>539</v>
      </c>
      <c r="B280" s="133" t="s">
        <v>22</v>
      </c>
      <c r="C280" s="133" t="s">
        <v>159</v>
      </c>
      <c r="D280" s="133" t="s">
        <v>162</v>
      </c>
      <c r="E280" s="133" t="s">
        <v>1</v>
      </c>
      <c r="F280" s="134">
        <f>F281+F283</f>
        <v>3856145.2</v>
      </c>
      <c r="G280" s="134">
        <f>F280</f>
        <v>3856145.2</v>
      </c>
      <c r="H280" s="134">
        <f>H281+H283</f>
        <v>4121000.32</v>
      </c>
      <c r="I280" s="134">
        <f>H280</f>
        <v>4121000.32</v>
      </c>
      <c r="L280" s="13">
        <v>3856145.2</v>
      </c>
      <c r="M280" s="13">
        <f>L280</f>
        <v>3856145.2</v>
      </c>
      <c r="N280" s="13">
        <v>4121000.32</v>
      </c>
      <c r="O280" s="13">
        <f>N280</f>
        <v>4121000.32</v>
      </c>
      <c r="Q280" s="134">
        <f t="shared" si="21"/>
        <v>0</v>
      </c>
      <c r="R280" s="134">
        <f t="shared" si="22"/>
        <v>0</v>
      </c>
      <c r="S280" s="134">
        <f t="shared" si="23"/>
        <v>0</v>
      </c>
      <c r="T280" s="134">
        <f t="shared" si="24"/>
        <v>0</v>
      </c>
    </row>
    <row r="281" spans="1:20" ht="31.5" outlineLevel="5">
      <c r="A281" s="132" t="s">
        <v>457</v>
      </c>
      <c r="B281" s="133" t="s">
        <v>22</v>
      </c>
      <c r="C281" s="133" t="s">
        <v>159</v>
      </c>
      <c r="D281" s="133" t="s">
        <v>163</v>
      </c>
      <c r="E281" s="133" t="s">
        <v>1</v>
      </c>
      <c r="F281" s="134">
        <f>F282</f>
        <v>3838525.2</v>
      </c>
      <c r="G281" s="134">
        <f>G282</f>
        <v>3838525.2</v>
      </c>
      <c r="H281" s="134">
        <f>H282</f>
        <v>4103380.32</v>
      </c>
      <c r="I281" s="134">
        <f>I282</f>
        <v>4103380.32</v>
      </c>
      <c r="K281" s="149"/>
      <c r="L281" s="134">
        <v>3838525.2</v>
      </c>
      <c r="M281" s="134">
        <v>3838525.2</v>
      </c>
      <c r="N281" s="134">
        <v>4103380.32</v>
      </c>
      <c r="O281" s="134">
        <v>4103380.32</v>
      </c>
      <c r="P281" s="149"/>
      <c r="Q281" s="134">
        <f t="shared" si="21"/>
        <v>0</v>
      </c>
      <c r="R281" s="134">
        <f t="shared" si="22"/>
        <v>0</v>
      </c>
      <c r="S281" s="134">
        <f t="shared" si="23"/>
        <v>0</v>
      </c>
      <c r="T281" s="134">
        <f t="shared" si="24"/>
        <v>0</v>
      </c>
    </row>
    <row r="282" spans="1:20" ht="47.25" outlineLevel="6">
      <c r="A282" s="132" t="s">
        <v>703</v>
      </c>
      <c r="B282" s="133" t="s">
        <v>22</v>
      </c>
      <c r="C282" s="133" t="s">
        <v>159</v>
      </c>
      <c r="D282" s="133" t="s">
        <v>163</v>
      </c>
      <c r="E282" s="133" t="s">
        <v>17</v>
      </c>
      <c r="F282" s="134">
        <f>Приложение_7.1!G330</f>
        <v>3838525.2</v>
      </c>
      <c r="G282" s="134">
        <f>F282</f>
        <v>3838525.2</v>
      </c>
      <c r="H282" s="134">
        <f>Приложение_7.1!I330</f>
        <v>4103380.32</v>
      </c>
      <c r="I282" s="134">
        <f>H282</f>
        <v>4103380.32</v>
      </c>
      <c r="K282" s="149"/>
      <c r="L282" s="134">
        <v>3838525.2</v>
      </c>
      <c r="M282" s="134">
        <v>3838525.2</v>
      </c>
      <c r="N282" s="134">
        <v>4103380.32</v>
      </c>
      <c r="O282" s="134">
        <v>4103380.32</v>
      </c>
      <c r="P282" s="149"/>
      <c r="Q282" s="134">
        <f t="shared" si="21"/>
        <v>0</v>
      </c>
      <c r="R282" s="134">
        <f t="shared" si="22"/>
        <v>0</v>
      </c>
      <c r="S282" s="134">
        <f t="shared" si="23"/>
        <v>0</v>
      </c>
      <c r="T282" s="134">
        <f t="shared" si="24"/>
        <v>0</v>
      </c>
    </row>
    <row r="283" spans="1:20" ht="63" outlineLevel="5">
      <c r="A283" s="132" t="s">
        <v>458</v>
      </c>
      <c r="B283" s="133" t="s">
        <v>22</v>
      </c>
      <c r="C283" s="133" t="s">
        <v>159</v>
      </c>
      <c r="D283" s="133" t="s">
        <v>164</v>
      </c>
      <c r="E283" s="133" t="s">
        <v>1</v>
      </c>
      <c r="F283" s="134">
        <f>F284</f>
        <v>17620</v>
      </c>
      <c r="G283" s="134">
        <f>G284</f>
        <v>17620</v>
      </c>
      <c r="H283" s="134">
        <f>H284</f>
        <v>17620</v>
      </c>
      <c r="I283" s="134">
        <f>I284</f>
        <v>17620</v>
      </c>
      <c r="K283" s="149"/>
      <c r="L283" s="134">
        <v>17620</v>
      </c>
      <c r="M283" s="134">
        <v>17620</v>
      </c>
      <c r="N283" s="134">
        <v>17620</v>
      </c>
      <c r="O283" s="134">
        <v>17620</v>
      </c>
      <c r="P283" s="149"/>
      <c r="Q283" s="134">
        <f t="shared" si="21"/>
        <v>0</v>
      </c>
      <c r="R283" s="134">
        <f t="shared" si="22"/>
        <v>0</v>
      </c>
      <c r="S283" s="134">
        <f t="shared" si="23"/>
        <v>0</v>
      </c>
      <c r="T283" s="134">
        <f t="shared" si="24"/>
        <v>0</v>
      </c>
    </row>
    <row r="284" spans="1:20" ht="47.25" outlineLevel="6">
      <c r="A284" s="132" t="s">
        <v>703</v>
      </c>
      <c r="B284" s="133" t="s">
        <v>22</v>
      </c>
      <c r="C284" s="133" t="s">
        <v>159</v>
      </c>
      <c r="D284" s="133" t="s">
        <v>164</v>
      </c>
      <c r="E284" s="133" t="s">
        <v>17</v>
      </c>
      <c r="F284" s="134">
        <f>Приложение_7.1!G332</f>
        <v>17620</v>
      </c>
      <c r="G284" s="134">
        <f>F284</f>
        <v>17620</v>
      </c>
      <c r="H284" s="134">
        <f>Приложение_7.1!I332</f>
        <v>17620</v>
      </c>
      <c r="I284" s="134">
        <f>H284</f>
        <v>17620</v>
      </c>
      <c r="K284" s="149"/>
      <c r="L284" s="134">
        <v>17620</v>
      </c>
      <c r="M284" s="134">
        <v>17620</v>
      </c>
      <c r="N284" s="134">
        <v>17620</v>
      </c>
      <c r="O284" s="134">
        <v>17620</v>
      </c>
      <c r="P284" s="149"/>
      <c r="Q284" s="134">
        <f t="shared" si="21"/>
        <v>0</v>
      </c>
      <c r="R284" s="134">
        <f t="shared" si="22"/>
        <v>0</v>
      </c>
      <c r="S284" s="134">
        <f t="shared" si="23"/>
        <v>0</v>
      </c>
      <c r="T284" s="134">
        <f t="shared" si="24"/>
        <v>0</v>
      </c>
    </row>
    <row r="285" spans="1:20" s="150" customFormat="1" outlineLevel="1">
      <c r="A285" s="139" t="s">
        <v>681</v>
      </c>
      <c r="B285" s="140" t="s">
        <v>22</v>
      </c>
      <c r="C285" s="140" t="s">
        <v>165</v>
      </c>
      <c r="D285" s="140" t="s">
        <v>4</v>
      </c>
      <c r="E285" s="140" t="s">
        <v>1</v>
      </c>
      <c r="F285" s="141">
        <f>F286</f>
        <v>19931366.800000001</v>
      </c>
      <c r="G285" s="141">
        <f t="shared" ref="G285:I285" si="27">G286</f>
        <v>1038366.8</v>
      </c>
      <c r="H285" s="141">
        <f>H286</f>
        <v>19931366.800000001</v>
      </c>
      <c r="I285" s="141">
        <f t="shared" si="27"/>
        <v>1038366.8</v>
      </c>
      <c r="L285" s="12">
        <v>19931366.800000001</v>
      </c>
      <c r="M285" s="12">
        <f>M287</f>
        <v>1038366.8</v>
      </c>
      <c r="N285" s="12">
        <v>19931366.800000001</v>
      </c>
      <c r="O285" s="12">
        <f>O287</f>
        <v>1038366.8</v>
      </c>
      <c r="Q285" s="141">
        <f t="shared" si="21"/>
        <v>0</v>
      </c>
      <c r="R285" s="141">
        <f t="shared" si="22"/>
        <v>0</v>
      </c>
      <c r="S285" s="141">
        <f t="shared" si="23"/>
        <v>0</v>
      </c>
      <c r="T285" s="141">
        <f t="shared" si="24"/>
        <v>0</v>
      </c>
    </row>
    <row r="286" spans="1:20" s="150" customFormat="1" ht="78.75" outlineLevel="2">
      <c r="A286" s="139" t="s">
        <v>669</v>
      </c>
      <c r="B286" s="140" t="s">
        <v>22</v>
      </c>
      <c r="C286" s="140" t="s">
        <v>165</v>
      </c>
      <c r="D286" s="140" t="s">
        <v>160</v>
      </c>
      <c r="E286" s="140" t="s">
        <v>1</v>
      </c>
      <c r="F286" s="141">
        <f>F287</f>
        <v>19931366.800000001</v>
      </c>
      <c r="G286" s="141">
        <f>G287</f>
        <v>1038366.8</v>
      </c>
      <c r="H286" s="141">
        <f>H287</f>
        <v>19931366.800000001</v>
      </c>
      <c r="I286" s="141">
        <f>I287</f>
        <v>1038366.8</v>
      </c>
      <c r="L286" s="12">
        <v>19931366.800000001</v>
      </c>
      <c r="M286" s="12">
        <f>M287</f>
        <v>1038366.8</v>
      </c>
      <c r="N286" s="12">
        <v>19931366.800000001</v>
      </c>
      <c r="O286" s="12">
        <f>O287</f>
        <v>1038366.8</v>
      </c>
      <c r="Q286" s="141">
        <f t="shared" si="21"/>
        <v>0</v>
      </c>
      <c r="R286" s="141">
        <f t="shared" si="22"/>
        <v>0</v>
      </c>
      <c r="S286" s="141">
        <f t="shared" si="23"/>
        <v>0</v>
      </c>
      <c r="T286" s="141">
        <f t="shared" si="24"/>
        <v>0</v>
      </c>
    </row>
    <row r="287" spans="1:20" s="150" customFormat="1" ht="47.25" outlineLevel="3">
      <c r="A287" s="139" t="s">
        <v>640</v>
      </c>
      <c r="B287" s="140" t="s">
        <v>22</v>
      </c>
      <c r="C287" s="140" t="s">
        <v>165</v>
      </c>
      <c r="D287" s="140" t="s">
        <v>166</v>
      </c>
      <c r="E287" s="140" t="s">
        <v>1</v>
      </c>
      <c r="F287" s="141">
        <f>F288+F291</f>
        <v>19931366.800000001</v>
      </c>
      <c r="G287" s="141">
        <f>G288+G291</f>
        <v>1038366.8</v>
      </c>
      <c r="H287" s="141">
        <f>H288+H291</f>
        <v>19931366.800000001</v>
      </c>
      <c r="I287" s="141">
        <f>I288+I291</f>
        <v>1038366.8</v>
      </c>
      <c r="L287" s="12">
        <v>19931366.800000001</v>
      </c>
      <c r="M287" s="12">
        <f>M291</f>
        <v>1038366.8</v>
      </c>
      <c r="N287" s="12">
        <v>19931366.800000001</v>
      </c>
      <c r="O287" s="12">
        <f>O291</f>
        <v>1038366.8</v>
      </c>
      <c r="Q287" s="141">
        <f t="shared" si="21"/>
        <v>0</v>
      </c>
      <c r="R287" s="141">
        <f t="shared" si="22"/>
        <v>0</v>
      </c>
      <c r="S287" s="141">
        <f t="shared" si="23"/>
        <v>0</v>
      </c>
      <c r="T287" s="141">
        <f t="shared" si="24"/>
        <v>0</v>
      </c>
    </row>
    <row r="288" spans="1:20" ht="63" outlineLevel="4">
      <c r="A288" s="132" t="s">
        <v>540</v>
      </c>
      <c r="B288" s="133" t="s">
        <v>22</v>
      </c>
      <c r="C288" s="133" t="s">
        <v>165</v>
      </c>
      <c r="D288" s="133" t="s">
        <v>167</v>
      </c>
      <c r="E288" s="133" t="s">
        <v>1</v>
      </c>
      <c r="F288" s="134">
        <f>F289</f>
        <v>18893000</v>
      </c>
      <c r="G288" s="134"/>
      <c r="H288" s="134">
        <f>H289</f>
        <v>18893000</v>
      </c>
      <c r="I288" s="134"/>
      <c r="L288" s="13">
        <v>18893000</v>
      </c>
      <c r="M288" s="13"/>
      <c r="N288" s="13">
        <v>18893000</v>
      </c>
      <c r="O288" s="13"/>
      <c r="Q288" s="134">
        <f t="shared" si="21"/>
        <v>0</v>
      </c>
      <c r="R288" s="134">
        <f t="shared" si="22"/>
        <v>0</v>
      </c>
      <c r="S288" s="134">
        <f t="shared" si="23"/>
        <v>0</v>
      </c>
      <c r="T288" s="134">
        <f t="shared" si="24"/>
        <v>0</v>
      </c>
    </row>
    <row r="289" spans="1:20" ht="47.25" outlineLevel="5">
      <c r="A289" s="132" t="s">
        <v>459</v>
      </c>
      <c r="B289" s="133" t="s">
        <v>22</v>
      </c>
      <c r="C289" s="133" t="s">
        <v>165</v>
      </c>
      <c r="D289" s="133" t="s">
        <v>168</v>
      </c>
      <c r="E289" s="133" t="s">
        <v>1</v>
      </c>
      <c r="F289" s="134">
        <f>F290</f>
        <v>18893000</v>
      </c>
      <c r="G289" s="134"/>
      <c r="H289" s="134">
        <f>H290</f>
        <v>18893000</v>
      </c>
      <c r="I289" s="134"/>
      <c r="L289" s="13">
        <v>18893000</v>
      </c>
      <c r="M289" s="13"/>
      <c r="N289" s="13">
        <v>18893000</v>
      </c>
      <c r="O289" s="13"/>
      <c r="Q289" s="134">
        <f t="shared" si="21"/>
        <v>0</v>
      </c>
      <c r="R289" s="134">
        <f t="shared" si="22"/>
        <v>0</v>
      </c>
      <c r="S289" s="134">
        <f t="shared" si="23"/>
        <v>0</v>
      </c>
      <c r="T289" s="134">
        <f t="shared" si="24"/>
        <v>0</v>
      </c>
    </row>
    <row r="290" spans="1:20" s="87" customFormat="1" outlineLevel="6">
      <c r="A290" s="19" t="s">
        <v>705</v>
      </c>
      <c r="B290" s="20" t="s">
        <v>22</v>
      </c>
      <c r="C290" s="20" t="s">
        <v>165</v>
      </c>
      <c r="D290" s="20" t="s">
        <v>168</v>
      </c>
      <c r="E290" s="20" t="s">
        <v>65</v>
      </c>
      <c r="F290" s="13">
        <f>Приложение_7.1!G199</f>
        <v>18893000</v>
      </c>
      <c r="G290" s="13"/>
      <c r="H290" s="13">
        <f>Приложение_7.1!I199</f>
        <v>18893000</v>
      </c>
      <c r="I290" s="13"/>
      <c r="L290" s="13">
        <v>18893000</v>
      </c>
      <c r="M290" s="13"/>
      <c r="N290" s="13">
        <v>18893000</v>
      </c>
      <c r="O290" s="13"/>
      <c r="Q290" s="13">
        <f t="shared" si="21"/>
        <v>0</v>
      </c>
      <c r="R290" s="13">
        <f t="shared" si="22"/>
        <v>0</v>
      </c>
      <c r="S290" s="13">
        <f t="shared" si="23"/>
        <v>0</v>
      </c>
      <c r="T290" s="13">
        <f t="shared" si="24"/>
        <v>0</v>
      </c>
    </row>
    <row r="291" spans="1:20" ht="78.75" outlineLevel="4">
      <c r="A291" s="132" t="s">
        <v>541</v>
      </c>
      <c r="B291" s="133" t="s">
        <v>22</v>
      </c>
      <c r="C291" s="133" t="s">
        <v>165</v>
      </c>
      <c r="D291" s="133" t="s">
        <v>169</v>
      </c>
      <c r="E291" s="133" t="s">
        <v>1</v>
      </c>
      <c r="F291" s="134">
        <f t="shared" ref="F291:G292" si="28">F292</f>
        <v>1038366.8</v>
      </c>
      <c r="G291" s="134">
        <f t="shared" si="28"/>
        <v>1038366.8</v>
      </c>
      <c r="H291" s="134">
        <f t="shared" ref="H291:H292" si="29">H292</f>
        <v>1038366.8</v>
      </c>
      <c r="I291" s="134">
        <f t="shared" ref="I291:I292" si="30">I292</f>
        <v>1038366.8</v>
      </c>
      <c r="L291" s="13">
        <v>1038366.8</v>
      </c>
      <c r="M291" s="13">
        <f>L291</f>
        <v>1038366.8</v>
      </c>
      <c r="N291" s="13">
        <v>1038366.8</v>
      </c>
      <c r="O291" s="13">
        <f>N291</f>
        <v>1038366.8</v>
      </c>
      <c r="Q291" s="134">
        <f t="shared" si="21"/>
        <v>0</v>
      </c>
      <c r="R291" s="134">
        <f t="shared" si="22"/>
        <v>0</v>
      </c>
      <c r="S291" s="134">
        <f t="shared" si="23"/>
        <v>0</v>
      </c>
      <c r="T291" s="134">
        <f t="shared" si="24"/>
        <v>0</v>
      </c>
    </row>
    <row r="292" spans="1:20" ht="110.25" outlineLevel="5">
      <c r="A292" s="132" t="s">
        <v>460</v>
      </c>
      <c r="B292" s="133" t="s">
        <v>22</v>
      </c>
      <c r="C292" s="133" t="s">
        <v>165</v>
      </c>
      <c r="D292" s="133" t="s">
        <v>170</v>
      </c>
      <c r="E292" s="133" t="s">
        <v>1</v>
      </c>
      <c r="F292" s="134">
        <f t="shared" si="28"/>
        <v>1038366.8</v>
      </c>
      <c r="G292" s="134">
        <f t="shared" si="28"/>
        <v>1038366.8</v>
      </c>
      <c r="H292" s="134">
        <f t="shared" si="29"/>
        <v>1038366.8</v>
      </c>
      <c r="I292" s="134">
        <f t="shared" si="30"/>
        <v>1038366.8</v>
      </c>
      <c r="L292" s="13">
        <v>1038366.8</v>
      </c>
      <c r="M292" s="13">
        <v>1038366.8</v>
      </c>
      <c r="N292" s="13">
        <v>1038366.8</v>
      </c>
      <c r="O292" s="13">
        <v>1038366.8</v>
      </c>
      <c r="Q292" s="134">
        <f t="shared" si="21"/>
        <v>0</v>
      </c>
      <c r="R292" s="134">
        <f t="shared" si="22"/>
        <v>0</v>
      </c>
      <c r="S292" s="134">
        <f t="shared" si="23"/>
        <v>0</v>
      </c>
      <c r="T292" s="134">
        <f t="shared" si="24"/>
        <v>0</v>
      </c>
    </row>
    <row r="293" spans="1:20" s="87" customFormat="1" ht="33" customHeight="1" outlineLevel="6">
      <c r="A293" s="19" t="s">
        <v>705</v>
      </c>
      <c r="B293" s="20" t="s">
        <v>22</v>
      </c>
      <c r="C293" s="20" t="s">
        <v>165</v>
      </c>
      <c r="D293" s="20" t="s">
        <v>170</v>
      </c>
      <c r="E293" s="20" t="s">
        <v>65</v>
      </c>
      <c r="F293" s="13">
        <f>Приложение_7.1!G202</f>
        <v>1038366.8</v>
      </c>
      <c r="G293" s="13">
        <f>F293</f>
        <v>1038366.8</v>
      </c>
      <c r="H293" s="13">
        <f>Приложение_7.1!I202</f>
        <v>1038366.8</v>
      </c>
      <c r="I293" s="13">
        <f>H293</f>
        <v>1038366.8</v>
      </c>
      <c r="L293" s="13">
        <v>1038366.8</v>
      </c>
      <c r="M293" s="13">
        <v>1038366.8</v>
      </c>
      <c r="N293" s="13">
        <v>1038366.8</v>
      </c>
      <c r="O293" s="13">
        <v>1038366.8</v>
      </c>
      <c r="Q293" s="13">
        <f t="shared" si="21"/>
        <v>0</v>
      </c>
      <c r="R293" s="13">
        <f t="shared" si="22"/>
        <v>0</v>
      </c>
      <c r="S293" s="13">
        <f t="shared" si="23"/>
        <v>0</v>
      </c>
      <c r="T293" s="13">
        <f t="shared" si="24"/>
        <v>0</v>
      </c>
    </row>
    <row r="294" spans="1:20" s="150" customFormat="1" outlineLevel="1">
      <c r="A294" s="139" t="s">
        <v>682</v>
      </c>
      <c r="B294" s="140" t="s">
        <v>22</v>
      </c>
      <c r="C294" s="140" t="s">
        <v>146</v>
      </c>
      <c r="D294" s="140" t="s">
        <v>4</v>
      </c>
      <c r="E294" s="140" t="s">
        <v>1</v>
      </c>
      <c r="F294" s="141">
        <f>F295</f>
        <v>97080043.340000004</v>
      </c>
      <c r="G294" s="141"/>
      <c r="H294" s="141">
        <f>H295</f>
        <v>97086677.250000015</v>
      </c>
      <c r="I294" s="141"/>
      <c r="L294" s="12">
        <v>97080043.340000004</v>
      </c>
      <c r="M294" s="12"/>
      <c r="N294" s="12">
        <v>97086677.25</v>
      </c>
      <c r="O294" s="12"/>
      <c r="Q294" s="141">
        <f t="shared" si="21"/>
        <v>0</v>
      </c>
      <c r="R294" s="141">
        <f t="shared" si="22"/>
        <v>0</v>
      </c>
      <c r="S294" s="141">
        <f t="shared" si="23"/>
        <v>0</v>
      </c>
      <c r="T294" s="141">
        <f t="shared" si="24"/>
        <v>0</v>
      </c>
    </row>
    <row r="295" spans="1:20" s="150" customFormat="1" ht="47.25" outlineLevel="2">
      <c r="A295" s="139" t="s">
        <v>642</v>
      </c>
      <c r="B295" s="140" t="s">
        <v>22</v>
      </c>
      <c r="C295" s="140" t="s">
        <v>146</v>
      </c>
      <c r="D295" s="140" t="s">
        <v>178</v>
      </c>
      <c r="E295" s="140" t="s">
        <v>1</v>
      </c>
      <c r="F295" s="141">
        <f>F296</f>
        <v>97080043.340000004</v>
      </c>
      <c r="G295" s="141"/>
      <c r="H295" s="141">
        <f>H296</f>
        <v>97086677.250000015</v>
      </c>
      <c r="I295" s="141"/>
      <c r="L295" s="12">
        <v>97080043.340000004</v>
      </c>
      <c r="M295" s="12"/>
      <c r="N295" s="12">
        <v>97086677.25</v>
      </c>
      <c r="O295" s="12"/>
      <c r="Q295" s="141">
        <f t="shared" si="21"/>
        <v>0</v>
      </c>
      <c r="R295" s="141">
        <f t="shared" si="22"/>
        <v>0</v>
      </c>
      <c r="S295" s="141">
        <f t="shared" si="23"/>
        <v>0</v>
      </c>
      <c r="T295" s="141">
        <f t="shared" si="24"/>
        <v>0</v>
      </c>
    </row>
    <row r="296" spans="1:20" ht="63" outlineLevel="4">
      <c r="A296" s="132" t="s">
        <v>546</v>
      </c>
      <c r="B296" s="133" t="s">
        <v>22</v>
      </c>
      <c r="C296" s="133" t="s">
        <v>146</v>
      </c>
      <c r="D296" s="133" t="s">
        <v>181</v>
      </c>
      <c r="E296" s="133" t="s">
        <v>1</v>
      </c>
      <c r="F296" s="134">
        <f>F297+F299+F301</f>
        <v>97080043.340000004</v>
      </c>
      <c r="G296" s="134"/>
      <c r="H296" s="134">
        <f>H297+H299+H301</f>
        <v>97086677.250000015</v>
      </c>
      <c r="I296" s="134"/>
      <c r="L296" s="13">
        <v>97080043.340000004</v>
      </c>
      <c r="M296" s="13"/>
      <c r="N296" s="13">
        <v>97086677.25</v>
      </c>
      <c r="O296" s="13"/>
      <c r="Q296" s="134">
        <f t="shared" si="21"/>
        <v>0</v>
      </c>
      <c r="R296" s="134">
        <f t="shared" si="22"/>
        <v>0</v>
      </c>
      <c r="S296" s="134">
        <f t="shared" si="23"/>
        <v>0</v>
      </c>
      <c r="T296" s="134">
        <f t="shared" si="24"/>
        <v>0</v>
      </c>
    </row>
    <row r="297" spans="1:20" ht="47.25" outlineLevel="5">
      <c r="A297" s="132" t="s">
        <v>462</v>
      </c>
      <c r="B297" s="133" t="s">
        <v>22</v>
      </c>
      <c r="C297" s="133" t="s">
        <v>146</v>
      </c>
      <c r="D297" s="133" t="s">
        <v>182</v>
      </c>
      <c r="E297" s="133" t="s">
        <v>1</v>
      </c>
      <c r="F297" s="134">
        <f>F298</f>
        <v>94609376.120000005</v>
      </c>
      <c r="G297" s="134"/>
      <c r="H297" s="134">
        <f>H298</f>
        <v>94609376.120000005</v>
      </c>
      <c r="I297" s="134"/>
      <c r="L297" s="13">
        <v>94609376.120000005</v>
      </c>
      <c r="M297" s="13"/>
      <c r="N297" s="13">
        <v>94609376.120000005</v>
      </c>
      <c r="O297" s="13"/>
      <c r="Q297" s="134">
        <f t="shared" si="21"/>
        <v>0</v>
      </c>
      <c r="R297" s="134">
        <f t="shared" si="22"/>
        <v>0</v>
      </c>
      <c r="S297" s="134">
        <f t="shared" si="23"/>
        <v>0</v>
      </c>
      <c r="T297" s="134">
        <f t="shared" si="24"/>
        <v>0</v>
      </c>
    </row>
    <row r="298" spans="1:20" s="87" customFormat="1" ht="47.25" outlineLevel="6">
      <c r="A298" s="19" t="s">
        <v>703</v>
      </c>
      <c r="B298" s="20" t="s">
        <v>22</v>
      </c>
      <c r="C298" s="20" t="s">
        <v>146</v>
      </c>
      <c r="D298" s="20" t="s">
        <v>182</v>
      </c>
      <c r="E298" s="20" t="s">
        <v>17</v>
      </c>
      <c r="F298" s="13">
        <f>Приложение_7.1!G337</f>
        <v>94609376.120000005</v>
      </c>
      <c r="G298" s="13"/>
      <c r="H298" s="13">
        <f>Приложение_7.1!I337</f>
        <v>94609376.120000005</v>
      </c>
      <c r="I298" s="13"/>
      <c r="L298" s="13">
        <v>94609376.120000005</v>
      </c>
      <c r="M298" s="13"/>
      <c r="N298" s="13">
        <v>94609376.120000005</v>
      </c>
      <c r="O298" s="13"/>
      <c r="Q298" s="13">
        <f t="shared" si="21"/>
        <v>0</v>
      </c>
      <c r="R298" s="13">
        <f t="shared" si="22"/>
        <v>0</v>
      </c>
      <c r="S298" s="13">
        <f t="shared" si="23"/>
        <v>0</v>
      </c>
      <c r="T298" s="13">
        <f t="shared" si="24"/>
        <v>0</v>
      </c>
    </row>
    <row r="299" spans="1:20" ht="31.5" outlineLevel="5">
      <c r="A299" s="132" t="s">
        <v>463</v>
      </c>
      <c r="B299" s="133" t="s">
        <v>22</v>
      </c>
      <c r="C299" s="133" t="s">
        <v>146</v>
      </c>
      <c r="D299" s="133" t="s">
        <v>183</v>
      </c>
      <c r="E299" s="133" t="s">
        <v>1</v>
      </c>
      <c r="F299" s="134">
        <f>F300</f>
        <v>358644.6</v>
      </c>
      <c r="G299" s="134"/>
      <c r="H299" s="134">
        <f>H300</f>
        <v>364075.43</v>
      </c>
      <c r="I299" s="134"/>
      <c r="L299" s="13">
        <v>358644.6</v>
      </c>
      <c r="M299" s="13"/>
      <c r="N299" s="13">
        <v>364075.43</v>
      </c>
      <c r="O299" s="13"/>
      <c r="Q299" s="134">
        <f t="shared" si="21"/>
        <v>0</v>
      </c>
      <c r="R299" s="134">
        <f t="shared" si="22"/>
        <v>0</v>
      </c>
      <c r="S299" s="134">
        <f t="shared" si="23"/>
        <v>0</v>
      </c>
      <c r="T299" s="134">
        <f t="shared" si="24"/>
        <v>0</v>
      </c>
    </row>
    <row r="300" spans="1:20" s="87" customFormat="1" ht="47.25" outlineLevel="6">
      <c r="A300" s="19" t="s">
        <v>703</v>
      </c>
      <c r="B300" s="20" t="s">
        <v>22</v>
      </c>
      <c r="C300" s="20" t="s">
        <v>146</v>
      </c>
      <c r="D300" s="20" t="s">
        <v>183</v>
      </c>
      <c r="E300" s="20" t="s">
        <v>17</v>
      </c>
      <c r="F300" s="13">
        <f>Приложение_7.1!G339</f>
        <v>358644.6</v>
      </c>
      <c r="G300" s="13"/>
      <c r="H300" s="13">
        <f>Приложение_7.1!I339</f>
        <v>364075.43</v>
      </c>
      <c r="I300" s="13"/>
      <c r="L300" s="13">
        <v>358644.6</v>
      </c>
      <c r="M300" s="13"/>
      <c r="N300" s="13">
        <v>364075.43</v>
      </c>
      <c r="O300" s="13"/>
      <c r="Q300" s="13">
        <f t="shared" si="21"/>
        <v>0</v>
      </c>
      <c r="R300" s="13">
        <f t="shared" si="22"/>
        <v>0</v>
      </c>
      <c r="S300" s="13">
        <f t="shared" si="23"/>
        <v>0</v>
      </c>
      <c r="T300" s="13">
        <f t="shared" si="24"/>
        <v>0</v>
      </c>
    </row>
    <row r="301" spans="1:20" ht="31.5" outlineLevel="5">
      <c r="A301" s="132" t="s">
        <v>448</v>
      </c>
      <c r="B301" s="133" t="s">
        <v>22</v>
      </c>
      <c r="C301" s="133" t="s">
        <v>146</v>
      </c>
      <c r="D301" s="133" t="s">
        <v>184</v>
      </c>
      <c r="E301" s="133" t="s">
        <v>1</v>
      </c>
      <c r="F301" s="134">
        <f>F302</f>
        <v>2112022.62</v>
      </c>
      <c r="G301" s="134"/>
      <c r="H301" s="134">
        <f>H302</f>
        <v>2113225.7000000002</v>
      </c>
      <c r="I301" s="134"/>
      <c r="L301" s="13">
        <v>2112022.62</v>
      </c>
      <c r="M301" s="13"/>
      <c r="N301" s="13">
        <v>2113225.7000000002</v>
      </c>
      <c r="O301" s="13"/>
      <c r="Q301" s="134">
        <f t="shared" si="21"/>
        <v>0</v>
      </c>
      <c r="R301" s="134">
        <f t="shared" si="22"/>
        <v>0</v>
      </c>
      <c r="S301" s="134">
        <f t="shared" si="23"/>
        <v>0</v>
      </c>
      <c r="T301" s="134">
        <f t="shared" si="24"/>
        <v>0</v>
      </c>
    </row>
    <row r="302" spans="1:20" s="87" customFormat="1" ht="47.25" outlineLevel="6">
      <c r="A302" s="19" t="s">
        <v>703</v>
      </c>
      <c r="B302" s="20" t="s">
        <v>22</v>
      </c>
      <c r="C302" s="20" t="s">
        <v>146</v>
      </c>
      <c r="D302" s="20" t="s">
        <v>184</v>
      </c>
      <c r="E302" s="20" t="s">
        <v>17</v>
      </c>
      <c r="F302" s="13">
        <f>Приложение_7.1!G341</f>
        <v>2112022.62</v>
      </c>
      <c r="G302" s="13"/>
      <c r="H302" s="13">
        <f>Приложение_7.1!I341</f>
        <v>2113225.7000000002</v>
      </c>
      <c r="I302" s="13"/>
      <c r="L302" s="13">
        <v>2112022.62</v>
      </c>
      <c r="M302" s="13"/>
      <c r="N302" s="13">
        <v>2113225.7000000002</v>
      </c>
      <c r="O302" s="13"/>
      <c r="Q302" s="13">
        <f t="shared" si="21"/>
        <v>0</v>
      </c>
      <c r="R302" s="13">
        <f t="shared" si="22"/>
        <v>0</v>
      </c>
      <c r="S302" s="13">
        <f t="shared" si="23"/>
        <v>0</v>
      </c>
      <c r="T302" s="13">
        <f t="shared" si="24"/>
        <v>0</v>
      </c>
    </row>
    <row r="303" spans="1:20" s="150" customFormat="1" outlineLevel="1">
      <c r="A303" s="139" t="s">
        <v>683</v>
      </c>
      <c r="B303" s="140" t="s">
        <v>22</v>
      </c>
      <c r="C303" s="140" t="s">
        <v>187</v>
      </c>
      <c r="D303" s="140" t="s">
        <v>4</v>
      </c>
      <c r="E303" s="140" t="s">
        <v>1</v>
      </c>
      <c r="F303" s="141">
        <f>F304</f>
        <v>11066404.67</v>
      </c>
      <c r="G303" s="141"/>
      <c r="H303" s="141">
        <f>H304</f>
        <v>11066404.67</v>
      </c>
      <c r="I303" s="141"/>
      <c r="L303" s="12">
        <v>11066404.67</v>
      </c>
      <c r="M303" s="12"/>
      <c r="N303" s="12">
        <v>11066404.67</v>
      </c>
      <c r="O303" s="12"/>
      <c r="Q303" s="141">
        <f t="shared" si="21"/>
        <v>0</v>
      </c>
      <c r="R303" s="141">
        <f t="shared" si="22"/>
        <v>0</v>
      </c>
      <c r="S303" s="141">
        <f t="shared" si="23"/>
        <v>0</v>
      </c>
      <c r="T303" s="141">
        <f t="shared" si="24"/>
        <v>0</v>
      </c>
    </row>
    <row r="304" spans="1:20" s="150" customFormat="1" ht="47.25" outlineLevel="2">
      <c r="A304" s="139" t="s">
        <v>668</v>
      </c>
      <c r="B304" s="140" t="s">
        <v>22</v>
      </c>
      <c r="C304" s="140" t="s">
        <v>187</v>
      </c>
      <c r="D304" s="140" t="s">
        <v>90</v>
      </c>
      <c r="E304" s="140" t="s">
        <v>1</v>
      </c>
      <c r="F304" s="141">
        <f>F305+F312</f>
        <v>11066404.67</v>
      </c>
      <c r="G304" s="141"/>
      <c r="H304" s="141">
        <f>H305+H312</f>
        <v>11066404.67</v>
      </c>
      <c r="I304" s="141"/>
      <c r="L304" s="12">
        <v>11066404.67</v>
      </c>
      <c r="M304" s="12"/>
      <c r="N304" s="12">
        <v>11066404.67</v>
      </c>
      <c r="O304" s="12"/>
      <c r="Q304" s="141">
        <f t="shared" si="21"/>
        <v>0</v>
      </c>
      <c r="R304" s="141">
        <f t="shared" si="22"/>
        <v>0</v>
      </c>
      <c r="S304" s="141">
        <f t="shared" si="23"/>
        <v>0</v>
      </c>
      <c r="T304" s="141">
        <f t="shared" si="24"/>
        <v>0</v>
      </c>
    </row>
    <row r="305" spans="1:20" s="150" customFormat="1" ht="63" outlineLevel="3">
      <c r="A305" s="139" t="s">
        <v>643</v>
      </c>
      <c r="B305" s="140" t="s">
        <v>22</v>
      </c>
      <c r="C305" s="140" t="s">
        <v>187</v>
      </c>
      <c r="D305" s="140" t="s">
        <v>188</v>
      </c>
      <c r="E305" s="140" t="s">
        <v>1</v>
      </c>
      <c r="F305" s="141">
        <f>F306</f>
        <v>10232143.869999999</v>
      </c>
      <c r="G305" s="141"/>
      <c r="H305" s="141">
        <f>H306</f>
        <v>10277143.869999999</v>
      </c>
      <c r="I305" s="141"/>
      <c r="L305" s="12">
        <v>10232143.869999999</v>
      </c>
      <c r="M305" s="12"/>
      <c r="N305" s="12">
        <v>10277143.869999999</v>
      </c>
      <c r="O305" s="12"/>
      <c r="Q305" s="141">
        <f t="shared" si="21"/>
        <v>0</v>
      </c>
      <c r="R305" s="141">
        <f t="shared" si="22"/>
        <v>0</v>
      </c>
      <c r="S305" s="141">
        <f t="shared" si="23"/>
        <v>0</v>
      </c>
      <c r="T305" s="141">
        <f t="shared" si="24"/>
        <v>0</v>
      </c>
    </row>
    <row r="306" spans="1:20" ht="94.5" outlineLevel="4">
      <c r="A306" s="132" t="s">
        <v>548</v>
      </c>
      <c r="B306" s="133" t="s">
        <v>22</v>
      </c>
      <c r="C306" s="133" t="s">
        <v>187</v>
      </c>
      <c r="D306" s="133" t="s">
        <v>189</v>
      </c>
      <c r="E306" s="133" t="s">
        <v>1</v>
      </c>
      <c r="F306" s="134">
        <f>F307+F310</f>
        <v>10232143.869999999</v>
      </c>
      <c r="G306" s="134"/>
      <c r="H306" s="134">
        <f>H307+H310</f>
        <v>10277143.869999999</v>
      </c>
      <c r="I306" s="134"/>
      <c r="L306" s="13">
        <v>10232143.869999999</v>
      </c>
      <c r="M306" s="13"/>
      <c r="N306" s="13">
        <v>10277143.869999999</v>
      </c>
      <c r="O306" s="13"/>
      <c r="Q306" s="134">
        <f t="shared" si="21"/>
        <v>0</v>
      </c>
      <c r="R306" s="134">
        <f t="shared" si="22"/>
        <v>0</v>
      </c>
      <c r="S306" s="134">
        <f t="shared" si="23"/>
        <v>0</v>
      </c>
      <c r="T306" s="134">
        <f t="shared" si="24"/>
        <v>0</v>
      </c>
    </row>
    <row r="307" spans="1:20" ht="78.75" outlineLevel="5">
      <c r="A307" s="132" t="s">
        <v>450</v>
      </c>
      <c r="B307" s="133" t="s">
        <v>22</v>
      </c>
      <c r="C307" s="133" t="s">
        <v>187</v>
      </c>
      <c r="D307" s="133" t="s">
        <v>190</v>
      </c>
      <c r="E307" s="133" t="s">
        <v>1</v>
      </c>
      <c r="F307" s="134">
        <f>F308+F309</f>
        <v>9962143.8699999992</v>
      </c>
      <c r="G307" s="134"/>
      <c r="H307" s="134">
        <f>H308+H309</f>
        <v>9962143.8699999992</v>
      </c>
      <c r="I307" s="134"/>
      <c r="L307" s="13">
        <v>9962143.8699999992</v>
      </c>
      <c r="M307" s="13"/>
      <c r="N307" s="13">
        <v>9962143.8699999992</v>
      </c>
      <c r="O307" s="13"/>
      <c r="Q307" s="134">
        <f t="shared" si="21"/>
        <v>0</v>
      </c>
      <c r="R307" s="134">
        <f t="shared" si="22"/>
        <v>0</v>
      </c>
      <c r="S307" s="134">
        <f t="shared" si="23"/>
        <v>0</v>
      </c>
      <c r="T307" s="134">
        <f t="shared" si="24"/>
        <v>0</v>
      </c>
    </row>
    <row r="308" spans="1:20" s="87" customFormat="1" ht="94.5" outlineLevel="6">
      <c r="A308" s="19" t="s">
        <v>702</v>
      </c>
      <c r="B308" s="20" t="s">
        <v>22</v>
      </c>
      <c r="C308" s="20" t="s">
        <v>187</v>
      </c>
      <c r="D308" s="20" t="s">
        <v>190</v>
      </c>
      <c r="E308" s="20" t="s">
        <v>10</v>
      </c>
      <c r="F308" s="13">
        <f>Приложение_7.1!G208</f>
        <v>9885644.8699999992</v>
      </c>
      <c r="G308" s="13"/>
      <c r="H308" s="13">
        <f>Приложение_7.1!I208</f>
        <v>9885644.8699999992</v>
      </c>
      <c r="I308" s="13"/>
      <c r="L308" s="13">
        <v>9885644.8699999992</v>
      </c>
      <c r="M308" s="13"/>
      <c r="N308" s="13">
        <v>9885644.8699999992</v>
      </c>
      <c r="O308" s="13"/>
      <c r="Q308" s="13">
        <f t="shared" si="21"/>
        <v>0</v>
      </c>
      <c r="R308" s="13">
        <f t="shared" si="22"/>
        <v>0</v>
      </c>
      <c r="S308" s="13">
        <f t="shared" si="23"/>
        <v>0</v>
      </c>
      <c r="T308" s="13">
        <f t="shared" si="24"/>
        <v>0</v>
      </c>
    </row>
    <row r="309" spans="1:20" s="87" customFormat="1" ht="47.25" outlineLevel="6">
      <c r="A309" s="19" t="s">
        <v>703</v>
      </c>
      <c r="B309" s="20" t="s">
        <v>22</v>
      </c>
      <c r="C309" s="20" t="s">
        <v>187</v>
      </c>
      <c r="D309" s="20" t="s">
        <v>190</v>
      </c>
      <c r="E309" s="20" t="s">
        <v>17</v>
      </c>
      <c r="F309" s="13">
        <f>Приложение_7.1!G209</f>
        <v>76499</v>
      </c>
      <c r="G309" s="13"/>
      <c r="H309" s="13">
        <f>Приложение_7.1!I209</f>
        <v>76499</v>
      </c>
      <c r="I309" s="13"/>
      <c r="L309" s="13">
        <v>76499</v>
      </c>
      <c r="M309" s="13"/>
      <c r="N309" s="13">
        <v>76499</v>
      </c>
      <c r="O309" s="13"/>
      <c r="Q309" s="13">
        <f t="shared" si="21"/>
        <v>0</v>
      </c>
      <c r="R309" s="13">
        <f t="shared" si="22"/>
        <v>0</v>
      </c>
      <c r="S309" s="13">
        <f t="shared" si="23"/>
        <v>0</v>
      </c>
      <c r="T309" s="13">
        <f t="shared" si="24"/>
        <v>0</v>
      </c>
    </row>
    <row r="310" spans="1:20" ht="78.75" outlineLevel="5">
      <c r="A310" s="132" t="s">
        <v>439</v>
      </c>
      <c r="B310" s="133" t="s">
        <v>22</v>
      </c>
      <c r="C310" s="133" t="s">
        <v>187</v>
      </c>
      <c r="D310" s="133" t="s">
        <v>191</v>
      </c>
      <c r="E310" s="133" t="s">
        <v>1</v>
      </c>
      <c r="F310" s="134">
        <f>F311</f>
        <v>270000</v>
      </c>
      <c r="G310" s="134"/>
      <c r="H310" s="134">
        <f>H311</f>
        <v>315000</v>
      </c>
      <c r="I310" s="134"/>
      <c r="L310" s="13">
        <v>270000</v>
      </c>
      <c r="M310" s="13"/>
      <c r="N310" s="13">
        <v>315000</v>
      </c>
      <c r="O310" s="13"/>
      <c r="Q310" s="134">
        <f t="shared" si="21"/>
        <v>0</v>
      </c>
      <c r="R310" s="134">
        <f t="shared" si="22"/>
        <v>0</v>
      </c>
      <c r="S310" s="134">
        <f t="shared" si="23"/>
        <v>0</v>
      </c>
      <c r="T310" s="134">
        <f t="shared" si="24"/>
        <v>0</v>
      </c>
    </row>
    <row r="311" spans="1:20" s="87" customFormat="1" ht="94.5" outlineLevel="6">
      <c r="A311" s="19" t="s">
        <v>702</v>
      </c>
      <c r="B311" s="20" t="s">
        <v>22</v>
      </c>
      <c r="C311" s="20" t="s">
        <v>187</v>
      </c>
      <c r="D311" s="20" t="s">
        <v>191</v>
      </c>
      <c r="E311" s="20" t="s">
        <v>10</v>
      </c>
      <c r="F311" s="13">
        <f>Приложение_7.1!G211</f>
        <v>270000</v>
      </c>
      <c r="G311" s="13"/>
      <c r="H311" s="13">
        <f>Приложение_7.1!I211</f>
        <v>315000</v>
      </c>
      <c r="I311" s="13"/>
      <c r="L311" s="13">
        <v>270000</v>
      </c>
      <c r="M311" s="13"/>
      <c r="N311" s="13">
        <v>315000</v>
      </c>
      <c r="O311" s="13"/>
      <c r="Q311" s="13">
        <f t="shared" si="21"/>
        <v>0</v>
      </c>
      <c r="R311" s="13">
        <f t="shared" si="22"/>
        <v>0</v>
      </c>
      <c r="S311" s="13">
        <f t="shared" si="23"/>
        <v>0</v>
      </c>
      <c r="T311" s="13">
        <f t="shared" si="24"/>
        <v>0</v>
      </c>
    </row>
    <row r="312" spans="1:20" s="150" customFormat="1" ht="63" outlineLevel="3">
      <c r="A312" s="139" t="s">
        <v>633</v>
      </c>
      <c r="B312" s="140" t="s">
        <v>22</v>
      </c>
      <c r="C312" s="140" t="s">
        <v>187</v>
      </c>
      <c r="D312" s="140" t="s">
        <v>91</v>
      </c>
      <c r="E312" s="140" t="s">
        <v>1</v>
      </c>
      <c r="F312" s="141">
        <f>F313+F316+F319</f>
        <v>834260.8</v>
      </c>
      <c r="G312" s="141"/>
      <c r="H312" s="141">
        <f>H313+H316+H319</f>
        <v>789260.80000000005</v>
      </c>
      <c r="I312" s="141"/>
      <c r="L312" s="12">
        <v>834260.8</v>
      </c>
      <c r="M312" s="12"/>
      <c r="N312" s="12">
        <v>789260.80000000005</v>
      </c>
      <c r="O312" s="12"/>
      <c r="Q312" s="141">
        <f t="shared" si="21"/>
        <v>0</v>
      </c>
      <c r="R312" s="141">
        <f t="shared" si="22"/>
        <v>0</v>
      </c>
      <c r="S312" s="141">
        <f t="shared" si="23"/>
        <v>0</v>
      </c>
      <c r="T312" s="141">
        <f t="shared" si="24"/>
        <v>0</v>
      </c>
    </row>
    <row r="313" spans="1:20" ht="47.25" outlineLevel="4">
      <c r="A313" s="132" t="s">
        <v>515</v>
      </c>
      <c r="B313" s="133" t="s">
        <v>22</v>
      </c>
      <c r="C313" s="133" t="s">
        <v>187</v>
      </c>
      <c r="D313" s="133" t="s">
        <v>92</v>
      </c>
      <c r="E313" s="133" t="s">
        <v>1</v>
      </c>
      <c r="F313" s="134">
        <f>F314</f>
        <v>23240</v>
      </c>
      <c r="G313" s="134"/>
      <c r="H313" s="134">
        <f>H314</f>
        <v>23240</v>
      </c>
      <c r="I313" s="134"/>
      <c r="L313" s="13">
        <v>23240</v>
      </c>
      <c r="M313" s="13"/>
      <c r="N313" s="13">
        <v>23240</v>
      </c>
      <c r="O313" s="13"/>
      <c r="Q313" s="134">
        <f t="shared" si="21"/>
        <v>0</v>
      </c>
      <c r="R313" s="134">
        <f t="shared" si="22"/>
        <v>0</v>
      </c>
      <c r="S313" s="134">
        <f t="shared" si="23"/>
        <v>0</v>
      </c>
      <c r="T313" s="134">
        <f t="shared" si="24"/>
        <v>0</v>
      </c>
    </row>
    <row r="314" spans="1:20" ht="31.5" outlineLevel="5">
      <c r="A314" s="132" t="s">
        <v>448</v>
      </c>
      <c r="B314" s="133" t="s">
        <v>22</v>
      </c>
      <c r="C314" s="133" t="s">
        <v>187</v>
      </c>
      <c r="D314" s="133" t="s">
        <v>93</v>
      </c>
      <c r="E314" s="133" t="s">
        <v>1</v>
      </c>
      <c r="F314" s="134">
        <f>F315</f>
        <v>23240</v>
      </c>
      <c r="G314" s="134"/>
      <c r="H314" s="134">
        <f>H315</f>
        <v>23240</v>
      </c>
      <c r="I314" s="134"/>
      <c r="L314" s="13">
        <v>23240</v>
      </c>
      <c r="M314" s="13"/>
      <c r="N314" s="13">
        <v>23240</v>
      </c>
      <c r="O314" s="13"/>
      <c r="Q314" s="134">
        <f t="shared" si="21"/>
        <v>0</v>
      </c>
      <c r="R314" s="134">
        <f t="shared" si="22"/>
        <v>0</v>
      </c>
      <c r="S314" s="134">
        <f t="shared" si="23"/>
        <v>0</v>
      </c>
      <c r="T314" s="134">
        <f t="shared" si="24"/>
        <v>0</v>
      </c>
    </row>
    <row r="315" spans="1:20" s="87" customFormat="1" ht="47.25" outlineLevel="6">
      <c r="A315" s="19" t="s">
        <v>703</v>
      </c>
      <c r="B315" s="20" t="s">
        <v>22</v>
      </c>
      <c r="C315" s="20" t="s">
        <v>187</v>
      </c>
      <c r="D315" s="20" t="s">
        <v>93</v>
      </c>
      <c r="E315" s="20" t="s">
        <v>17</v>
      </c>
      <c r="F315" s="13">
        <f>Приложение_7.1!G215</f>
        <v>23240</v>
      </c>
      <c r="G315" s="13"/>
      <c r="H315" s="13">
        <f>Приложение_7.1!I215</f>
        <v>23240</v>
      </c>
      <c r="I315" s="13"/>
      <c r="L315" s="13">
        <v>23240</v>
      </c>
      <c r="M315" s="13"/>
      <c r="N315" s="13">
        <v>23240</v>
      </c>
      <c r="O315" s="13"/>
      <c r="Q315" s="13">
        <f t="shared" si="21"/>
        <v>0</v>
      </c>
      <c r="R315" s="13">
        <f t="shared" si="22"/>
        <v>0</v>
      </c>
      <c r="S315" s="13">
        <f t="shared" si="23"/>
        <v>0</v>
      </c>
      <c r="T315" s="13">
        <f t="shared" si="24"/>
        <v>0</v>
      </c>
    </row>
    <row r="316" spans="1:20" ht="31.5" outlineLevel="4">
      <c r="A316" s="132" t="s">
        <v>518</v>
      </c>
      <c r="B316" s="133" t="s">
        <v>22</v>
      </c>
      <c r="C316" s="133" t="s">
        <v>187</v>
      </c>
      <c r="D316" s="133" t="s">
        <v>100</v>
      </c>
      <c r="E316" s="133" t="s">
        <v>1</v>
      </c>
      <c r="F316" s="134">
        <f>F317</f>
        <v>665880.80000000005</v>
      </c>
      <c r="G316" s="134"/>
      <c r="H316" s="134">
        <f>H317</f>
        <v>620880.80000000005</v>
      </c>
      <c r="I316" s="134"/>
      <c r="L316" s="13">
        <v>665880.80000000005</v>
      </c>
      <c r="M316" s="13"/>
      <c r="N316" s="13">
        <v>620880.80000000005</v>
      </c>
      <c r="O316" s="13"/>
      <c r="Q316" s="134">
        <f t="shared" si="21"/>
        <v>0</v>
      </c>
      <c r="R316" s="134">
        <f t="shared" si="22"/>
        <v>0</v>
      </c>
      <c r="S316" s="134">
        <f t="shared" si="23"/>
        <v>0</v>
      </c>
      <c r="T316" s="134">
        <f t="shared" si="24"/>
        <v>0</v>
      </c>
    </row>
    <row r="317" spans="1:20" ht="31.5" outlineLevel="5">
      <c r="A317" s="132" t="s">
        <v>448</v>
      </c>
      <c r="B317" s="133" t="s">
        <v>22</v>
      </c>
      <c r="C317" s="133" t="s">
        <v>187</v>
      </c>
      <c r="D317" s="133" t="s">
        <v>101</v>
      </c>
      <c r="E317" s="133" t="s">
        <v>1</v>
      </c>
      <c r="F317" s="134">
        <f>F318</f>
        <v>665880.80000000005</v>
      </c>
      <c r="G317" s="134"/>
      <c r="H317" s="134">
        <f>H318</f>
        <v>620880.80000000005</v>
      </c>
      <c r="I317" s="134"/>
      <c r="L317" s="13">
        <v>665880.80000000005</v>
      </c>
      <c r="M317" s="13"/>
      <c r="N317" s="13">
        <v>620880.80000000005</v>
      </c>
      <c r="O317" s="13"/>
      <c r="Q317" s="134">
        <f t="shared" si="21"/>
        <v>0</v>
      </c>
      <c r="R317" s="134">
        <f t="shared" si="22"/>
        <v>0</v>
      </c>
      <c r="S317" s="134">
        <f t="shared" si="23"/>
        <v>0</v>
      </c>
      <c r="T317" s="134">
        <f t="shared" si="24"/>
        <v>0</v>
      </c>
    </row>
    <row r="318" spans="1:20" s="87" customFormat="1" ht="47.25" outlineLevel="6">
      <c r="A318" s="19" t="s">
        <v>703</v>
      </c>
      <c r="B318" s="20" t="s">
        <v>22</v>
      </c>
      <c r="C318" s="20" t="s">
        <v>187</v>
      </c>
      <c r="D318" s="20" t="s">
        <v>101</v>
      </c>
      <c r="E318" s="20" t="s">
        <v>17</v>
      </c>
      <c r="F318" s="13">
        <f>Приложение_7.1!G218</f>
        <v>665880.80000000005</v>
      </c>
      <c r="G318" s="13"/>
      <c r="H318" s="13">
        <f>Приложение_7.1!I218</f>
        <v>620880.80000000005</v>
      </c>
      <c r="I318" s="13"/>
      <c r="L318" s="13">
        <v>665880.80000000005</v>
      </c>
      <c r="M318" s="13"/>
      <c r="N318" s="13">
        <v>620880.80000000005</v>
      </c>
      <c r="O318" s="13"/>
      <c r="Q318" s="13">
        <f t="shared" si="21"/>
        <v>0</v>
      </c>
      <c r="R318" s="13">
        <f t="shared" si="22"/>
        <v>0</v>
      </c>
      <c r="S318" s="13">
        <f t="shared" si="23"/>
        <v>0</v>
      </c>
      <c r="T318" s="13">
        <f t="shared" si="24"/>
        <v>0</v>
      </c>
    </row>
    <row r="319" spans="1:20" outlineLevel="4">
      <c r="A319" s="132" t="s">
        <v>519</v>
      </c>
      <c r="B319" s="133" t="s">
        <v>22</v>
      </c>
      <c r="C319" s="133" t="s">
        <v>187</v>
      </c>
      <c r="D319" s="133" t="s">
        <v>102</v>
      </c>
      <c r="E319" s="133" t="s">
        <v>1</v>
      </c>
      <c r="F319" s="134">
        <f>F320</f>
        <v>145140</v>
      </c>
      <c r="G319" s="134"/>
      <c r="H319" s="134">
        <f>H320</f>
        <v>145140</v>
      </c>
      <c r="I319" s="134"/>
      <c r="L319" s="13">
        <v>145140</v>
      </c>
      <c r="M319" s="13"/>
      <c r="N319" s="13">
        <v>145140</v>
      </c>
      <c r="O319" s="13"/>
      <c r="Q319" s="134">
        <f t="shared" si="21"/>
        <v>0</v>
      </c>
      <c r="R319" s="134">
        <f t="shared" si="22"/>
        <v>0</v>
      </c>
      <c r="S319" s="134">
        <f t="shared" si="23"/>
        <v>0</v>
      </c>
      <c r="T319" s="134">
        <f t="shared" si="24"/>
        <v>0</v>
      </c>
    </row>
    <row r="320" spans="1:20" ht="31.5" outlineLevel="5">
      <c r="A320" s="132" t="s">
        <v>448</v>
      </c>
      <c r="B320" s="133" t="s">
        <v>22</v>
      </c>
      <c r="C320" s="133" t="s">
        <v>187</v>
      </c>
      <c r="D320" s="133" t="s">
        <v>103</v>
      </c>
      <c r="E320" s="133" t="s">
        <v>1</v>
      </c>
      <c r="F320" s="134">
        <f>F321</f>
        <v>145140</v>
      </c>
      <c r="G320" s="134"/>
      <c r="H320" s="134">
        <f>H321</f>
        <v>145140</v>
      </c>
      <c r="I320" s="134"/>
      <c r="L320" s="13">
        <v>145140</v>
      </c>
      <c r="M320" s="13"/>
      <c r="N320" s="13">
        <v>145140</v>
      </c>
      <c r="O320" s="13"/>
      <c r="Q320" s="134">
        <f t="shared" si="21"/>
        <v>0</v>
      </c>
      <c r="R320" s="134">
        <f t="shared" si="22"/>
        <v>0</v>
      </c>
      <c r="S320" s="134">
        <f t="shared" si="23"/>
        <v>0</v>
      </c>
      <c r="T320" s="134">
        <f t="shared" si="24"/>
        <v>0</v>
      </c>
    </row>
    <row r="321" spans="1:20" s="87" customFormat="1" ht="47.25" outlineLevel="6">
      <c r="A321" s="19" t="s">
        <v>703</v>
      </c>
      <c r="B321" s="20" t="s">
        <v>22</v>
      </c>
      <c r="C321" s="20" t="s">
        <v>187</v>
      </c>
      <c r="D321" s="20" t="s">
        <v>103</v>
      </c>
      <c r="E321" s="20" t="s">
        <v>17</v>
      </c>
      <c r="F321" s="13">
        <f>Приложение_7.1!G221</f>
        <v>145140</v>
      </c>
      <c r="G321" s="13"/>
      <c r="H321" s="13">
        <f>Приложение_7.1!I221</f>
        <v>145140</v>
      </c>
      <c r="I321" s="13"/>
      <c r="L321" s="13">
        <v>145140</v>
      </c>
      <c r="M321" s="13"/>
      <c r="N321" s="13">
        <v>145140</v>
      </c>
      <c r="O321" s="13"/>
      <c r="Q321" s="13">
        <f t="shared" si="21"/>
        <v>0</v>
      </c>
      <c r="R321" s="13">
        <f t="shared" si="22"/>
        <v>0</v>
      </c>
      <c r="S321" s="13">
        <f t="shared" si="23"/>
        <v>0</v>
      </c>
      <c r="T321" s="13">
        <f t="shared" si="24"/>
        <v>0</v>
      </c>
    </row>
    <row r="322" spans="1:20" s="150" customFormat="1" ht="31.5" outlineLevel="1">
      <c r="A322" s="139" t="s">
        <v>684</v>
      </c>
      <c r="B322" s="140" t="s">
        <v>22</v>
      </c>
      <c r="C322" s="140" t="s">
        <v>192</v>
      </c>
      <c r="D322" s="140" t="s">
        <v>4</v>
      </c>
      <c r="E322" s="140" t="s">
        <v>1</v>
      </c>
      <c r="F322" s="141">
        <f>F323+F328</f>
        <v>26405757.649999999</v>
      </c>
      <c r="G322" s="141">
        <f t="shared" ref="G322:I322" si="31">G323+G328</f>
        <v>36200</v>
      </c>
      <c r="H322" s="141">
        <f>H323+H328</f>
        <v>27022628.630000003</v>
      </c>
      <c r="I322" s="141">
        <f t="shared" si="31"/>
        <v>36200</v>
      </c>
      <c r="L322" s="12">
        <v>26405757.649999999</v>
      </c>
      <c r="M322" s="12">
        <f>M328</f>
        <v>36200</v>
      </c>
      <c r="N322" s="12">
        <v>27022628.629999999</v>
      </c>
      <c r="O322" s="12">
        <f>O328</f>
        <v>36200</v>
      </c>
      <c r="Q322" s="141">
        <f t="shared" ref="Q322:Q385" si="32">L322-F322</f>
        <v>0</v>
      </c>
      <c r="R322" s="141">
        <f t="shared" ref="R322:R385" si="33">M322-G322</f>
        <v>0</v>
      </c>
      <c r="S322" s="141">
        <f t="shared" ref="S322:S385" si="34">N322-H322</f>
        <v>0</v>
      </c>
      <c r="T322" s="141">
        <f t="shared" ref="T322:T385" si="35">O322-I322</f>
        <v>0</v>
      </c>
    </row>
    <row r="323" spans="1:20" s="150" customFormat="1" ht="47.25" outlineLevel="2">
      <c r="A323" s="139" t="s">
        <v>668</v>
      </c>
      <c r="B323" s="140" t="s">
        <v>22</v>
      </c>
      <c r="C323" s="140" t="s">
        <v>192</v>
      </c>
      <c r="D323" s="140" t="s">
        <v>90</v>
      </c>
      <c r="E323" s="140" t="s">
        <v>1</v>
      </c>
      <c r="F323" s="141">
        <f>F324</f>
        <v>704198.61</v>
      </c>
      <c r="G323" s="141"/>
      <c r="H323" s="141">
        <f>H324</f>
        <v>698767.78</v>
      </c>
      <c r="I323" s="141"/>
      <c r="L323" s="12">
        <v>704198.61</v>
      </c>
      <c r="M323" s="12"/>
      <c r="N323" s="12">
        <v>698767.78</v>
      </c>
      <c r="O323" s="12"/>
      <c r="Q323" s="141">
        <f t="shared" si="32"/>
        <v>0</v>
      </c>
      <c r="R323" s="141">
        <f t="shared" si="33"/>
        <v>0</v>
      </c>
      <c r="S323" s="141">
        <f t="shared" si="34"/>
        <v>0</v>
      </c>
      <c r="T323" s="141">
        <f t="shared" si="35"/>
        <v>0</v>
      </c>
    </row>
    <row r="324" spans="1:20" s="150" customFormat="1" ht="63" outlineLevel="3">
      <c r="A324" s="139" t="s">
        <v>633</v>
      </c>
      <c r="B324" s="140" t="s">
        <v>22</v>
      </c>
      <c r="C324" s="140" t="s">
        <v>192</v>
      </c>
      <c r="D324" s="140" t="s">
        <v>91</v>
      </c>
      <c r="E324" s="140" t="s">
        <v>1</v>
      </c>
      <c r="F324" s="141">
        <f>F325</f>
        <v>704198.61</v>
      </c>
      <c r="G324" s="141"/>
      <c r="H324" s="141">
        <f>H325</f>
        <v>698767.78</v>
      </c>
      <c r="I324" s="141"/>
      <c r="L324" s="12">
        <v>704198.61</v>
      </c>
      <c r="M324" s="12"/>
      <c r="N324" s="12">
        <v>698767.78</v>
      </c>
      <c r="O324" s="12"/>
      <c r="Q324" s="141">
        <f t="shared" si="32"/>
        <v>0</v>
      </c>
      <c r="R324" s="141">
        <f t="shared" si="33"/>
        <v>0</v>
      </c>
      <c r="S324" s="141">
        <f t="shared" si="34"/>
        <v>0</v>
      </c>
      <c r="T324" s="141">
        <f t="shared" si="35"/>
        <v>0</v>
      </c>
    </row>
    <row r="325" spans="1:20" ht="31.5" outlineLevel="4">
      <c r="A325" s="132" t="s">
        <v>518</v>
      </c>
      <c r="B325" s="133" t="s">
        <v>22</v>
      </c>
      <c r="C325" s="133" t="s">
        <v>192</v>
      </c>
      <c r="D325" s="133" t="s">
        <v>100</v>
      </c>
      <c r="E325" s="133" t="s">
        <v>1</v>
      </c>
      <c r="F325" s="134">
        <f>F326</f>
        <v>704198.61</v>
      </c>
      <c r="G325" s="134"/>
      <c r="H325" s="134">
        <f>H326</f>
        <v>698767.78</v>
      </c>
      <c r="I325" s="134"/>
      <c r="L325" s="13">
        <v>704198.61</v>
      </c>
      <c r="M325" s="13"/>
      <c r="N325" s="13">
        <v>698767.78</v>
      </c>
      <c r="O325" s="13"/>
      <c r="Q325" s="134">
        <f t="shared" si="32"/>
        <v>0</v>
      </c>
      <c r="R325" s="134">
        <f t="shared" si="33"/>
        <v>0</v>
      </c>
      <c r="S325" s="134">
        <f t="shared" si="34"/>
        <v>0</v>
      </c>
      <c r="T325" s="134">
        <f t="shared" si="35"/>
        <v>0</v>
      </c>
    </row>
    <row r="326" spans="1:20" ht="31.5" outlineLevel="5">
      <c r="A326" s="132" t="s">
        <v>448</v>
      </c>
      <c r="B326" s="133" t="s">
        <v>22</v>
      </c>
      <c r="C326" s="133" t="s">
        <v>192</v>
      </c>
      <c r="D326" s="133" t="s">
        <v>101</v>
      </c>
      <c r="E326" s="133" t="s">
        <v>1</v>
      </c>
      <c r="F326" s="134">
        <f>F327</f>
        <v>704198.61</v>
      </c>
      <c r="G326" s="134"/>
      <c r="H326" s="134">
        <f>H327</f>
        <v>698767.78</v>
      </c>
      <c r="I326" s="134"/>
      <c r="L326" s="13">
        <v>704198.61</v>
      </c>
      <c r="M326" s="13"/>
      <c r="N326" s="13">
        <v>698767.78</v>
      </c>
      <c r="O326" s="13"/>
      <c r="Q326" s="134">
        <f t="shared" si="32"/>
        <v>0</v>
      </c>
      <c r="R326" s="134">
        <f t="shared" si="33"/>
        <v>0</v>
      </c>
      <c r="S326" s="134">
        <f t="shared" si="34"/>
        <v>0</v>
      </c>
      <c r="T326" s="134">
        <f t="shared" si="35"/>
        <v>0</v>
      </c>
    </row>
    <row r="327" spans="1:20" s="87" customFormat="1" ht="47.25" outlineLevel="6">
      <c r="A327" s="19" t="s">
        <v>703</v>
      </c>
      <c r="B327" s="20" t="s">
        <v>22</v>
      </c>
      <c r="C327" s="20" t="s">
        <v>192</v>
      </c>
      <c r="D327" s="20" t="s">
        <v>101</v>
      </c>
      <c r="E327" s="20" t="s">
        <v>17</v>
      </c>
      <c r="F327" s="13">
        <f>Приложение_7.1!G347</f>
        <v>704198.61</v>
      </c>
      <c r="G327" s="13"/>
      <c r="H327" s="13">
        <f>Приложение_7.1!I347</f>
        <v>698767.78</v>
      </c>
      <c r="I327" s="13"/>
      <c r="L327" s="13">
        <v>704198.61</v>
      </c>
      <c r="M327" s="13"/>
      <c r="N327" s="13">
        <v>698767.78</v>
      </c>
      <c r="O327" s="13"/>
      <c r="Q327" s="13">
        <f t="shared" si="32"/>
        <v>0</v>
      </c>
      <c r="R327" s="13">
        <f t="shared" si="33"/>
        <v>0</v>
      </c>
      <c r="S327" s="13">
        <f t="shared" si="34"/>
        <v>0</v>
      </c>
      <c r="T327" s="13">
        <f t="shared" si="35"/>
        <v>0</v>
      </c>
    </row>
    <row r="328" spans="1:20" s="150" customFormat="1" ht="63" outlineLevel="2">
      <c r="A328" s="139" t="s">
        <v>665</v>
      </c>
      <c r="B328" s="140" t="s">
        <v>22</v>
      </c>
      <c r="C328" s="140" t="s">
        <v>192</v>
      </c>
      <c r="D328" s="140" t="s">
        <v>6</v>
      </c>
      <c r="E328" s="140" t="s">
        <v>1</v>
      </c>
      <c r="F328" s="141">
        <f>F329+F334+F338</f>
        <v>25701559.039999999</v>
      </c>
      <c r="G328" s="141">
        <f>G329+G334+G338</f>
        <v>36200</v>
      </c>
      <c r="H328" s="141">
        <f>H329+H334+H338</f>
        <v>26323860.850000001</v>
      </c>
      <c r="I328" s="141">
        <f>I329+I334+I338</f>
        <v>36200</v>
      </c>
      <c r="L328" s="12">
        <v>25701559.039999999</v>
      </c>
      <c r="M328" s="12">
        <f>M329</f>
        <v>36200</v>
      </c>
      <c r="N328" s="12">
        <v>26323860.850000001</v>
      </c>
      <c r="O328" s="12">
        <f>O329</f>
        <v>36200</v>
      </c>
      <c r="Q328" s="141">
        <f t="shared" si="32"/>
        <v>0</v>
      </c>
      <c r="R328" s="141">
        <f t="shared" si="33"/>
        <v>0</v>
      </c>
      <c r="S328" s="141">
        <f t="shared" si="34"/>
        <v>0</v>
      </c>
      <c r="T328" s="141">
        <f t="shared" si="35"/>
        <v>0</v>
      </c>
    </row>
    <row r="329" spans="1:20" s="150" customFormat="1" ht="47.25" outlineLevel="3">
      <c r="A329" s="139" t="s">
        <v>625</v>
      </c>
      <c r="B329" s="140" t="s">
        <v>22</v>
      </c>
      <c r="C329" s="140" t="s">
        <v>192</v>
      </c>
      <c r="D329" s="140" t="s">
        <v>43</v>
      </c>
      <c r="E329" s="140" t="s">
        <v>1</v>
      </c>
      <c r="F329" s="141">
        <f t="shared" ref="F329:G330" si="36">F330</f>
        <v>36200</v>
      </c>
      <c r="G329" s="141">
        <f t="shared" si="36"/>
        <v>36200</v>
      </c>
      <c r="H329" s="141">
        <f t="shared" ref="H329:H330" si="37">H330</f>
        <v>36200</v>
      </c>
      <c r="I329" s="141">
        <f t="shared" ref="I329:I330" si="38">I330</f>
        <v>36200</v>
      </c>
      <c r="L329" s="12">
        <v>36200</v>
      </c>
      <c r="M329" s="12">
        <f>M330</f>
        <v>36200</v>
      </c>
      <c r="N329" s="12">
        <v>36200</v>
      </c>
      <c r="O329" s="12">
        <f>O330</f>
        <v>36200</v>
      </c>
      <c r="Q329" s="141">
        <f t="shared" si="32"/>
        <v>0</v>
      </c>
      <c r="R329" s="141">
        <f t="shared" si="33"/>
        <v>0</v>
      </c>
      <c r="S329" s="141">
        <f t="shared" si="34"/>
        <v>0</v>
      </c>
      <c r="T329" s="141">
        <f t="shared" si="35"/>
        <v>0</v>
      </c>
    </row>
    <row r="330" spans="1:20" ht="63" outlineLevel="4">
      <c r="A330" s="132" t="s">
        <v>549</v>
      </c>
      <c r="B330" s="133" t="s">
        <v>22</v>
      </c>
      <c r="C330" s="133" t="s">
        <v>192</v>
      </c>
      <c r="D330" s="133" t="s">
        <v>193</v>
      </c>
      <c r="E330" s="133" t="s">
        <v>1</v>
      </c>
      <c r="F330" s="134">
        <f t="shared" si="36"/>
        <v>36200</v>
      </c>
      <c r="G330" s="134">
        <f t="shared" si="36"/>
        <v>36200</v>
      </c>
      <c r="H330" s="134">
        <f t="shared" si="37"/>
        <v>36200</v>
      </c>
      <c r="I330" s="134">
        <f t="shared" si="38"/>
        <v>36200</v>
      </c>
      <c r="L330" s="13">
        <v>36200</v>
      </c>
      <c r="M330" s="13">
        <f>M331</f>
        <v>36200</v>
      </c>
      <c r="N330" s="13">
        <v>36200</v>
      </c>
      <c r="O330" s="13">
        <f>O331</f>
        <v>36200</v>
      </c>
      <c r="Q330" s="134">
        <f t="shared" si="32"/>
        <v>0</v>
      </c>
      <c r="R330" s="134">
        <f t="shared" si="33"/>
        <v>0</v>
      </c>
      <c r="S330" s="134">
        <f t="shared" si="34"/>
        <v>0</v>
      </c>
      <c r="T330" s="134">
        <f t="shared" si="35"/>
        <v>0</v>
      </c>
    </row>
    <row r="331" spans="1:20" ht="110.25" outlineLevel="5">
      <c r="A331" s="132" t="s">
        <v>464</v>
      </c>
      <c r="B331" s="133" t="s">
        <v>22</v>
      </c>
      <c r="C331" s="133" t="s">
        <v>192</v>
      </c>
      <c r="D331" s="133" t="s">
        <v>194</v>
      </c>
      <c r="E331" s="133" t="s">
        <v>1</v>
      </c>
      <c r="F331" s="134">
        <f>F332+F333</f>
        <v>36200</v>
      </c>
      <c r="G331" s="134">
        <f>G332+G333</f>
        <v>36200</v>
      </c>
      <c r="H331" s="134">
        <f>H332+H333</f>
        <v>36200</v>
      </c>
      <c r="I331" s="134">
        <f>I332+I333</f>
        <v>36200</v>
      </c>
      <c r="L331" s="13">
        <v>36200</v>
      </c>
      <c r="M331" s="13">
        <v>36200</v>
      </c>
      <c r="N331" s="13">
        <v>36200</v>
      </c>
      <c r="O331" s="13">
        <v>36200</v>
      </c>
      <c r="Q331" s="134">
        <f t="shared" si="32"/>
        <v>0</v>
      </c>
      <c r="R331" s="134">
        <f t="shared" si="33"/>
        <v>0</v>
      </c>
      <c r="S331" s="134">
        <f t="shared" si="34"/>
        <v>0</v>
      </c>
      <c r="T331" s="134">
        <f t="shared" si="35"/>
        <v>0</v>
      </c>
    </row>
    <row r="332" spans="1:20" s="87" customFormat="1" ht="94.5" outlineLevel="6">
      <c r="A332" s="19" t="s">
        <v>702</v>
      </c>
      <c r="B332" s="20" t="s">
        <v>22</v>
      </c>
      <c r="C332" s="20" t="s">
        <v>192</v>
      </c>
      <c r="D332" s="20" t="s">
        <v>194</v>
      </c>
      <c r="E332" s="20" t="s">
        <v>10</v>
      </c>
      <c r="F332" s="13">
        <f>Приложение_7.1!G227</f>
        <v>32122.44</v>
      </c>
      <c r="G332" s="13">
        <f>F332</f>
        <v>32122.44</v>
      </c>
      <c r="H332" s="13">
        <f>Приложение_7.1!I227</f>
        <v>32122.44</v>
      </c>
      <c r="I332" s="13">
        <f>H332</f>
        <v>32122.44</v>
      </c>
      <c r="L332" s="13">
        <v>32122.44</v>
      </c>
      <c r="M332" s="13">
        <v>32122.44</v>
      </c>
      <c r="N332" s="13">
        <v>32122.44</v>
      </c>
      <c r="O332" s="13">
        <v>32122.44</v>
      </c>
      <c r="Q332" s="13">
        <f t="shared" si="32"/>
        <v>0</v>
      </c>
      <c r="R332" s="13">
        <f t="shared" si="33"/>
        <v>0</v>
      </c>
      <c r="S332" s="13">
        <f t="shared" si="34"/>
        <v>0</v>
      </c>
      <c r="T332" s="13">
        <f t="shared" si="35"/>
        <v>0</v>
      </c>
    </row>
    <row r="333" spans="1:20" s="87" customFormat="1" ht="47.25" outlineLevel="6">
      <c r="A333" s="19" t="s">
        <v>703</v>
      </c>
      <c r="B333" s="20" t="s">
        <v>22</v>
      </c>
      <c r="C333" s="20" t="s">
        <v>192</v>
      </c>
      <c r="D333" s="20" t="s">
        <v>194</v>
      </c>
      <c r="E333" s="20" t="s">
        <v>17</v>
      </c>
      <c r="F333" s="13">
        <f>Приложение_7.1!G228</f>
        <v>4077.56</v>
      </c>
      <c r="G333" s="13">
        <f>F333</f>
        <v>4077.56</v>
      </c>
      <c r="H333" s="13">
        <f>Приложение_7.1!I228</f>
        <v>4077.56</v>
      </c>
      <c r="I333" s="13">
        <f>H333</f>
        <v>4077.56</v>
      </c>
      <c r="L333" s="13">
        <v>4077.56</v>
      </c>
      <c r="M333" s="13">
        <v>4077.56</v>
      </c>
      <c r="N333" s="13">
        <v>4077.56</v>
      </c>
      <c r="O333" s="13">
        <v>4077.56</v>
      </c>
      <c r="Q333" s="13">
        <f t="shared" si="32"/>
        <v>0</v>
      </c>
      <c r="R333" s="13">
        <f t="shared" si="33"/>
        <v>0</v>
      </c>
      <c r="S333" s="13">
        <f t="shared" si="34"/>
        <v>0</v>
      </c>
      <c r="T333" s="13">
        <f t="shared" si="35"/>
        <v>0</v>
      </c>
    </row>
    <row r="334" spans="1:20" s="150" customFormat="1" ht="63" outlineLevel="3">
      <c r="A334" s="139" t="s">
        <v>626</v>
      </c>
      <c r="B334" s="140" t="s">
        <v>22</v>
      </c>
      <c r="C334" s="140" t="s">
        <v>192</v>
      </c>
      <c r="D334" s="140" t="s">
        <v>51</v>
      </c>
      <c r="E334" s="140" t="s">
        <v>1</v>
      </c>
      <c r="F334" s="141">
        <f>F335</f>
        <v>1541040</v>
      </c>
      <c r="G334" s="141"/>
      <c r="H334" s="141">
        <f>H335</f>
        <v>1541040</v>
      </c>
      <c r="I334" s="141"/>
      <c r="L334" s="12">
        <v>1541040</v>
      </c>
      <c r="M334" s="12"/>
      <c r="N334" s="12">
        <v>1541040</v>
      </c>
      <c r="O334" s="12"/>
      <c r="Q334" s="141">
        <f t="shared" si="32"/>
        <v>0</v>
      </c>
      <c r="R334" s="141">
        <f t="shared" si="33"/>
        <v>0</v>
      </c>
      <c r="S334" s="141">
        <f t="shared" si="34"/>
        <v>0</v>
      </c>
      <c r="T334" s="141">
        <f t="shared" si="35"/>
        <v>0</v>
      </c>
    </row>
    <row r="335" spans="1:20" ht="78.75" outlineLevel="4">
      <c r="A335" s="132" t="s">
        <v>550</v>
      </c>
      <c r="B335" s="133" t="s">
        <v>22</v>
      </c>
      <c r="C335" s="133" t="s">
        <v>192</v>
      </c>
      <c r="D335" s="133" t="s">
        <v>195</v>
      </c>
      <c r="E335" s="133" t="s">
        <v>1</v>
      </c>
      <c r="F335" s="134">
        <f>F336</f>
        <v>1541040</v>
      </c>
      <c r="G335" s="134"/>
      <c r="H335" s="134">
        <f>H336</f>
        <v>1541040</v>
      </c>
      <c r="I335" s="134"/>
      <c r="L335" s="13">
        <v>1541040</v>
      </c>
      <c r="M335" s="13"/>
      <c r="N335" s="13">
        <v>1541040</v>
      </c>
      <c r="O335" s="13"/>
      <c r="Q335" s="134">
        <f t="shared" si="32"/>
        <v>0</v>
      </c>
      <c r="R335" s="134">
        <f t="shared" si="33"/>
        <v>0</v>
      </c>
      <c r="S335" s="134">
        <f t="shared" si="34"/>
        <v>0</v>
      </c>
      <c r="T335" s="134">
        <f t="shared" si="35"/>
        <v>0</v>
      </c>
    </row>
    <row r="336" spans="1:20" ht="31.5" outlineLevel="5">
      <c r="A336" s="132" t="s">
        <v>465</v>
      </c>
      <c r="B336" s="133" t="s">
        <v>22</v>
      </c>
      <c r="C336" s="133" t="s">
        <v>192</v>
      </c>
      <c r="D336" s="133" t="s">
        <v>196</v>
      </c>
      <c r="E336" s="133" t="s">
        <v>1</v>
      </c>
      <c r="F336" s="134">
        <f>F337</f>
        <v>1541040</v>
      </c>
      <c r="G336" s="134"/>
      <c r="H336" s="134">
        <f>H337</f>
        <v>1541040</v>
      </c>
      <c r="I336" s="134"/>
      <c r="L336" s="13">
        <v>1541040</v>
      </c>
      <c r="M336" s="13"/>
      <c r="N336" s="13">
        <v>1541040</v>
      </c>
      <c r="O336" s="13"/>
      <c r="Q336" s="134">
        <f t="shared" si="32"/>
        <v>0</v>
      </c>
      <c r="R336" s="134">
        <f t="shared" si="33"/>
        <v>0</v>
      </c>
      <c r="S336" s="134">
        <f t="shared" si="34"/>
        <v>0</v>
      </c>
      <c r="T336" s="134">
        <f t="shared" si="35"/>
        <v>0</v>
      </c>
    </row>
    <row r="337" spans="1:20" s="87" customFormat="1" ht="47.25" outlineLevel="6">
      <c r="A337" s="19" t="s">
        <v>703</v>
      </c>
      <c r="B337" s="20" t="s">
        <v>22</v>
      </c>
      <c r="C337" s="20" t="s">
        <v>192</v>
      </c>
      <c r="D337" s="20" t="s">
        <v>196</v>
      </c>
      <c r="E337" s="20" t="s">
        <v>17</v>
      </c>
      <c r="F337" s="13">
        <f>Приложение_7.1!G352</f>
        <v>1541040</v>
      </c>
      <c r="G337" s="13"/>
      <c r="H337" s="13">
        <f>Приложение_7.1!I352</f>
        <v>1541040</v>
      </c>
      <c r="I337" s="13"/>
      <c r="L337" s="13">
        <v>1541040</v>
      </c>
      <c r="M337" s="13"/>
      <c r="N337" s="13">
        <v>1541040</v>
      </c>
      <c r="O337" s="13"/>
      <c r="Q337" s="13">
        <f t="shared" si="32"/>
        <v>0</v>
      </c>
      <c r="R337" s="13">
        <f t="shared" si="33"/>
        <v>0</v>
      </c>
      <c r="S337" s="13">
        <f t="shared" si="34"/>
        <v>0</v>
      </c>
      <c r="T337" s="13">
        <f t="shared" si="35"/>
        <v>0</v>
      </c>
    </row>
    <row r="338" spans="1:20" s="150" customFormat="1" ht="78.75" outlineLevel="3">
      <c r="A338" s="139" t="s">
        <v>644</v>
      </c>
      <c r="B338" s="140" t="s">
        <v>22</v>
      </c>
      <c r="C338" s="140" t="s">
        <v>192</v>
      </c>
      <c r="D338" s="140" t="s">
        <v>197</v>
      </c>
      <c r="E338" s="140" t="s">
        <v>1</v>
      </c>
      <c r="F338" s="141">
        <f>F339+F344+F350</f>
        <v>24124319.039999999</v>
      </c>
      <c r="G338" s="141"/>
      <c r="H338" s="141">
        <f>H339+H344+H350</f>
        <v>24746620.850000001</v>
      </c>
      <c r="I338" s="141"/>
      <c r="L338" s="12">
        <v>24124319.039999999</v>
      </c>
      <c r="M338" s="12"/>
      <c r="N338" s="12">
        <v>24746620.850000001</v>
      </c>
      <c r="O338" s="12"/>
      <c r="Q338" s="141">
        <f t="shared" si="32"/>
        <v>0</v>
      </c>
      <c r="R338" s="141">
        <f t="shared" si="33"/>
        <v>0</v>
      </c>
      <c r="S338" s="141">
        <f t="shared" si="34"/>
        <v>0</v>
      </c>
      <c r="T338" s="141">
        <f t="shared" si="35"/>
        <v>0</v>
      </c>
    </row>
    <row r="339" spans="1:20" ht="78.75" outlineLevel="4">
      <c r="A339" s="132" t="s">
        <v>551</v>
      </c>
      <c r="B339" s="133" t="s">
        <v>22</v>
      </c>
      <c r="C339" s="133" t="s">
        <v>192</v>
      </c>
      <c r="D339" s="133" t="s">
        <v>198</v>
      </c>
      <c r="E339" s="133" t="s">
        <v>1</v>
      </c>
      <c r="F339" s="134">
        <f>F340</f>
        <v>7883121.9199999999</v>
      </c>
      <c r="G339" s="134"/>
      <c r="H339" s="134">
        <f>H340</f>
        <v>8491977.5299999993</v>
      </c>
      <c r="I339" s="134"/>
      <c r="L339" s="13">
        <v>7883121.9199999999</v>
      </c>
      <c r="M339" s="13"/>
      <c r="N339" s="13">
        <v>8491977.5299999993</v>
      </c>
      <c r="O339" s="13"/>
      <c r="Q339" s="134">
        <f t="shared" si="32"/>
        <v>0</v>
      </c>
      <c r="R339" s="134">
        <f t="shared" si="33"/>
        <v>0</v>
      </c>
      <c r="S339" s="134">
        <f t="shared" si="34"/>
        <v>0</v>
      </c>
      <c r="T339" s="134">
        <f t="shared" si="35"/>
        <v>0</v>
      </c>
    </row>
    <row r="340" spans="1:20" ht="78.75" outlineLevel="5">
      <c r="A340" s="132" t="s">
        <v>450</v>
      </c>
      <c r="B340" s="133" t="s">
        <v>22</v>
      </c>
      <c r="C340" s="133" t="s">
        <v>192</v>
      </c>
      <c r="D340" s="133" t="s">
        <v>199</v>
      </c>
      <c r="E340" s="133" t="s">
        <v>1</v>
      </c>
      <c r="F340" s="134">
        <f>F341+F342+F343</f>
        <v>7883121.9199999999</v>
      </c>
      <c r="G340" s="134"/>
      <c r="H340" s="134">
        <f>H341+H342+H343</f>
        <v>8491977.5299999993</v>
      </c>
      <c r="I340" s="134"/>
      <c r="L340" s="13">
        <v>7883121.9199999999</v>
      </c>
      <c r="M340" s="13"/>
      <c r="N340" s="13">
        <v>8491977.5299999993</v>
      </c>
      <c r="O340" s="13"/>
      <c r="Q340" s="134">
        <f t="shared" si="32"/>
        <v>0</v>
      </c>
      <c r="R340" s="134">
        <f t="shared" si="33"/>
        <v>0</v>
      </c>
      <c r="S340" s="134">
        <f t="shared" si="34"/>
        <v>0</v>
      </c>
      <c r="T340" s="134">
        <f t="shared" si="35"/>
        <v>0</v>
      </c>
    </row>
    <row r="341" spans="1:20" s="87" customFormat="1" ht="94.5" outlineLevel="6">
      <c r="A341" s="19" t="s">
        <v>702</v>
      </c>
      <c r="B341" s="20" t="s">
        <v>22</v>
      </c>
      <c r="C341" s="20" t="s">
        <v>192</v>
      </c>
      <c r="D341" s="20" t="s">
        <v>199</v>
      </c>
      <c r="E341" s="20" t="s">
        <v>10</v>
      </c>
      <c r="F341" s="13">
        <f>Приложение_7.1!G356</f>
        <v>5282403.88</v>
      </c>
      <c r="G341" s="13"/>
      <c r="H341" s="13">
        <f>Приложение_7.1!I356</f>
        <v>5282403.88</v>
      </c>
      <c r="I341" s="13"/>
      <c r="L341" s="13">
        <v>5282403.88</v>
      </c>
      <c r="M341" s="13"/>
      <c r="N341" s="13">
        <v>5282403.88</v>
      </c>
      <c r="O341" s="13"/>
      <c r="Q341" s="13">
        <f t="shared" si="32"/>
        <v>0</v>
      </c>
      <c r="R341" s="13">
        <f t="shared" si="33"/>
        <v>0</v>
      </c>
      <c r="S341" s="13">
        <f t="shared" si="34"/>
        <v>0</v>
      </c>
      <c r="T341" s="13">
        <f t="shared" si="35"/>
        <v>0</v>
      </c>
    </row>
    <row r="342" spans="1:20" s="87" customFormat="1" ht="47.25" outlineLevel="6">
      <c r="A342" s="19" t="s">
        <v>703</v>
      </c>
      <c r="B342" s="20" t="s">
        <v>22</v>
      </c>
      <c r="C342" s="20" t="s">
        <v>192</v>
      </c>
      <c r="D342" s="20" t="s">
        <v>199</v>
      </c>
      <c r="E342" s="20" t="s">
        <v>17</v>
      </c>
      <c r="F342" s="13">
        <f>Приложение_7.1!G357</f>
        <v>312301.73</v>
      </c>
      <c r="G342" s="13"/>
      <c r="H342" s="13">
        <f>Приложение_7.1!I357</f>
        <v>313954.8</v>
      </c>
      <c r="I342" s="13"/>
      <c r="L342" s="13">
        <v>312301.73</v>
      </c>
      <c r="M342" s="13"/>
      <c r="N342" s="13">
        <v>313954.8</v>
      </c>
      <c r="O342" s="13"/>
      <c r="Q342" s="13">
        <f t="shared" si="32"/>
        <v>0</v>
      </c>
      <c r="R342" s="13">
        <f t="shared" si="33"/>
        <v>0</v>
      </c>
      <c r="S342" s="13">
        <f t="shared" si="34"/>
        <v>0</v>
      </c>
      <c r="T342" s="13">
        <f t="shared" si="35"/>
        <v>0</v>
      </c>
    </row>
    <row r="343" spans="1:20" s="87" customFormat="1" outlineLevel="6">
      <c r="A343" s="19" t="s">
        <v>705</v>
      </c>
      <c r="B343" s="20" t="s">
        <v>22</v>
      </c>
      <c r="C343" s="20" t="s">
        <v>192</v>
      </c>
      <c r="D343" s="20" t="s">
        <v>199</v>
      </c>
      <c r="E343" s="20" t="s">
        <v>65</v>
      </c>
      <c r="F343" s="13">
        <f>Приложение_7.1!G358</f>
        <v>2288416.31</v>
      </c>
      <c r="G343" s="13"/>
      <c r="H343" s="13">
        <f>Приложение_7.1!I358</f>
        <v>2895618.85</v>
      </c>
      <c r="I343" s="13"/>
      <c r="L343" s="13">
        <v>2288416.31</v>
      </c>
      <c r="M343" s="13"/>
      <c r="N343" s="13">
        <v>2895618.85</v>
      </c>
      <c r="O343" s="13"/>
      <c r="Q343" s="13">
        <f t="shared" si="32"/>
        <v>0</v>
      </c>
      <c r="R343" s="13">
        <f t="shared" si="33"/>
        <v>0</v>
      </c>
      <c r="S343" s="13">
        <f t="shared" si="34"/>
        <v>0</v>
      </c>
      <c r="T343" s="13">
        <f t="shared" si="35"/>
        <v>0</v>
      </c>
    </row>
    <row r="344" spans="1:20" ht="94.5" outlineLevel="4">
      <c r="A344" s="132" t="s">
        <v>552</v>
      </c>
      <c r="B344" s="133" t="s">
        <v>22</v>
      </c>
      <c r="C344" s="133" t="s">
        <v>192</v>
      </c>
      <c r="D344" s="133" t="s">
        <v>200</v>
      </c>
      <c r="E344" s="133" t="s">
        <v>1</v>
      </c>
      <c r="F344" s="134">
        <f>F345+F348</f>
        <v>10205972.620000001</v>
      </c>
      <c r="G344" s="134"/>
      <c r="H344" s="134">
        <f>H345+H348</f>
        <v>10219418.82</v>
      </c>
      <c r="I344" s="134"/>
      <c r="L344" s="13">
        <v>10205972.619999999</v>
      </c>
      <c r="M344" s="13"/>
      <c r="N344" s="13">
        <v>10219418.82</v>
      </c>
      <c r="O344" s="13"/>
      <c r="Q344" s="134">
        <f t="shared" si="32"/>
        <v>0</v>
      </c>
      <c r="R344" s="134">
        <f t="shared" si="33"/>
        <v>0</v>
      </c>
      <c r="S344" s="134">
        <f t="shared" si="34"/>
        <v>0</v>
      </c>
      <c r="T344" s="134">
        <f t="shared" si="35"/>
        <v>0</v>
      </c>
    </row>
    <row r="345" spans="1:20" ht="78.75" outlineLevel="5">
      <c r="A345" s="132" t="s">
        <v>450</v>
      </c>
      <c r="B345" s="133" t="s">
        <v>22</v>
      </c>
      <c r="C345" s="133" t="s">
        <v>192</v>
      </c>
      <c r="D345" s="133" t="s">
        <v>201</v>
      </c>
      <c r="E345" s="133" t="s">
        <v>1</v>
      </c>
      <c r="F345" s="134">
        <f>F346+F347</f>
        <v>9920972.620000001</v>
      </c>
      <c r="G345" s="134"/>
      <c r="H345" s="134">
        <f>H346+H347</f>
        <v>9934418.8200000003</v>
      </c>
      <c r="I345" s="134"/>
      <c r="L345" s="13">
        <v>9920972.6199999992</v>
      </c>
      <c r="M345" s="13"/>
      <c r="N345" s="13">
        <v>9934418.8200000003</v>
      </c>
      <c r="O345" s="13"/>
      <c r="Q345" s="134">
        <f t="shared" si="32"/>
        <v>0</v>
      </c>
      <c r="R345" s="134">
        <f t="shared" si="33"/>
        <v>0</v>
      </c>
      <c r="S345" s="134">
        <f t="shared" si="34"/>
        <v>0</v>
      </c>
      <c r="T345" s="134">
        <f t="shared" si="35"/>
        <v>0</v>
      </c>
    </row>
    <row r="346" spans="1:20" s="87" customFormat="1" ht="94.5" outlineLevel="6">
      <c r="A346" s="19" t="s">
        <v>702</v>
      </c>
      <c r="B346" s="20" t="s">
        <v>22</v>
      </c>
      <c r="C346" s="20" t="s">
        <v>192</v>
      </c>
      <c r="D346" s="20" t="s">
        <v>201</v>
      </c>
      <c r="E346" s="20" t="s">
        <v>10</v>
      </c>
      <c r="F346" s="13">
        <f>Приложение_7.1!G361</f>
        <v>9507745.4100000001</v>
      </c>
      <c r="G346" s="13"/>
      <c r="H346" s="13">
        <f>Приложение_7.1!I361</f>
        <v>9507745.4100000001</v>
      </c>
      <c r="I346" s="13"/>
      <c r="L346" s="13">
        <v>9507745.4100000001</v>
      </c>
      <c r="M346" s="13"/>
      <c r="N346" s="13">
        <v>9507745.4100000001</v>
      </c>
      <c r="O346" s="13"/>
      <c r="Q346" s="13">
        <f t="shared" si="32"/>
        <v>0</v>
      </c>
      <c r="R346" s="13">
        <f t="shared" si="33"/>
        <v>0</v>
      </c>
      <c r="S346" s="13">
        <f t="shared" si="34"/>
        <v>0</v>
      </c>
      <c r="T346" s="13">
        <f t="shared" si="35"/>
        <v>0</v>
      </c>
    </row>
    <row r="347" spans="1:20" s="87" customFormat="1" ht="47.25" outlineLevel="6">
      <c r="A347" s="19" t="s">
        <v>703</v>
      </c>
      <c r="B347" s="20" t="s">
        <v>22</v>
      </c>
      <c r="C347" s="20" t="s">
        <v>192</v>
      </c>
      <c r="D347" s="20" t="s">
        <v>201</v>
      </c>
      <c r="E347" s="20" t="s">
        <v>17</v>
      </c>
      <c r="F347" s="13">
        <f>Приложение_7.1!G362</f>
        <v>413227.21</v>
      </c>
      <c r="G347" s="13"/>
      <c r="H347" s="13">
        <f>Приложение_7.1!I362</f>
        <v>426673.41</v>
      </c>
      <c r="I347" s="13"/>
      <c r="L347" s="13">
        <v>413227.21</v>
      </c>
      <c r="M347" s="13"/>
      <c r="N347" s="13">
        <v>426673.41</v>
      </c>
      <c r="O347" s="13"/>
      <c r="Q347" s="13">
        <f t="shared" si="32"/>
        <v>0</v>
      </c>
      <c r="R347" s="13">
        <f t="shared" si="33"/>
        <v>0</v>
      </c>
      <c r="S347" s="13">
        <f t="shared" si="34"/>
        <v>0</v>
      </c>
      <c r="T347" s="13">
        <f t="shared" si="35"/>
        <v>0</v>
      </c>
    </row>
    <row r="348" spans="1:20" ht="78.75" outlineLevel="5">
      <c r="A348" s="132" t="s">
        <v>439</v>
      </c>
      <c r="B348" s="133" t="s">
        <v>22</v>
      </c>
      <c r="C348" s="133" t="s">
        <v>192</v>
      </c>
      <c r="D348" s="133" t="s">
        <v>202</v>
      </c>
      <c r="E348" s="133" t="s">
        <v>1</v>
      </c>
      <c r="F348" s="134">
        <f>F349</f>
        <v>285000</v>
      </c>
      <c r="G348" s="134"/>
      <c r="H348" s="134">
        <f>H349</f>
        <v>285000</v>
      </c>
      <c r="I348" s="134"/>
      <c r="L348" s="13">
        <v>285000</v>
      </c>
      <c r="M348" s="13"/>
      <c r="N348" s="13">
        <v>285000</v>
      </c>
      <c r="O348" s="13"/>
      <c r="Q348" s="134">
        <f t="shared" si="32"/>
        <v>0</v>
      </c>
      <c r="R348" s="134">
        <f t="shared" si="33"/>
        <v>0</v>
      </c>
      <c r="S348" s="134">
        <f t="shared" si="34"/>
        <v>0</v>
      </c>
      <c r="T348" s="134">
        <f t="shared" si="35"/>
        <v>0</v>
      </c>
    </row>
    <row r="349" spans="1:20" s="87" customFormat="1" ht="94.5" outlineLevel="6">
      <c r="A349" s="19" t="s">
        <v>702</v>
      </c>
      <c r="B349" s="20" t="s">
        <v>22</v>
      </c>
      <c r="C349" s="20" t="s">
        <v>192</v>
      </c>
      <c r="D349" s="20" t="s">
        <v>202</v>
      </c>
      <c r="E349" s="20" t="s">
        <v>10</v>
      </c>
      <c r="F349" s="13">
        <f>Приложение_7.1!G364</f>
        <v>285000</v>
      </c>
      <c r="G349" s="13"/>
      <c r="H349" s="13">
        <f>Приложение_7.1!I364</f>
        <v>285000</v>
      </c>
      <c r="I349" s="13"/>
      <c r="L349" s="13">
        <v>285000</v>
      </c>
      <c r="M349" s="13"/>
      <c r="N349" s="13">
        <v>285000</v>
      </c>
      <c r="O349" s="13"/>
      <c r="Q349" s="13">
        <f t="shared" si="32"/>
        <v>0</v>
      </c>
      <c r="R349" s="13">
        <f t="shared" si="33"/>
        <v>0</v>
      </c>
      <c r="S349" s="13">
        <f t="shared" si="34"/>
        <v>0</v>
      </c>
      <c r="T349" s="13">
        <f t="shared" si="35"/>
        <v>0</v>
      </c>
    </row>
    <row r="350" spans="1:20" ht="110.25" outlineLevel="4">
      <c r="A350" s="132" t="s">
        <v>553</v>
      </c>
      <c r="B350" s="133" t="s">
        <v>22</v>
      </c>
      <c r="C350" s="133" t="s">
        <v>192</v>
      </c>
      <c r="D350" s="133" t="s">
        <v>203</v>
      </c>
      <c r="E350" s="133" t="s">
        <v>1</v>
      </c>
      <c r="F350" s="134">
        <f>F351</f>
        <v>6035224.5</v>
      </c>
      <c r="G350" s="134"/>
      <c r="H350" s="134">
        <f>H351</f>
        <v>6035224.5</v>
      </c>
      <c r="I350" s="134"/>
      <c r="L350" s="13">
        <v>6035224.5</v>
      </c>
      <c r="M350" s="13"/>
      <c r="N350" s="13">
        <v>6035224.5</v>
      </c>
      <c r="O350" s="13"/>
      <c r="Q350" s="134">
        <f t="shared" si="32"/>
        <v>0</v>
      </c>
      <c r="R350" s="134">
        <f t="shared" si="33"/>
        <v>0</v>
      </c>
      <c r="S350" s="134">
        <f t="shared" si="34"/>
        <v>0</v>
      </c>
      <c r="T350" s="134">
        <f t="shared" si="35"/>
        <v>0</v>
      </c>
    </row>
    <row r="351" spans="1:20" ht="78.75" outlineLevel="5">
      <c r="A351" s="132" t="s">
        <v>450</v>
      </c>
      <c r="B351" s="133" t="s">
        <v>22</v>
      </c>
      <c r="C351" s="133" t="s">
        <v>192</v>
      </c>
      <c r="D351" s="133" t="s">
        <v>204</v>
      </c>
      <c r="E351" s="133" t="s">
        <v>1</v>
      </c>
      <c r="F351" s="134">
        <f>F352+F353</f>
        <v>6035224.5</v>
      </c>
      <c r="G351" s="134"/>
      <c r="H351" s="134">
        <f>H352+H353</f>
        <v>6035224.5</v>
      </c>
      <c r="I351" s="134"/>
      <c r="L351" s="13">
        <v>6035224.5</v>
      </c>
      <c r="M351" s="13"/>
      <c r="N351" s="13">
        <v>6035224.5</v>
      </c>
      <c r="O351" s="13"/>
      <c r="Q351" s="134">
        <f t="shared" si="32"/>
        <v>0</v>
      </c>
      <c r="R351" s="134">
        <f t="shared" si="33"/>
        <v>0</v>
      </c>
      <c r="S351" s="134">
        <f t="shared" si="34"/>
        <v>0</v>
      </c>
      <c r="T351" s="134">
        <f t="shared" si="35"/>
        <v>0</v>
      </c>
    </row>
    <row r="352" spans="1:20" s="87" customFormat="1" ht="94.5" outlineLevel="6">
      <c r="A352" s="19" t="s">
        <v>702</v>
      </c>
      <c r="B352" s="20" t="s">
        <v>22</v>
      </c>
      <c r="C352" s="20" t="s">
        <v>192</v>
      </c>
      <c r="D352" s="20" t="s">
        <v>204</v>
      </c>
      <c r="E352" s="20" t="s">
        <v>10</v>
      </c>
      <c r="F352" s="13">
        <f>Приложение_7.1!G367</f>
        <v>5630310.4100000001</v>
      </c>
      <c r="G352" s="13"/>
      <c r="H352" s="13">
        <f>Приложение_7.1!I367</f>
        <v>5630310.4100000001</v>
      </c>
      <c r="I352" s="13"/>
      <c r="L352" s="13">
        <v>5630310.4100000001</v>
      </c>
      <c r="M352" s="13"/>
      <c r="N352" s="13">
        <v>5630310.4100000001</v>
      </c>
      <c r="O352" s="13"/>
      <c r="Q352" s="13">
        <f t="shared" si="32"/>
        <v>0</v>
      </c>
      <c r="R352" s="13">
        <f t="shared" si="33"/>
        <v>0</v>
      </c>
      <c r="S352" s="13">
        <f t="shared" si="34"/>
        <v>0</v>
      </c>
      <c r="T352" s="13">
        <f t="shared" si="35"/>
        <v>0</v>
      </c>
    </row>
    <row r="353" spans="1:20" s="87" customFormat="1" ht="47.25" outlineLevel="6">
      <c r="A353" s="19" t="s">
        <v>703</v>
      </c>
      <c r="B353" s="20" t="s">
        <v>22</v>
      </c>
      <c r="C353" s="20" t="s">
        <v>192</v>
      </c>
      <c r="D353" s="20" t="s">
        <v>204</v>
      </c>
      <c r="E353" s="20" t="s">
        <v>17</v>
      </c>
      <c r="F353" s="13">
        <f>Приложение_7.1!G368</f>
        <v>404914.09</v>
      </c>
      <c r="G353" s="13"/>
      <c r="H353" s="13">
        <f>Приложение_7.1!I368</f>
        <v>404914.09</v>
      </c>
      <c r="I353" s="13"/>
      <c r="L353" s="13">
        <v>404914.09</v>
      </c>
      <c r="M353" s="13"/>
      <c r="N353" s="13">
        <v>404914.09</v>
      </c>
      <c r="O353" s="13"/>
      <c r="Q353" s="13">
        <f t="shared" si="32"/>
        <v>0</v>
      </c>
      <c r="R353" s="13">
        <f t="shared" si="33"/>
        <v>0</v>
      </c>
      <c r="S353" s="13">
        <f t="shared" si="34"/>
        <v>0</v>
      </c>
      <c r="T353" s="13">
        <f t="shared" si="35"/>
        <v>0</v>
      </c>
    </row>
    <row r="354" spans="1:20" s="150" customFormat="1" ht="31.5">
      <c r="A354" s="139" t="s">
        <v>709</v>
      </c>
      <c r="B354" s="140" t="s">
        <v>159</v>
      </c>
      <c r="C354" s="140" t="s">
        <v>3</v>
      </c>
      <c r="D354" s="140" t="s">
        <v>4</v>
      </c>
      <c r="E354" s="140" t="s">
        <v>1</v>
      </c>
      <c r="F354" s="141">
        <f>F355+F371+F380+F401</f>
        <v>81828777.469999999</v>
      </c>
      <c r="G354" s="141"/>
      <c r="H354" s="141">
        <f>H355+H371+H380+H401</f>
        <v>72129788.960000008</v>
      </c>
      <c r="I354" s="141"/>
      <c r="L354" s="12">
        <v>81828777.469999999</v>
      </c>
      <c r="M354" s="12"/>
      <c r="N354" s="12">
        <v>72129788.959999993</v>
      </c>
      <c r="O354" s="12"/>
      <c r="Q354" s="141">
        <f t="shared" si="32"/>
        <v>0</v>
      </c>
      <c r="R354" s="141">
        <f t="shared" si="33"/>
        <v>0</v>
      </c>
      <c r="S354" s="141">
        <f t="shared" si="34"/>
        <v>0</v>
      </c>
      <c r="T354" s="141">
        <f t="shared" si="35"/>
        <v>0</v>
      </c>
    </row>
    <row r="355" spans="1:20" s="150" customFormat="1" outlineLevel="1">
      <c r="A355" s="139" t="s">
        <v>685</v>
      </c>
      <c r="B355" s="140" t="s">
        <v>159</v>
      </c>
      <c r="C355" s="140" t="s">
        <v>2</v>
      </c>
      <c r="D355" s="140" t="s">
        <v>4</v>
      </c>
      <c r="E355" s="140" t="s">
        <v>1</v>
      </c>
      <c r="F355" s="141">
        <f>F356+F367</f>
        <v>24635100.200000003</v>
      </c>
      <c r="G355" s="141"/>
      <c r="H355" s="141">
        <f>H356+H367</f>
        <v>24635100.200000003</v>
      </c>
      <c r="I355" s="141"/>
      <c r="L355" s="12">
        <v>24635100.199999999</v>
      </c>
      <c r="M355" s="12"/>
      <c r="N355" s="12">
        <v>24635100.199999999</v>
      </c>
      <c r="O355" s="12"/>
      <c r="Q355" s="141">
        <f t="shared" si="32"/>
        <v>0</v>
      </c>
      <c r="R355" s="141">
        <f t="shared" si="33"/>
        <v>0</v>
      </c>
      <c r="S355" s="141">
        <f t="shared" si="34"/>
        <v>0</v>
      </c>
      <c r="T355" s="141">
        <f t="shared" si="35"/>
        <v>0</v>
      </c>
    </row>
    <row r="356" spans="1:20" s="150" customFormat="1" ht="78.75" outlineLevel="2">
      <c r="A356" s="139" t="s">
        <v>669</v>
      </c>
      <c r="B356" s="140" t="s">
        <v>159</v>
      </c>
      <c r="C356" s="140" t="s">
        <v>2</v>
      </c>
      <c r="D356" s="140" t="s">
        <v>160</v>
      </c>
      <c r="E356" s="140" t="s">
        <v>1</v>
      </c>
      <c r="F356" s="141">
        <f>F357</f>
        <v>23948620.200000003</v>
      </c>
      <c r="G356" s="141"/>
      <c r="H356" s="141">
        <f>H357</f>
        <v>23948620.200000003</v>
      </c>
      <c r="I356" s="141"/>
      <c r="L356" s="12">
        <v>23948620.199999999</v>
      </c>
      <c r="M356" s="12"/>
      <c r="N356" s="12">
        <v>23948620.199999999</v>
      </c>
      <c r="O356" s="12"/>
      <c r="Q356" s="141">
        <f t="shared" si="32"/>
        <v>0</v>
      </c>
      <c r="R356" s="141">
        <f t="shared" si="33"/>
        <v>0</v>
      </c>
      <c r="S356" s="141">
        <f t="shared" si="34"/>
        <v>0</v>
      </c>
      <c r="T356" s="141">
        <f t="shared" si="35"/>
        <v>0</v>
      </c>
    </row>
    <row r="357" spans="1:20" s="150" customFormat="1" ht="47.25" outlineLevel="3">
      <c r="A357" s="139" t="s">
        <v>645</v>
      </c>
      <c r="B357" s="140" t="s">
        <v>159</v>
      </c>
      <c r="C357" s="140" t="s">
        <v>2</v>
      </c>
      <c r="D357" s="140" t="s">
        <v>205</v>
      </c>
      <c r="E357" s="140" t="s">
        <v>1</v>
      </c>
      <c r="F357" s="141">
        <f>F358+F361+F364</f>
        <v>23948620.200000003</v>
      </c>
      <c r="G357" s="141"/>
      <c r="H357" s="141">
        <f>H358+H361+H364</f>
        <v>23948620.200000003</v>
      </c>
      <c r="I357" s="141"/>
      <c r="L357" s="12">
        <v>23948620.199999999</v>
      </c>
      <c r="M357" s="12"/>
      <c r="N357" s="12">
        <v>23948620.199999999</v>
      </c>
      <c r="O357" s="12"/>
      <c r="Q357" s="141">
        <f t="shared" si="32"/>
        <v>0</v>
      </c>
      <c r="R357" s="141">
        <f t="shared" si="33"/>
        <v>0</v>
      </c>
      <c r="S357" s="141">
        <f t="shared" si="34"/>
        <v>0</v>
      </c>
      <c r="T357" s="141">
        <f t="shared" si="35"/>
        <v>0</v>
      </c>
    </row>
    <row r="358" spans="1:20" outlineLevel="4">
      <c r="A358" s="132" t="s">
        <v>554</v>
      </c>
      <c r="B358" s="133" t="s">
        <v>159</v>
      </c>
      <c r="C358" s="133" t="s">
        <v>2</v>
      </c>
      <c r="D358" s="133" t="s">
        <v>206</v>
      </c>
      <c r="E358" s="133" t="s">
        <v>1</v>
      </c>
      <c r="F358" s="134">
        <f>F359</f>
        <v>836260.98</v>
      </c>
      <c r="G358" s="134"/>
      <c r="H358" s="134">
        <f>H359</f>
        <v>836260.98</v>
      </c>
      <c r="I358" s="134"/>
      <c r="L358" s="13">
        <v>836260.98</v>
      </c>
      <c r="M358" s="13"/>
      <c r="N358" s="13">
        <v>836260.98</v>
      </c>
      <c r="O358" s="13"/>
      <c r="Q358" s="134">
        <f t="shared" si="32"/>
        <v>0</v>
      </c>
      <c r="R358" s="134">
        <f t="shared" si="33"/>
        <v>0</v>
      </c>
      <c r="S358" s="134">
        <f t="shared" si="34"/>
        <v>0</v>
      </c>
      <c r="T358" s="134">
        <f t="shared" si="35"/>
        <v>0</v>
      </c>
    </row>
    <row r="359" spans="1:20" ht="31.5" outlineLevel="5">
      <c r="A359" s="132" t="s">
        <v>463</v>
      </c>
      <c r="B359" s="133" t="s">
        <v>159</v>
      </c>
      <c r="C359" s="133" t="s">
        <v>2</v>
      </c>
      <c r="D359" s="133" t="s">
        <v>207</v>
      </c>
      <c r="E359" s="133" t="s">
        <v>1</v>
      </c>
      <c r="F359" s="134">
        <f>F360</f>
        <v>836260.98</v>
      </c>
      <c r="G359" s="134"/>
      <c r="H359" s="134">
        <f>H360</f>
        <v>836260.98</v>
      </c>
      <c r="I359" s="134"/>
      <c r="L359" s="13">
        <v>836260.98</v>
      </c>
      <c r="M359" s="13"/>
      <c r="N359" s="13">
        <v>836260.98</v>
      </c>
      <c r="O359" s="13"/>
      <c r="Q359" s="134">
        <f t="shared" si="32"/>
        <v>0</v>
      </c>
      <c r="R359" s="134">
        <f t="shared" si="33"/>
        <v>0</v>
      </c>
      <c r="S359" s="134">
        <f t="shared" si="34"/>
        <v>0</v>
      </c>
      <c r="T359" s="134">
        <f t="shared" si="35"/>
        <v>0</v>
      </c>
    </row>
    <row r="360" spans="1:20" s="87" customFormat="1" ht="47.25" outlineLevel="6">
      <c r="A360" s="19" t="s">
        <v>703</v>
      </c>
      <c r="B360" s="20" t="s">
        <v>159</v>
      </c>
      <c r="C360" s="20" t="s">
        <v>2</v>
      </c>
      <c r="D360" s="20" t="s">
        <v>207</v>
      </c>
      <c r="E360" s="20" t="s">
        <v>17</v>
      </c>
      <c r="F360" s="13">
        <f>Приложение_7.1!G375</f>
        <v>836260.98</v>
      </c>
      <c r="G360" s="13"/>
      <c r="H360" s="13">
        <f>Приложение_7.1!I375</f>
        <v>836260.98</v>
      </c>
      <c r="I360" s="13"/>
      <c r="L360" s="13">
        <v>836260.98</v>
      </c>
      <c r="M360" s="13"/>
      <c r="N360" s="13">
        <v>836260.98</v>
      </c>
      <c r="O360" s="13"/>
      <c r="Q360" s="13">
        <f t="shared" si="32"/>
        <v>0</v>
      </c>
      <c r="R360" s="13">
        <f t="shared" si="33"/>
        <v>0</v>
      </c>
      <c r="S360" s="13">
        <f t="shared" si="34"/>
        <v>0</v>
      </c>
      <c r="T360" s="13">
        <f t="shared" si="35"/>
        <v>0</v>
      </c>
    </row>
    <row r="361" spans="1:20" ht="78.75" outlineLevel="4">
      <c r="A361" s="132" t="s">
        <v>555</v>
      </c>
      <c r="B361" s="133" t="s">
        <v>159</v>
      </c>
      <c r="C361" s="133" t="s">
        <v>2</v>
      </c>
      <c r="D361" s="133" t="s">
        <v>208</v>
      </c>
      <c r="E361" s="133" t="s">
        <v>1</v>
      </c>
      <c r="F361" s="134">
        <f>F362</f>
        <v>20321663.280000001</v>
      </c>
      <c r="G361" s="134"/>
      <c r="H361" s="134">
        <f>H362</f>
        <v>20321663.280000001</v>
      </c>
      <c r="I361" s="134"/>
      <c r="L361" s="13">
        <v>20321663.280000001</v>
      </c>
      <c r="M361" s="13"/>
      <c r="N361" s="13">
        <v>20321663.280000001</v>
      </c>
      <c r="O361" s="13"/>
      <c r="Q361" s="134">
        <f t="shared" si="32"/>
        <v>0</v>
      </c>
      <c r="R361" s="134">
        <f t="shared" si="33"/>
        <v>0</v>
      </c>
      <c r="S361" s="134">
        <f t="shared" si="34"/>
        <v>0</v>
      </c>
      <c r="T361" s="134">
        <f t="shared" si="35"/>
        <v>0</v>
      </c>
    </row>
    <row r="362" spans="1:20" ht="31.5" outlineLevel="5">
      <c r="A362" s="132" t="s">
        <v>466</v>
      </c>
      <c r="B362" s="133" t="s">
        <v>159</v>
      </c>
      <c r="C362" s="133" t="s">
        <v>2</v>
      </c>
      <c r="D362" s="133" t="s">
        <v>209</v>
      </c>
      <c r="E362" s="133" t="s">
        <v>1</v>
      </c>
      <c r="F362" s="134">
        <f>F363</f>
        <v>20321663.280000001</v>
      </c>
      <c r="G362" s="134"/>
      <c r="H362" s="134">
        <f>H363</f>
        <v>20321663.280000001</v>
      </c>
      <c r="I362" s="134"/>
      <c r="L362" s="13">
        <v>20321663.280000001</v>
      </c>
      <c r="M362" s="13"/>
      <c r="N362" s="13">
        <v>20321663.280000001</v>
      </c>
      <c r="O362" s="13"/>
      <c r="Q362" s="134">
        <f t="shared" si="32"/>
        <v>0</v>
      </c>
      <c r="R362" s="134">
        <f t="shared" si="33"/>
        <v>0</v>
      </c>
      <c r="S362" s="134">
        <f t="shared" si="34"/>
        <v>0</v>
      </c>
      <c r="T362" s="134">
        <f t="shared" si="35"/>
        <v>0</v>
      </c>
    </row>
    <row r="363" spans="1:20" s="87" customFormat="1" ht="47.25" outlineLevel="6">
      <c r="A363" s="19" t="s">
        <v>703</v>
      </c>
      <c r="B363" s="20" t="s">
        <v>159</v>
      </c>
      <c r="C363" s="20" t="s">
        <v>2</v>
      </c>
      <c r="D363" s="20" t="s">
        <v>209</v>
      </c>
      <c r="E363" s="20" t="s">
        <v>17</v>
      </c>
      <c r="F363" s="13">
        <f>Приложение_7.1!G378</f>
        <v>20321663.280000001</v>
      </c>
      <c r="G363" s="13"/>
      <c r="H363" s="13">
        <f>Приложение_7.1!I378</f>
        <v>20321663.280000001</v>
      </c>
      <c r="I363" s="13"/>
      <c r="L363" s="13">
        <v>20321663.280000001</v>
      </c>
      <c r="M363" s="13"/>
      <c r="N363" s="13">
        <v>20321663.280000001</v>
      </c>
      <c r="O363" s="13"/>
      <c r="Q363" s="13">
        <f t="shared" si="32"/>
        <v>0</v>
      </c>
      <c r="R363" s="13">
        <f t="shared" si="33"/>
        <v>0</v>
      </c>
      <c r="S363" s="13">
        <f t="shared" si="34"/>
        <v>0</v>
      </c>
      <c r="T363" s="13">
        <f t="shared" si="35"/>
        <v>0</v>
      </c>
    </row>
    <row r="364" spans="1:20" ht="78.75" outlineLevel="4">
      <c r="A364" s="132" t="s">
        <v>556</v>
      </c>
      <c r="B364" s="133" t="s">
        <v>159</v>
      </c>
      <c r="C364" s="133" t="s">
        <v>2</v>
      </c>
      <c r="D364" s="133" t="s">
        <v>210</v>
      </c>
      <c r="E364" s="133" t="s">
        <v>1</v>
      </c>
      <c r="F364" s="134">
        <f>F365</f>
        <v>2790695.94</v>
      </c>
      <c r="G364" s="134"/>
      <c r="H364" s="134">
        <f>H365</f>
        <v>2790695.94</v>
      </c>
      <c r="I364" s="134"/>
      <c r="L364" s="13">
        <v>2790695.94</v>
      </c>
      <c r="M364" s="13"/>
      <c r="N364" s="13">
        <v>2790695.94</v>
      </c>
      <c r="O364" s="13"/>
      <c r="Q364" s="134">
        <f t="shared" si="32"/>
        <v>0</v>
      </c>
      <c r="R364" s="134">
        <f t="shared" si="33"/>
        <v>0</v>
      </c>
      <c r="S364" s="134">
        <f t="shared" si="34"/>
        <v>0</v>
      </c>
      <c r="T364" s="134">
        <f t="shared" si="35"/>
        <v>0</v>
      </c>
    </row>
    <row r="365" spans="1:20" ht="31.5" outlineLevel="5">
      <c r="A365" s="132" t="s">
        <v>466</v>
      </c>
      <c r="B365" s="133" t="s">
        <v>159</v>
      </c>
      <c r="C365" s="133" t="s">
        <v>2</v>
      </c>
      <c r="D365" s="133" t="s">
        <v>211</v>
      </c>
      <c r="E365" s="133" t="s">
        <v>1</v>
      </c>
      <c r="F365" s="134">
        <f>F366</f>
        <v>2790695.94</v>
      </c>
      <c r="G365" s="134"/>
      <c r="H365" s="134">
        <f>H366</f>
        <v>2790695.94</v>
      </c>
      <c r="I365" s="134"/>
      <c r="L365" s="13">
        <v>2790695.94</v>
      </c>
      <c r="M365" s="13"/>
      <c r="N365" s="13">
        <v>2790695.94</v>
      </c>
      <c r="O365" s="13"/>
      <c r="Q365" s="134">
        <f t="shared" si="32"/>
        <v>0</v>
      </c>
      <c r="R365" s="134">
        <f t="shared" si="33"/>
        <v>0</v>
      </c>
      <c r="S365" s="134">
        <f t="shared" si="34"/>
        <v>0</v>
      </c>
      <c r="T365" s="134">
        <f t="shared" si="35"/>
        <v>0</v>
      </c>
    </row>
    <row r="366" spans="1:20" s="87" customFormat="1" ht="47.25" outlineLevel="6">
      <c r="A366" s="19" t="s">
        <v>703</v>
      </c>
      <c r="B366" s="20" t="s">
        <v>159</v>
      </c>
      <c r="C366" s="20" t="s">
        <v>2</v>
      </c>
      <c r="D366" s="20" t="s">
        <v>211</v>
      </c>
      <c r="E366" s="20" t="s">
        <v>17</v>
      </c>
      <c r="F366" s="13">
        <f>Приложение_7.1!G381</f>
        <v>2790695.94</v>
      </c>
      <c r="G366" s="13"/>
      <c r="H366" s="13">
        <f>Приложение_7.1!I381</f>
        <v>2790695.94</v>
      </c>
      <c r="I366" s="13"/>
      <c r="L366" s="13">
        <v>2790695.94</v>
      </c>
      <c r="M366" s="13"/>
      <c r="N366" s="13">
        <v>2790695.94</v>
      </c>
      <c r="O366" s="13"/>
      <c r="Q366" s="13">
        <f t="shared" si="32"/>
        <v>0</v>
      </c>
      <c r="R366" s="13">
        <f t="shared" si="33"/>
        <v>0</v>
      </c>
      <c r="S366" s="13">
        <f t="shared" si="34"/>
        <v>0</v>
      </c>
      <c r="T366" s="13">
        <f t="shared" si="35"/>
        <v>0</v>
      </c>
    </row>
    <row r="367" spans="1:20" s="150" customFormat="1" ht="47.25" outlineLevel="2">
      <c r="A367" s="139" t="s">
        <v>631</v>
      </c>
      <c r="B367" s="140" t="s">
        <v>159</v>
      </c>
      <c r="C367" s="140" t="s">
        <v>2</v>
      </c>
      <c r="D367" s="140" t="s">
        <v>80</v>
      </c>
      <c r="E367" s="140" t="s">
        <v>1</v>
      </c>
      <c r="F367" s="141">
        <f>F368</f>
        <v>686480</v>
      </c>
      <c r="G367" s="141"/>
      <c r="H367" s="141">
        <f>H368</f>
        <v>686480</v>
      </c>
      <c r="I367" s="141"/>
      <c r="L367" s="12">
        <v>686480</v>
      </c>
      <c r="M367" s="12"/>
      <c r="N367" s="12">
        <v>686480</v>
      </c>
      <c r="O367" s="12"/>
      <c r="Q367" s="141">
        <f t="shared" si="32"/>
        <v>0</v>
      </c>
      <c r="R367" s="141">
        <f t="shared" si="33"/>
        <v>0</v>
      </c>
      <c r="S367" s="141">
        <f t="shared" si="34"/>
        <v>0</v>
      </c>
      <c r="T367" s="141">
        <f t="shared" si="35"/>
        <v>0</v>
      </c>
    </row>
    <row r="368" spans="1:20" ht="47.25" outlineLevel="4">
      <c r="A368" s="132" t="s">
        <v>557</v>
      </c>
      <c r="B368" s="133" t="s">
        <v>159</v>
      </c>
      <c r="C368" s="133" t="s">
        <v>2</v>
      </c>
      <c r="D368" s="133" t="s">
        <v>212</v>
      </c>
      <c r="E368" s="133" t="s">
        <v>1</v>
      </c>
      <c r="F368" s="134">
        <f>F369</f>
        <v>686480</v>
      </c>
      <c r="G368" s="134"/>
      <c r="H368" s="134">
        <f>H369</f>
        <v>686480</v>
      </c>
      <c r="I368" s="134"/>
      <c r="L368" s="13">
        <v>686480</v>
      </c>
      <c r="M368" s="13"/>
      <c r="N368" s="13">
        <v>686480</v>
      </c>
      <c r="O368" s="13"/>
      <c r="Q368" s="134">
        <f t="shared" si="32"/>
        <v>0</v>
      </c>
      <c r="R368" s="134">
        <f t="shared" si="33"/>
        <v>0</v>
      </c>
      <c r="S368" s="134">
        <f t="shared" si="34"/>
        <v>0</v>
      </c>
      <c r="T368" s="134">
        <f t="shared" si="35"/>
        <v>0</v>
      </c>
    </row>
    <row r="369" spans="1:20" ht="31.5" outlineLevel="5">
      <c r="A369" s="132" t="s">
        <v>448</v>
      </c>
      <c r="B369" s="133" t="s">
        <v>159</v>
      </c>
      <c r="C369" s="133" t="s">
        <v>2</v>
      </c>
      <c r="D369" s="133" t="s">
        <v>213</v>
      </c>
      <c r="E369" s="133" t="s">
        <v>1</v>
      </c>
      <c r="F369" s="134">
        <f>F370</f>
        <v>686480</v>
      </c>
      <c r="G369" s="134"/>
      <c r="H369" s="134">
        <f>H370</f>
        <v>686480</v>
      </c>
      <c r="I369" s="134"/>
      <c r="L369" s="13">
        <v>686480</v>
      </c>
      <c r="M369" s="13"/>
      <c r="N369" s="13">
        <v>686480</v>
      </c>
      <c r="O369" s="13"/>
      <c r="Q369" s="134">
        <f t="shared" si="32"/>
        <v>0</v>
      </c>
      <c r="R369" s="134">
        <f t="shared" si="33"/>
        <v>0</v>
      </c>
      <c r="S369" s="134">
        <f t="shared" si="34"/>
        <v>0</v>
      </c>
      <c r="T369" s="134">
        <f t="shared" si="35"/>
        <v>0</v>
      </c>
    </row>
    <row r="370" spans="1:20" s="87" customFormat="1" ht="47.25" outlineLevel="6">
      <c r="A370" s="19" t="s">
        <v>703</v>
      </c>
      <c r="B370" s="20" t="s">
        <v>159</v>
      </c>
      <c r="C370" s="20" t="s">
        <v>2</v>
      </c>
      <c r="D370" s="20" t="s">
        <v>213</v>
      </c>
      <c r="E370" s="20" t="s">
        <v>17</v>
      </c>
      <c r="F370" s="13">
        <f>Приложение_7.1!G385</f>
        <v>686480</v>
      </c>
      <c r="G370" s="13"/>
      <c r="H370" s="13">
        <f>Приложение_7.1!I385</f>
        <v>686480</v>
      </c>
      <c r="I370" s="13"/>
      <c r="L370" s="13">
        <v>686480</v>
      </c>
      <c r="M370" s="13"/>
      <c r="N370" s="13">
        <v>686480</v>
      </c>
      <c r="O370" s="13"/>
      <c r="Q370" s="13">
        <f t="shared" si="32"/>
        <v>0</v>
      </c>
      <c r="R370" s="13">
        <f t="shared" si="33"/>
        <v>0</v>
      </c>
      <c r="S370" s="13">
        <f t="shared" si="34"/>
        <v>0</v>
      </c>
      <c r="T370" s="13">
        <f t="shared" si="35"/>
        <v>0</v>
      </c>
    </row>
    <row r="371" spans="1:20" s="150" customFormat="1" outlineLevel="1">
      <c r="A371" s="139" t="s">
        <v>686</v>
      </c>
      <c r="B371" s="140" t="s">
        <v>159</v>
      </c>
      <c r="C371" s="140" t="s">
        <v>5</v>
      </c>
      <c r="D371" s="140" t="s">
        <v>4</v>
      </c>
      <c r="E371" s="140" t="s">
        <v>1</v>
      </c>
      <c r="F371" s="141">
        <f>F372</f>
        <v>22861817.389999997</v>
      </c>
      <c r="G371" s="141"/>
      <c r="H371" s="141">
        <f>H372</f>
        <v>13398480.689999999</v>
      </c>
      <c r="I371" s="141"/>
      <c r="L371" s="12">
        <v>22861817.390000001</v>
      </c>
      <c r="M371" s="12"/>
      <c r="N371" s="12">
        <v>13398480.689999999</v>
      </c>
      <c r="O371" s="12"/>
      <c r="Q371" s="141">
        <f t="shared" si="32"/>
        <v>0</v>
      </c>
      <c r="R371" s="141">
        <f t="shared" si="33"/>
        <v>0</v>
      </c>
      <c r="S371" s="141">
        <f t="shared" si="34"/>
        <v>0</v>
      </c>
      <c r="T371" s="141">
        <f t="shared" si="35"/>
        <v>0</v>
      </c>
    </row>
    <row r="372" spans="1:20" s="150" customFormat="1" ht="78.75" outlineLevel="2">
      <c r="A372" s="139" t="s">
        <v>669</v>
      </c>
      <c r="B372" s="140" t="s">
        <v>159</v>
      </c>
      <c r="C372" s="140" t="s">
        <v>5</v>
      </c>
      <c r="D372" s="140" t="s">
        <v>160</v>
      </c>
      <c r="E372" s="140" t="s">
        <v>1</v>
      </c>
      <c r="F372" s="141">
        <f>F373</f>
        <v>22861817.389999997</v>
      </c>
      <c r="G372" s="141"/>
      <c r="H372" s="141">
        <f>H373</f>
        <v>13398480.689999999</v>
      </c>
      <c r="I372" s="141"/>
      <c r="L372" s="12">
        <v>22861817.390000001</v>
      </c>
      <c r="M372" s="12"/>
      <c r="N372" s="12">
        <v>13398480.689999999</v>
      </c>
      <c r="O372" s="12"/>
      <c r="Q372" s="141">
        <f t="shared" si="32"/>
        <v>0</v>
      </c>
      <c r="R372" s="141">
        <f t="shared" si="33"/>
        <v>0</v>
      </c>
      <c r="S372" s="141">
        <f t="shared" si="34"/>
        <v>0</v>
      </c>
      <c r="T372" s="141">
        <f t="shared" si="35"/>
        <v>0</v>
      </c>
    </row>
    <row r="373" spans="1:20" s="150" customFormat="1" ht="63" outlineLevel="3">
      <c r="A373" s="139" t="s">
        <v>647</v>
      </c>
      <c r="B373" s="140" t="s">
        <v>159</v>
      </c>
      <c r="C373" s="140" t="s">
        <v>5</v>
      </c>
      <c r="D373" s="140" t="s">
        <v>219</v>
      </c>
      <c r="E373" s="140" t="s">
        <v>1</v>
      </c>
      <c r="F373" s="141">
        <f>F374+F377</f>
        <v>22861817.389999997</v>
      </c>
      <c r="G373" s="141"/>
      <c r="H373" s="141">
        <f>H374+H377</f>
        <v>13398480.689999999</v>
      </c>
      <c r="I373" s="141"/>
      <c r="L373" s="12">
        <v>22861817.390000001</v>
      </c>
      <c r="M373" s="12"/>
      <c r="N373" s="12">
        <v>13398480.689999999</v>
      </c>
      <c r="O373" s="12"/>
      <c r="Q373" s="141">
        <f t="shared" si="32"/>
        <v>0</v>
      </c>
      <c r="R373" s="141">
        <f t="shared" si="33"/>
        <v>0</v>
      </c>
      <c r="S373" s="141">
        <f t="shared" si="34"/>
        <v>0</v>
      </c>
      <c r="T373" s="141">
        <f t="shared" si="35"/>
        <v>0</v>
      </c>
    </row>
    <row r="374" spans="1:20" ht="63" outlineLevel="4">
      <c r="A374" s="132" t="s">
        <v>560</v>
      </c>
      <c r="B374" s="133" t="s">
        <v>159</v>
      </c>
      <c r="C374" s="133" t="s">
        <v>5</v>
      </c>
      <c r="D374" s="133" t="s">
        <v>220</v>
      </c>
      <c r="E374" s="133" t="s">
        <v>1</v>
      </c>
      <c r="F374" s="134">
        <f>F375</f>
        <v>0</v>
      </c>
      <c r="G374" s="134"/>
      <c r="H374" s="134">
        <f>H375</f>
        <v>0</v>
      </c>
      <c r="I374" s="134"/>
      <c r="L374" s="13">
        <v>20098591.489999998</v>
      </c>
      <c r="M374" s="13"/>
      <c r="N374" s="13">
        <v>10392198.789999999</v>
      </c>
      <c r="O374" s="13"/>
      <c r="Q374" s="134">
        <f t="shared" si="32"/>
        <v>20098591.489999998</v>
      </c>
      <c r="R374" s="134">
        <f t="shared" si="33"/>
        <v>0</v>
      </c>
      <c r="S374" s="134">
        <f t="shared" si="34"/>
        <v>10392198.789999999</v>
      </c>
      <c r="T374" s="134">
        <f t="shared" si="35"/>
        <v>0</v>
      </c>
    </row>
    <row r="375" spans="1:20" ht="31.5" outlineLevel="5">
      <c r="A375" s="132" t="s">
        <v>468</v>
      </c>
      <c r="B375" s="133" t="s">
        <v>159</v>
      </c>
      <c r="C375" s="133" t="s">
        <v>5</v>
      </c>
      <c r="D375" s="133" t="s">
        <v>221</v>
      </c>
      <c r="E375" s="133" t="s">
        <v>1</v>
      </c>
      <c r="F375" s="134">
        <f>F376</f>
        <v>0</v>
      </c>
      <c r="G375" s="134"/>
      <c r="H375" s="134">
        <f>H376</f>
        <v>0</v>
      </c>
      <c r="I375" s="134"/>
      <c r="L375" s="13">
        <v>20098591.489999998</v>
      </c>
      <c r="M375" s="13"/>
      <c r="N375" s="13">
        <v>10392198.789999999</v>
      </c>
      <c r="O375" s="13"/>
      <c r="Q375" s="134">
        <f t="shared" si="32"/>
        <v>20098591.489999998</v>
      </c>
      <c r="R375" s="134">
        <f t="shared" si="33"/>
        <v>0</v>
      </c>
      <c r="S375" s="134">
        <f t="shared" si="34"/>
        <v>10392198.789999999</v>
      </c>
      <c r="T375" s="134">
        <f t="shared" si="35"/>
        <v>0</v>
      </c>
    </row>
    <row r="376" spans="1:20" s="87" customFormat="1" ht="25.5" customHeight="1" outlineLevel="6">
      <c r="A376" s="19" t="s">
        <v>705</v>
      </c>
      <c r="B376" s="20" t="s">
        <v>159</v>
      </c>
      <c r="C376" s="20" t="s">
        <v>5</v>
      </c>
      <c r="D376" s="20" t="s">
        <v>221</v>
      </c>
      <c r="E376" s="20" t="s">
        <v>65</v>
      </c>
      <c r="F376" s="13">
        <f>Приложение_7.1!G391</f>
        <v>0</v>
      </c>
      <c r="G376" s="13"/>
      <c r="H376" s="13">
        <f>Приложение_7.1!I391</f>
        <v>0</v>
      </c>
      <c r="I376" s="13"/>
      <c r="L376" s="13">
        <v>20098591.489999998</v>
      </c>
      <c r="M376" s="13"/>
      <c r="N376" s="13">
        <v>10392198.789999999</v>
      </c>
      <c r="O376" s="13"/>
      <c r="Q376" s="13">
        <f t="shared" si="32"/>
        <v>20098591.489999998</v>
      </c>
      <c r="R376" s="13">
        <f t="shared" si="33"/>
        <v>0</v>
      </c>
      <c r="S376" s="13">
        <f t="shared" si="34"/>
        <v>10392198.789999999</v>
      </c>
      <c r="T376" s="13">
        <f t="shared" si="35"/>
        <v>0</v>
      </c>
    </row>
    <row r="377" spans="1:20" ht="47.25" outlineLevel="4">
      <c r="A377" s="132" t="s">
        <v>561</v>
      </c>
      <c r="B377" s="133" t="s">
        <v>159</v>
      </c>
      <c r="C377" s="133" t="s">
        <v>5</v>
      </c>
      <c r="D377" s="133" t="s">
        <v>222</v>
      </c>
      <c r="E377" s="133" t="s">
        <v>1</v>
      </c>
      <c r="F377" s="134">
        <f>F378</f>
        <v>22861817.389999997</v>
      </c>
      <c r="G377" s="134"/>
      <c r="H377" s="134">
        <f>H378</f>
        <v>13398480.689999999</v>
      </c>
      <c r="I377" s="134"/>
      <c r="L377" s="13">
        <v>2763225.9</v>
      </c>
      <c r="M377" s="13"/>
      <c r="N377" s="13">
        <v>3006281.9</v>
      </c>
      <c r="O377" s="13"/>
      <c r="Q377" s="134">
        <f t="shared" si="32"/>
        <v>-20098591.489999998</v>
      </c>
      <c r="R377" s="134">
        <f t="shared" si="33"/>
        <v>0</v>
      </c>
      <c r="S377" s="134">
        <f t="shared" si="34"/>
        <v>-10392198.789999999</v>
      </c>
      <c r="T377" s="134">
        <f t="shared" si="35"/>
        <v>0</v>
      </c>
    </row>
    <row r="378" spans="1:20" ht="31.5" outlineLevel="5">
      <c r="A378" s="132" t="s">
        <v>448</v>
      </c>
      <c r="B378" s="133" t="s">
        <v>159</v>
      </c>
      <c r="C378" s="133" t="s">
        <v>5</v>
      </c>
      <c r="D378" s="133" t="s">
        <v>223</v>
      </c>
      <c r="E378" s="133" t="s">
        <v>1</v>
      </c>
      <c r="F378" s="134">
        <f>F379</f>
        <v>22861817.389999997</v>
      </c>
      <c r="G378" s="134"/>
      <c r="H378" s="134">
        <f>H379</f>
        <v>13398480.689999999</v>
      </c>
      <c r="I378" s="134"/>
      <c r="L378" s="13">
        <v>2763225.9</v>
      </c>
      <c r="M378" s="13"/>
      <c r="N378" s="13">
        <v>3006281.9</v>
      </c>
      <c r="O378" s="13"/>
      <c r="Q378" s="134">
        <f t="shared" si="32"/>
        <v>-20098591.489999998</v>
      </c>
      <c r="R378" s="134">
        <f t="shared" si="33"/>
        <v>0</v>
      </c>
      <c r="S378" s="134">
        <f t="shared" si="34"/>
        <v>-10392198.789999999</v>
      </c>
      <c r="T378" s="134">
        <f t="shared" si="35"/>
        <v>0</v>
      </c>
    </row>
    <row r="379" spans="1:20" s="87" customFormat="1" ht="47.25" outlineLevel="6">
      <c r="A379" s="19" t="s">
        <v>703</v>
      </c>
      <c r="B379" s="20" t="s">
        <v>159</v>
      </c>
      <c r="C379" s="20" t="s">
        <v>5</v>
      </c>
      <c r="D379" s="20" t="s">
        <v>223</v>
      </c>
      <c r="E379" s="20" t="s">
        <v>17</v>
      </c>
      <c r="F379" s="13">
        <f>Приложение_7.1!G394</f>
        <v>22861817.389999997</v>
      </c>
      <c r="G379" s="13"/>
      <c r="H379" s="13">
        <f>Приложение_7.1!I394</f>
        <v>13398480.689999999</v>
      </c>
      <c r="I379" s="13"/>
      <c r="L379" s="13">
        <v>2763225.9</v>
      </c>
      <c r="M379" s="13"/>
      <c r="N379" s="13">
        <v>3006281.9</v>
      </c>
      <c r="O379" s="13"/>
      <c r="Q379" s="13">
        <f t="shared" si="32"/>
        <v>-20098591.489999998</v>
      </c>
      <c r="R379" s="13">
        <f t="shared" si="33"/>
        <v>0</v>
      </c>
      <c r="S379" s="13">
        <f t="shared" si="34"/>
        <v>-10392198.789999999</v>
      </c>
      <c r="T379" s="13">
        <f t="shared" si="35"/>
        <v>0</v>
      </c>
    </row>
    <row r="380" spans="1:20" s="150" customFormat="1" outlineLevel="1">
      <c r="A380" s="139" t="s">
        <v>687</v>
      </c>
      <c r="B380" s="140" t="s">
        <v>159</v>
      </c>
      <c r="C380" s="140" t="s">
        <v>14</v>
      </c>
      <c r="D380" s="140" t="s">
        <v>4</v>
      </c>
      <c r="E380" s="140" t="s">
        <v>1</v>
      </c>
      <c r="F380" s="141">
        <f>F381</f>
        <v>32823371.079999998</v>
      </c>
      <c r="G380" s="141"/>
      <c r="H380" s="141">
        <f>H381</f>
        <v>33170929.509999998</v>
      </c>
      <c r="I380" s="141"/>
      <c r="L380" s="12">
        <v>32823371.079999998</v>
      </c>
      <c r="M380" s="12"/>
      <c r="N380" s="12">
        <v>33170929.510000002</v>
      </c>
      <c r="O380" s="12"/>
      <c r="Q380" s="141">
        <f t="shared" si="32"/>
        <v>0</v>
      </c>
      <c r="R380" s="141">
        <f t="shared" si="33"/>
        <v>0</v>
      </c>
      <c r="S380" s="141">
        <f t="shared" si="34"/>
        <v>0</v>
      </c>
      <c r="T380" s="141">
        <f t="shared" si="35"/>
        <v>0</v>
      </c>
    </row>
    <row r="381" spans="1:20" s="150" customFormat="1" ht="78.75" outlineLevel="2">
      <c r="A381" s="139" t="s">
        <v>669</v>
      </c>
      <c r="B381" s="140" t="s">
        <v>159</v>
      </c>
      <c r="C381" s="140" t="s">
        <v>14</v>
      </c>
      <c r="D381" s="140" t="s">
        <v>160</v>
      </c>
      <c r="E381" s="140" t="s">
        <v>1</v>
      </c>
      <c r="F381" s="141">
        <f>F382</f>
        <v>32823371.079999998</v>
      </c>
      <c r="G381" s="141"/>
      <c r="H381" s="141">
        <f>H382</f>
        <v>33170929.509999998</v>
      </c>
      <c r="I381" s="141"/>
      <c r="L381" s="12">
        <v>32823371.079999998</v>
      </c>
      <c r="M381" s="12"/>
      <c r="N381" s="12">
        <v>33170929.510000002</v>
      </c>
      <c r="O381" s="12"/>
      <c r="Q381" s="141">
        <f t="shared" si="32"/>
        <v>0</v>
      </c>
      <c r="R381" s="141">
        <f t="shared" si="33"/>
        <v>0</v>
      </c>
      <c r="S381" s="141">
        <f t="shared" si="34"/>
        <v>0</v>
      </c>
      <c r="T381" s="141">
        <f t="shared" si="35"/>
        <v>0</v>
      </c>
    </row>
    <row r="382" spans="1:20" s="150" customFormat="1" ht="47.25" outlineLevel="3">
      <c r="A382" s="139" t="s">
        <v>639</v>
      </c>
      <c r="B382" s="140" t="s">
        <v>159</v>
      </c>
      <c r="C382" s="140" t="s">
        <v>14</v>
      </c>
      <c r="D382" s="140" t="s">
        <v>161</v>
      </c>
      <c r="E382" s="140" t="s">
        <v>1</v>
      </c>
      <c r="F382" s="141">
        <f>F383+F386+F389+F392+F395+F398</f>
        <v>32823371.079999998</v>
      </c>
      <c r="G382" s="141"/>
      <c r="H382" s="141">
        <f>H383+H386+H389+H392+H395+H398</f>
        <v>33170929.509999998</v>
      </c>
      <c r="I382" s="141"/>
      <c r="L382" s="12">
        <v>32823371.079999998</v>
      </c>
      <c r="M382" s="12"/>
      <c r="N382" s="12">
        <v>33170929.510000002</v>
      </c>
      <c r="O382" s="12"/>
      <c r="Q382" s="141">
        <f t="shared" si="32"/>
        <v>0</v>
      </c>
      <c r="R382" s="141">
        <f t="shared" si="33"/>
        <v>0</v>
      </c>
      <c r="S382" s="141">
        <f t="shared" si="34"/>
        <v>0</v>
      </c>
      <c r="T382" s="141">
        <f t="shared" si="35"/>
        <v>0</v>
      </c>
    </row>
    <row r="383" spans="1:20" ht="47.25" outlineLevel="4">
      <c r="A383" s="132" t="s">
        <v>562</v>
      </c>
      <c r="B383" s="133" t="s">
        <v>159</v>
      </c>
      <c r="C383" s="133" t="s">
        <v>14</v>
      </c>
      <c r="D383" s="133" t="s">
        <v>224</v>
      </c>
      <c r="E383" s="133" t="s">
        <v>1</v>
      </c>
      <c r="F383" s="134">
        <f>F384</f>
        <v>16317490.380000001</v>
      </c>
      <c r="G383" s="134"/>
      <c r="H383" s="134">
        <f>H384</f>
        <v>16665048.810000001</v>
      </c>
      <c r="I383" s="134"/>
      <c r="L383" s="13">
        <v>16317490.380000001</v>
      </c>
      <c r="M383" s="13"/>
      <c r="N383" s="13">
        <v>16665048.810000001</v>
      </c>
      <c r="O383" s="13"/>
      <c r="Q383" s="134">
        <f t="shared" si="32"/>
        <v>0</v>
      </c>
      <c r="R383" s="134">
        <f t="shared" si="33"/>
        <v>0</v>
      </c>
      <c r="S383" s="134">
        <f t="shared" si="34"/>
        <v>0</v>
      </c>
      <c r="T383" s="134">
        <f t="shared" si="35"/>
        <v>0</v>
      </c>
    </row>
    <row r="384" spans="1:20" ht="47.25" outlineLevel="5">
      <c r="A384" s="132" t="s">
        <v>469</v>
      </c>
      <c r="B384" s="133" t="s">
        <v>159</v>
      </c>
      <c r="C384" s="133" t="s">
        <v>14</v>
      </c>
      <c r="D384" s="133" t="s">
        <v>225</v>
      </c>
      <c r="E384" s="133" t="s">
        <v>1</v>
      </c>
      <c r="F384" s="134">
        <f>F385</f>
        <v>16317490.380000001</v>
      </c>
      <c r="G384" s="134"/>
      <c r="H384" s="134">
        <f>H385</f>
        <v>16665048.810000001</v>
      </c>
      <c r="I384" s="134"/>
      <c r="L384" s="13">
        <v>16317490.380000001</v>
      </c>
      <c r="M384" s="13"/>
      <c r="N384" s="13">
        <v>16665048.810000001</v>
      </c>
      <c r="O384" s="13"/>
      <c r="Q384" s="134">
        <f t="shared" si="32"/>
        <v>0</v>
      </c>
      <c r="R384" s="134">
        <f t="shared" si="33"/>
        <v>0</v>
      </c>
      <c r="S384" s="134">
        <f t="shared" si="34"/>
        <v>0</v>
      </c>
      <c r="T384" s="134">
        <f t="shared" si="35"/>
        <v>0</v>
      </c>
    </row>
    <row r="385" spans="1:20" s="87" customFormat="1" ht="47.25" outlineLevel="6">
      <c r="A385" s="19" t="s">
        <v>703</v>
      </c>
      <c r="B385" s="20" t="s">
        <v>159</v>
      </c>
      <c r="C385" s="20" t="s">
        <v>14</v>
      </c>
      <c r="D385" s="20" t="s">
        <v>225</v>
      </c>
      <c r="E385" s="20" t="s">
        <v>17</v>
      </c>
      <c r="F385" s="13">
        <f>Приложение_7.1!G400</f>
        <v>16317490.380000001</v>
      </c>
      <c r="G385" s="13"/>
      <c r="H385" s="13">
        <f>Приложение_7.1!I400</f>
        <v>16665048.810000001</v>
      </c>
      <c r="I385" s="13"/>
      <c r="L385" s="13">
        <v>16317490.380000001</v>
      </c>
      <c r="M385" s="13"/>
      <c r="N385" s="13">
        <v>16665048.810000001</v>
      </c>
      <c r="O385" s="13"/>
      <c r="Q385" s="13">
        <f t="shared" si="32"/>
        <v>0</v>
      </c>
      <c r="R385" s="13">
        <f t="shared" si="33"/>
        <v>0</v>
      </c>
      <c r="S385" s="13">
        <f t="shared" si="34"/>
        <v>0</v>
      </c>
      <c r="T385" s="13">
        <f t="shared" si="35"/>
        <v>0</v>
      </c>
    </row>
    <row r="386" spans="1:20" ht="78.75" outlineLevel="4">
      <c r="A386" s="132" t="s">
        <v>563</v>
      </c>
      <c r="B386" s="133" t="s">
        <v>159</v>
      </c>
      <c r="C386" s="133" t="s">
        <v>14</v>
      </c>
      <c r="D386" s="133" t="s">
        <v>226</v>
      </c>
      <c r="E386" s="133" t="s">
        <v>1</v>
      </c>
      <c r="F386" s="134">
        <f>F387</f>
        <v>10828325.16</v>
      </c>
      <c r="G386" s="134"/>
      <c r="H386" s="134">
        <f>H387</f>
        <v>10828325.16</v>
      </c>
      <c r="I386" s="134"/>
      <c r="L386" s="13">
        <v>10828325.16</v>
      </c>
      <c r="M386" s="13"/>
      <c r="N386" s="13">
        <v>10828325.16</v>
      </c>
      <c r="O386" s="13"/>
      <c r="Q386" s="134">
        <f t="shared" ref="Q386:Q449" si="39">L386-F386</f>
        <v>0</v>
      </c>
      <c r="R386" s="134">
        <f t="shared" ref="R386:R449" si="40">M386-G386</f>
        <v>0</v>
      </c>
      <c r="S386" s="134">
        <f t="shared" ref="S386:S449" si="41">N386-H386</f>
        <v>0</v>
      </c>
      <c r="T386" s="134">
        <f t="shared" ref="T386:T449" si="42">O386-I386</f>
        <v>0</v>
      </c>
    </row>
    <row r="387" spans="1:20" ht="47.25" outlineLevel="5">
      <c r="A387" s="132" t="s">
        <v>470</v>
      </c>
      <c r="B387" s="133" t="s">
        <v>159</v>
      </c>
      <c r="C387" s="133" t="s">
        <v>14</v>
      </c>
      <c r="D387" s="133" t="s">
        <v>227</v>
      </c>
      <c r="E387" s="133" t="s">
        <v>1</v>
      </c>
      <c r="F387" s="134">
        <f>F388</f>
        <v>10828325.16</v>
      </c>
      <c r="G387" s="134"/>
      <c r="H387" s="134">
        <f>H388</f>
        <v>10828325.16</v>
      </c>
      <c r="I387" s="134"/>
      <c r="L387" s="13">
        <v>10828325.16</v>
      </c>
      <c r="M387" s="13"/>
      <c r="N387" s="13">
        <v>10828325.16</v>
      </c>
      <c r="O387" s="13"/>
      <c r="Q387" s="134">
        <f t="shared" si="39"/>
        <v>0</v>
      </c>
      <c r="R387" s="134">
        <f t="shared" si="40"/>
        <v>0</v>
      </c>
      <c r="S387" s="134">
        <f t="shared" si="41"/>
        <v>0</v>
      </c>
      <c r="T387" s="134">
        <f t="shared" si="42"/>
        <v>0</v>
      </c>
    </row>
    <row r="388" spans="1:20" s="87" customFormat="1" ht="47.25" outlineLevel="6">
      <c r="A388" s="19" t="s">
        <v>703</v>
      </c>
      <c r="B388" s="20" t="s">
        <v>159</v>
      </c>
      <c r="C388" s="20" t="s">
        <v>14</v>
      </c>
      <c r="D388" s="20" t="s">
        <v>227</v>
      </c>
      <c r="E388" s="20" t="s">
        <v>17</v>
      </c>
      <c r="F388" s="13">
        <f>Приложение_7.1!G403</f>
        <v>10828325.16</v>
      </c>
      <c r="G388" s="13"/>
      <c r="H388" s="13">
        <f>Приложение_7.1!I403</f>
        <v>10828325.16</v>
      </c>
      <c r="I388" s="13"/>
      <c r="L388" s="13">
        <v>10828325.16</v>
      </c>
      <c r="M388" s="13"/>
      <c r="N388" s="13">
        <v>10828325.16</v>
      </c>
      <c r="O388" s="13"/>
      <c r="Q388" s="13">
        <f t="shared" si="39"/>
        <v>0</v>
      </c>
      <c r="R388" s="13">
        <f t="shared" si="40"/>
        <v>0</v>
      </c>
      <c r="S388" s="13">
        <f t="shared" si="41"/>
        <v>0</v>
      </c>
      <c r="T388" s="13">
        <f t="shared" si="42"/>
        <v>0</v>
      </c>
    </row>
    <row r="389" spans="1:20" ht="63" outlineLevel="4">
      <c r="A389" s="132" t="s">
        <v>564</v>
      </c>
      <c r="B389" s="133" t="s">
        <v>159</v>
      </c>
      <c r="C389" s="133" t="s">
        <v>14</v>
      </c>
      <c r="D389" s="133" t="s">
        <v>228</v>
      </c>
      <c r="E389" s="133" t="s">
        <v>1</v>
      </c>
      <c r="F389" s="134">
        <f>F390</f>
        <v>403340.65</v>
      </c>
      <c r="G389" s="134"/>
      <c r="H389" s="134">
        <f>H390</f>
        <v>403340.65</v>
      </c>
      <c r="I389" s="134"/>
      <c r="L389" s="13">
        <v>403340.65</v>
      </c>
      <c r="M389" s="13"/>
      <c r="N389" s="13">
        <v>403340.65</v>
      </c>
      <c r="O389" s="13"/>
      <c r="Q389" s="134">
        <f t="shared" si="39"/>
        <v>0</v>
      </c>
      <c r="R389" s="134">
        <f t="shared" si="40"/>
        <v>0</v>
      </c>
      <c r="S389" s="134">
        <f t="shared" si="41"/>
        <v>0</v>
      </c>
      <c r="T389" s="134">
        <f t="shared" si="42"/>
        <v>0</v>
      </c>
    </row>
    <row r="390" spans="1:20" ht="31.5" outlineLevel="5">
      <c r="A390" s="132" t="s">
        <v>463</v>
      </c>
      <c r="B390" s="133" t="s">
        <v>159</v>
      </c>
      <c r="C390" s="133" t="s">
        <v>14</v>
      </c>
      <c r="D390" s="133" t="s">
        <v>229</v>
      </c>
      <c r="E390" s="133" t="s">
        <v>1</v>
      </c>
      <c r="F390" s="134">
        <f>F391</f>
        <v>403340.65</v>
      </c>
      <c r="G390" s="134"/>
      <c r="H390" s="134">
        <f>H391</f>
        <v>403340.65</v>
      </c>
      <c r="I390" s="134"/>
      <c r="L390" s="13">
        <v>403340.65</v>
      </c>
      <c r="M390" s="13"/>
      <c r="N390" s="13">
        <v>403340.65</v>
      </c>
      <c r="O390" s="13"/>
      <c r="Q390" s="134">
        <f t="shared" si="39"/>
        <v>0</v>
      </c>
      <c r="R390" s="134">
        <f t="shared" si="40"/>
        <v>0</v>
      </c>
      <c r="S390" s="134">
        <f t="shared" si="41"/>
        <v>0</v>
      </c>
      <c r="T390" s="134">
        <f t="shared" si="42"/>
        <v>0</v>
      </c>
    </row>
    <row r="391" spans="1:20" s="87" customFormat="1" ht="47.25" outlineLevel="6">
      <c r="A391" s="19" t="s">
        <v>703</v>
      </c>
      <c r="B391" s="20" t="s">
        <v>159</v>
      </c>
      <c r="C391" s="20" t="s">
        <v>14</v>
      </c>
      <c r="D391" s="20" t="s">
        <v>229</v>
      </c>
      <c r="E391" s="20" t="s">
        <v>17</v>
      </c>
      <c r="F391" s="13">
        <f>Приложение_7.1!G406</f>
        <v>403340.65</v>
      </c>
      <c r="G391" s="13"/>
      <c r="H391" s="13">
        <f>Приложение_7.1!I406</f>
        <v>403340.65</v>
      </c>
      <c r="I391" s="13"/>
      <c r="L391" s="13">
        <v>403340.65</v>
      </c>
      <c r="M391" s="13"/>
      <c r="N391" s="13">
        <v>403340.65</v>
      </c>
      <c r="O391" s="13"/>
      <c r="Q391" s="13">
        <f t="shared" si="39"/>
        <v>0</v>
      </c>
      <c r="R391" s="13">
        <f t="shared" si="40"/>
        <v>0</v>
      </c>
      <c r="S391" s="13">
        <f t="shared" si="41"/>
        <v>0</v>
      </c>
      <c r="T391" s="13">
        <f t="shared" si="42"/>
        <v>0</v>
      </c>
    </row>
    <row r="392" spans="1:20" ht="31.5" outlineLevel="4">
      <c r="A392" s="132" t="s">
        <v>565</v>
      </c>
      <c r="B392" s="133" t="s">
        <v>159</v>
      </c>
      <c r="C392" s="133" t="s">
        <v>14</v>
      </c>
      <c r="D392" s="133" t="s">
        <v>230</v>
      </c>
      <c r="E392" s="133" t="s">
        <v>1</v>
      </c>
      <c r="F392" s="134">
        <f>F393</f>
        <v>936558.43</v>
      </c>
      <c r="G392" s="134"/>
      <c r="H392" s="134">
        <f>H393</f>
        <v>936558.43</v>
      </c>
      <c r="I392" s="134"/>
      <c r="L392" s="13">
        <v>936558.43</v>
      </c>
      <c r="M392" s="13"/>
      <c r="N392" s="13">
        <v>936558.43</v>
      </c>
      <c r="O392" s="13"/>
      <c r="Q392" s="134">
        <f t="shared" si="39"/>
        <v>0</v>
      </c>
      <c r="R392" s="134">
        <f t="shared" si="40"/>
        <v>0</v>
      </c>
      <c r="S392" s="134">
        <f t="shared" si="41"/>
        <v>0</v>
      </c>
      <c r="T392" s="134">
        <f t="shared" si="42"/>
        <v>0</v>
      </c>
    </row>
    <row r="393" spans="1:20" ht="31.5" outlineLevel="5">
      <c r="A393" s="132" t="s">
        <v>448</v>
      </c>
      <c r="B393" s="133" t="s">
        <v>159</v>
      </c>
      <c r="C393" s="133" t="s">
        <v>14</v>
      </c>
      <c r="D393" s="133" t="s">
        <v>231</v>
      </c>
      <c r="E393" s="133" t="s">
        <v>1</v>
      </c>
      <c r="F393" s="134">
        <f>F394</f>
        <v>936558.43</v>
      </c>
      <c r="G393" s="134"/>
      <c r="H393" s="134">
        <f>H394</f>
        <v>936558.43</v>
      </c>
      <c r="I393" s="134"/>
      <c r="L393" s="13">
        <v>936558.43</v>
      </c>
      <c r="M393" s="13"/>
      <c r="N393" s="13">
        <v>936558.43</v>
      </c>
      <c r="O393" s="13"/>
      <c r="Q393" s="134">
        <f t="shared" si="39"/>
        <v>0</v>
      </c>
      <c r="R393" s="134">
        <f t="shared" si="40"/>
        <v>0</v>
      </c>
      <c r="S393" s="134">
        <f t="shared" si="41"/>
        <v>0</v>
      </c>
      <c r="T393" s="134">
        <f t="shared" si="42"/>
        <v>0</v>
      </c>
    </row>
    <row r="394" spans="1:20" s="87" customFormat="1" ht="47.25" outlineLevel="6">
      <c r="A394" s="19" t="s">
        <v>703</v>
      </c>
      <c r="B394" s="20" t="s">
        <v>159</v>
      </c>
      <c r="C394" s="20" t="s">
        <v>14</v>
      </c>
      <c r="D394" s="20" t="s">
        <v>231</v>
      </c>
      <c r="E394" s="20" t="s">
        <v>17</v>
      </c>
      <c r="F394" s="13">
        <v>936558.43</v>
      </c>
      <c r="G394" s="13"/>
      <c r="H394" s="13">
        <v>936558.43</v>
      </c>
      <c r="I394" s="13"/>
      <c r="L394" s="13">
        <v>936558.43</v>
      </c>
      <c r="M394" s="13"/>
      <c r="N394" s="13">
        <v>936558.43</v>
      </c>
      <c r="O394" s="13"/>
      <c r="Q394" s="13">
        <f t="shared" si="39"/>
        <v>0</v>
      </c>
      <c r="R394" s="13">
        <f t="shared" si="40"/>
        <v>0</v>
      </c>
      <c r="S394" s="13">
        <f t="shared" si="41"/>
        <v>0</v>
      </c>
      <c r="T394" s="13">
        <f t="shared" si="42"/>
        <v>0</v>
      </c>
    </row>
    <row r="395" spans="1:20" ht="31.5" outlineLevel="4">
      <c r="A395" s="132" t="s">
        <v>566</v>
      </c>
      <c r="B395" s="133" t="s">
        <v>159</v>
      </c>
      <c r="C395" s="133" t="s">
        <v>14</v>
      </c>
      <c r="D395" s="133" t="s">
        <v>233</v>
      </c>
      <c r="E395" s="133" t="s">
        <v>1</v>
      </c>
      <c r="F395" s="134">
        <f>F396</f>
        <v>4146890.46</v>
      </c>
      <c r="G395" s="134"/>
      <c r="H395" s="134">
        <f>H396</f>
        <v>4146890.46</v>
      </c>
      <c r="I395" s="134"/>
      <c r="L395" s="13">
        <v>4146890.46</v>
      </c>
      <c r="M395" s="13"/>
      <c r="N395" s="13">
        <v>4146890.46</v>
      </c>
      <c r="O395" s="13"/>
      <c r="Q395" s="134">
        <f t="shared" si="39"/>
        <v>0</v>
      </c>
      <c r="R395" s="134">
        <f t="shared" si="40"/>
        <v>0</v>
      </c>
      <c r="S395" s="134">
        <f t="shared" si="41"/>
        <v>0</v>
      </c>
      <c r="T395" s="134">
        <f t="shared" si="42"/>
        <v>0</v>
      </c>
    </row>
    <row r="396" spans="1:20" ht="31.5" outlineLevel="5">
      <c r="A396" s="132" t="s">
        <v>448</v>
      </c>
      <c r="B396" s="133" t="s">
        <v>159</v>
      </c>
      <c r="C396" s="133" t="s">
        <v>14</v>
      </c>
      <c r="D396" s="133" t="s">
        <v>234</v>
      </c>
      <c r="E396" s="133" t="s">
        <v>1</v>
      </c>
      <c r="F396" s="134">
        <f>F397</f>
        <v>4146890.46</v>
      </c>
      <c r="G396" s="134"/>
      <c r="H396" s="134">
        <f>H397</f>
        <v>4146890.46</v>
      </c>
      <c r="I396" s="134"/>
      <c r="L396" s="13">
        <v>4146890.46</v>
      </c>
      <c r="M396" s="13"/>
      <c r="N396" s="13">
        <v>4146890.46</v>
      </c>
      <c r="O396" s="13"/>
      <c r="Q396" s="134">
        <f t="shared" si="39"/>
        <v>0</v>
      </c>
      <c r="R396" s="134">
        <f t="shared" si="40"/>
        <v>0</v>
      </c>
      <c r="S396" s="134">
        <f t="shared" si="41"/>
        <v>0</v>
      </c>
      <c r="T396" s="134">
        <f t="shared" si="42"/>
        <v>0</v>
      </c>
    </row>
    <row r="397" spans="1:20" s="87" customFormat="1" ht="47.25" outlineLevel="6">
      <c r="A397" s="19" t="s">
        <v>703</v>
      </c>
      <c r="B397" s="20" t="s">
        <v>159</v>
      </c>
      <c r="C397" s="20" t="s">
        <v>14</v>
      </c>
      <c r="D397" s="20" t="s">
        <v>234</v>
      </c>
      <c r="E397" s="20" t="s">
        <v>17</v>
      </c>
      <c r="F397" s="13">
        <f>Приложение_7.1!G412</f>
        <v>4146890.46</v>
      </c>
      <c r="G397" s="13"/>
      <c r="H397" s="13">
        <f>Приложение_7.1!I412</f>
        <v>4146890.46</v>
      </c>
      <c r="I397" s="13"/>
      <c r="L397" s="13">
        <v>4146890.46</v>
      </c>
      <c r="M397" s="13"/>
      <c r="N397" s="13">
        <v>4146890.46</v>
      </c>
      <c r="O397" s="13"/>
      <c r="Q397" s="13">
        <f t="shared" si="39"/>
        <v>0</v>
      </c>
      <c r="R397" s="13">
        <f t="shared" si="40"/>
        <v>0</v>
      </c>
      <c r="S397" s="13">
        <f t="shared" si="41"/>
        <v>0</v>
      </c>
      <c r="T397" s="13">
        <f t="shared" si="42"/>
        <v>0</v>
      </c>
    </row>
    <row r="398" spans="1:20" ht="47.25" outlineLevel="4">
      <c r="A398" s="132" t="s">
        <v>567</v>
      </c>
      <c r="B398" s="133" t="s">
        <v>159</v>
      </c>
      <c r="C398" s="133" t="s">
        <v>14</v>
      </c>
      <c r="D398" s="133" t="s">
        <v>235</v>
      </c>
      <c r="E398" s="133" t="s">
        <v>1</v>
      </c>
      <c r="F398" s="134">
        <f>F399</f>
        <v>190766</v>
      </c>
      <c r="G398" s="134"/>
      <c r="H398" s="134">
        <f>H399</f>
        <v>190766</v>
      </c>
      <c r="I398" s="134"/>
      <c r="L398" s="13">
        <v>190766</v>
      </c>
      <c r="M398" s="13"/>
      <c r="N398" s="13">
        <v>190766</v>
      </c>
      <c r="O398" s="13"/>
      <c r="Q398" s="134">
        <f t="shared" si="39"/>
        <v>0</v>
      </c>
      <c r="R398" s="134">
        <f t="shared" si="40"/>
        <v>0</v>
      </c>
      <c r="S398" s="134">
        <f t="shared" si="41"/>
        <v>0</v>
      </c>
      <c r="T398" s="134">
        <f t="shared" si="42"/>
        <v>0</v>
      </c>
    </row>
    <row r="399" spans="1:20" ht="31.5" outlineLevel="5">
      <c r="A399" s="132" t="s">
        <v>448</v>
      </c>
      <c r="B399" s="133" t="s">
        <v>159</v>
      </c>
      <c r="C399" s="133" t="s">
        <v>14</v>
      </c>
      <c r="D399" s="133" t="s">
        <v>236</v>
      </c>
      <c r="E399" s="133" t="s">
        <v>1</v>
      </c>
      <c r="F399" s="134">
        <f>F400</f>
        <v>190766</v>
      </c>
      <c r="G399" s="134"/>
      <c r="H399" s="134">
        <f>H400</f>
        <v>190766</v>
      </c>
      <c r="I399" s="134"/>
      <c r="L399" s="13">
        <v>190766</v>
      </c>
      <c r="M399" s="13"/>
      <c r="N399" s="13">
        <v>190766</v>
      </c>
      <c r="O399" s="13"/>
      <c r="Q399" s="134">
        <f t="shared" si="39"/>
        <v>0</v>
      </c>
      <c r="R399" s="134">
        <f t="shared" si="40"/>
        <v>0</v>
      </c>
      <c r="S399" s="134">
        <f t="shared" si="41"/>
        <v>0</v>
      </c>
      <c r="T399" s="134">
        <f t="shared" si="42"/>
        <v>0</v>
      </c>
    </row>
    <row r="400" spans="1:20" s="87" customFormat="1" ht="47.25" outlineLevel="6">
      <c r="A400" s="19" t="s">
        <v>703</v>
      </c>
      <c r="B400" s="20" t="s">
        <v>159</v>
      </c>
      <c r="C400" s="20" t="s">
        <v>14</v>
      </c>
      <c r="D400" s="20" t="s">
        <v>236</v>
      </c>
      <c r="E400" s="20" t="s">
        <v>17</v>
      </c>
      <c r="F400" s="13">
        <f>Приложение_7.1!G415</f>
        <v>190766</v>
      </c>
      <c r="G400" s="13"/>
      <c r="H400" s="13">
        <f>Приложение_7.1!I415</f>
        <v>190766</v>
      </c>
      <c r="I400" s="13"/>
      <c r="L400" s="13">
        <v>190766</v>
      </c>
      <c r="M400" s="13"/>
      <c r="N400" s="13">
        <v>190766</v>
      </c>
      <c r="O400" s="13"/>
      <c r="Q400" s="13">
        <f t="shared" si="39"/>
        <v>0</v>
      </c>
      <c r="R400" s="13">
        <f t="shared" si="40"/>
        <v>0</v>
      </c>
      <c r="S400" s="13">
        <f t="shared" si="41"/>
        <v>0</v>
      </c>
      <c r="T400" s="13">
        <f t="shared" si="42"/>
        <v>0</v>
      </c>
    </row>
    <row r="401" spans="1:20" s="150" customFormat="1" ht="31.5" outlineLevel="1">
      <c r="A401" s="139" t="s">
        <v>688</v>
      </c>
      <c r="B401" s="140" t="s">
        <v>159</v>
      </c>
      <c r="C401" s="140" t="s">
        <v>159</v>
      </c>
      <c r="D401" s="140" t="s">
        <v>4</v>
      </c>
      <c r="E401" s="140" t="s">
        <v>1</v>
      </c>
      <c r="F401" s="141">
        <f>F402+F407</f>
        <v>1508488.8</v>
      </c>
      <c r="G401" s="141"/>
      <c r="H401" s="141">
        <f>H402+H407</f>
        <v>925278.56</v>
      </c>
      <c r="I401" s="141"/>
      <c r="L401" s="12">
        <v>1508488.8</v>
      </c>
      <c r="M401" s="12"/>
      <c r="N401" s="12">
        <v>925278.56</v>
      </c>
      <c r="O401" s="12"/>
      <c r="Q401" s="141">
        <f t="shared" si="39"/>
        <v>0</v>
      </c>
      <c r="R401" s="141">
        <f t="shared" si="40"/>
        <v>0</v>
      </c>
      <c r="S401" s="141">
        <f t="shared" si="41"/>
        <v>0</v>
      </c>
      <c r="T401" s="141">
        <f t="shared" si="42"/>
        <v>0</v>
      </c>
    </row>
    <row r="402" spans="1:20" s="150" customFormat="1" ht="78.75" outlineLevel="2">
      <c r="A402" s="139" t="s">
        <v>669</v>
      </c>
      <c r="B402" s="140" t="s">
        <v>159</v>
      </c>
      <c r="C402" s="140" t="s">
        <v>159</v>
      </c>
      <c r="D402" s="140" t="s">
        <v>160</v>
      </c>
      <c r="E402" s="140" t="s">
        <v>1</v>
      </c>
      <c r="F402" s="141">
        <f>F403</f>
        <v>425278.56</v>
      </c>
      <c r="G402" s="141"/>
      <c r="H402" s="141">
        <f>H403</f>
        <v>425278.56</v>
      </c>
      <c r="I402" s="141"/>
      <c r="L402" s="12">
        <v>425278.56</v>
      </c>
      <c r="M402" s="12"/>
      <c r="N402" s="12">
        <v>425278.56</v>
      </c>
      <c r="O402" s="12"/>
      <c r="Q402" s="141">
        <f t="shared" si="39"/>
        <v>0</v>
      </c>
      <c r="R402" s="141">
        <f t="shared" si="40"/>
        <v>0</v>
      </c>
      <c r="S402" s="141">
        <f t="shared" si="41"/>
        <v>0</v>
      </c>
      <c r="T402" s="141">
        <f t="shared" si="42"/>
        <v>0</v>
      </c>
    </row>
    <row r="403" spans="1:20" s="150" customFormat="1" ht="47.25" outlineLevel="3">
      <c r="A403" s="139" t="s">
        <v>648</v>
      </c>
      <c r="B403" s="140" t="s">
        <v>159</v>
      </c>
      <c r="C403" s="140" t="s">
        <v>159</v>
      </c>
      <c r="D403" s="140" t="s">
        <v>237</v>
      </c>
      <c r="E403" s="140" t="s">
        <v>1</v>
      </c>
      <c r="F403" s="141">
        <f>F404</f>
        <v>425278.56</v>
      </c>
      <c r="G403" s="141"/>
      <c r="H403" s="141">
        <f>H404</f>
        <v>425278.56</v>
      </c>
      <c r="I403" s="141"/>
      <c r="L403" s="12">
        <v>425278.56</v>
      </c>
      <c r="M403" s="12"/>
      <c r="N403" s="12">
        <v>425278.56</v>
      </c>
      <c r="O403" s="12"/>
      <c r="Q403" s="141">
        <f t="shared" si="39"/>
        <v>0</v>
      </c>
      <c r="R403" s="141">
        <f t="shared" si="40"/>
        <v>0</v>
      </c>
      <c r="S403" s="141">
        <f t="shared" si="41"/>
        <v>0</v>
      </c>
      <c r="T403" s="141">
        <f t="shared" si="42"/>
        <v>0</v>
      </c>
    </row>
    <row r="404" spans="1:20" ht="31.5" outlineLevel="4">
      <c r="A404" s="132" t="s">
        <v>568</v>
      </c>
      <c r="B404" s="133" t="s">
        <v>159</v>
      </c>
      <c r="C404" s="133" t="s">
        <v>159</v>
      </c>
      <c r="D404" s="133" t="s">
        <v>238</v>
      </c>
      <c r="E404" s="133" t="s">
        <v>1</v>
      </c>
      <c r="F404" s="134">
        <f>F405</f>
        <v>425278.56</v>
      </c>
      <c r="G404" s="134"/>
      <c r="H404" s="134">
        <f>H405</f>
        <v>425278.56</v>
      </c>
      <c r="I404" s="134"/>
      <c r="L404" s="13">
        <v>425278.56</v>
      </c>
      <c r="M404" s="13"/>
      <c r="N404" s="13">
        <v>425278.56</v>
      </c>
      <c r="O404" s="13"/>
      <c r="Q404" s="134">
        <f t="shared" si="39"/>
        <v>0</v>
      </c>
      <c r="R404" s="134">
        <f t="shared" si="40"/>
        <v>0</v>
      </c>
      <c r="S404" s="134">
        <f t="shared" si="41"/>
        <v>0</v>
      </c>
      <c r="T404" s="134">
        <f t="shared" si="42"/>
        <v>0</v>
      </c>
    </row>
    <row r="405" spans="1:20" ht="31.5" outlineLevel="5">
      <c r="A405" s="132" t="s">
        <v>448</v>
      </c>
      <c r="B405" s="133" t="s">
        <v>159</v>
      </c>
      <c r="C405" s="133" t="s">
        <v>159</v>
      </c>
      <c r="D405" s="133" t="s">
        <v>240</v>
      </c>
      <c r="E405" s="133" t="s">
        <v>1</v>
      </c>
      <c r="F405" s="134">
        <f>F406</f>
        <v>425278.56</v>
      </c>
      <c r="G405" s="134"/>
      <c r="H405" s="134">
        <f>H406</f>
        <v>425278.56</v>
      </c>
      <c r="I405" s="134"/>
      <c r="L405" s="13">
        <v>425278.56</v>
      </c>
      <c r="M405" s="13"/>
      <c r="N405" s="13">
        <v>425278.56</v>
      </c>
      <c r="O405" s="13"/>
      <c r="Q405" s="134">
        <f t="shared" si="39"/>
        <v>0</v>
      </c>
      <c r="R405" s="134">
        <f t="shared" si="40"/>
        <v>0</v>
      </c>
      <c r="S405" s="134">
        <f t="shared" si="41"/>
        <v>0</v>
      </c>
      <c r="T405" s="134">
        <f t="shared" si="42"/>
        <v>0</v>
      </c>
    </row>
    <row r="406" spans="1:20" s="87" customFormat="1" ht="47.25" outlineLevel="6">
      <c r="A406" s="19" t="s">
        <v>703</v>
      </c>
      <c r="B406" s="20" t="s">
        <v>159</v>
      </c>
      <c r="C406" s="20" t="s">
        <v>159</v>
      </c>
      <c r="D406" s="20" t="s">
        <v>240</v>
      </c>
      <c r="E406" s="20" t="s">
        <v>17</v>
      </c>
      <c r="F406" s="13">
        <f>Приложение_7.1!G421</f>
        <v>425278.56</v>
      </c>
      <c r="G406" s="13"/>
      <c r="H406" s="13">
        <f>Приложение_7.1!I421</f>
        <v>425278.56</v>
      </c>
      <c r="I406" s="13"/>
      <c r="L406" s="13">
        <v>425278.56</v>
      </c>
      <c r="M406" s="13"/>
      <c r="N406" s="13">
        <v>425278.56</v>
      </c>
      <c r="O406" s="13"/>
      <c r="Q406" s="13">
        <f t="shared" si="39"/>
        <v>0</v>
      </c>
      <c r="R406" s="13">
        <f t="shared" si="40"/>
        <v>0</v>
      </c>
      <c r="S406" s="13">
        <f t="shared" si="41"/>
        <v>0</v>
      </c>
      <c r="T406" s="13">
        <f t="shared" si="42"/>
        <v>0</v>
      </c>
    </row>
    <row r="407" spans="1:20" s="150" customFormat="1" outlineLevel="2">
      <c r="A407" s="139" t="s">
        <v>498</v>
      </c>
      <c r="B407" s="140" t="s">
        <v>159</v>
      </c>
      <c r="C407" s="140" t="s">
        <v>159</v>
      </c>
      <c r="D407" s="140" t="s">
        <v>11</v>
      </c>
      <c r="E407" s="140" t="s">
        <v>1</v>
      </c>
      <c r="F407" s="141">
        <f>F408</f>
        <v>1083210.24</v>
      </c>
      <c r="G407" s="141"/>
      <c r="H407" s="141">
        <f>H408</f>
        <v>500000</v>
      </c>
      <c r="I407" s="141"/>
      <c r="L407" s="12">
        <v>1083210.24</v>
      </c>
      <c r="M407" s="12"/>
      <c r="N407" s="12">
        <v>500000</v>
      </c>
      <c r="O407" s="12"/>
      <c r="Q407" s="141">
        <f t="shared" si="39"/>
        <v>0</v>
      </c>
      <c r="R407" s="141">
        <f t="shared" si="40"/>
        <v>0</v>
      </c>
      <c r="S407" s="141">
        <f t="shared" si="41"/>
        <v>0</v>
      </c>
      <c r="T407" s="141">
        <f t="shared" si="42"/>
        <v>0</v>
      </c>
    </row>
    <row r="408" spans="1:20" ht="78.75" outlineLevel="5">
      <c r="A408" s="132" t="s">
        <v>450</v>
      </c>
      <c r="B408" s="133" t="s">
        <v>159</v>
      </c>
      <c r="C408" s="133" t="s">
        <v>159</v>
      </c>
      <c r="D408" s="133" t="s">
        <v>241</v>
      </c>
      <c r="E408" s="133" t="s">
        <v>1</v>
      </c>
      <c r="F408" s="134">
        <f>F409</f>
        <v>1083210.24</v>
      </c>
      <c r="G408" s="134"/>
      <c r="H408" s="134">
        <f>H409</f>
        <v>500000</v>
      </c>
      <c r="I408" s="134"/>
      <c r="L408" s="13">
        <v>1083210.24</v>
      </c>
      <c r="M408" s="13"/>
      <c r="N408" s="13">
        <v>500000</v>
      </c>
      <c r="O408" s="13"/>
      <c r="Q408" s="134">
        <f t="shared" si="39"/>
        <v>0</v>
      </c>
      <c r="R408" s="134">
        <f t="shared" si="40"/>
        <v>0</v>
      </c>
      <c r="S408" s="134">
        <f t="shared" si="41"/>
        <v>0</v>
      </c>
      <c r="T408" s="134">
        <f t="shared" si="42"/>
        <v>0</v>
      </c>
    </row>
    <row r="409" spans="1:20" s="87" customFormat="1" ht="47.25" outlineLevel="6">
      <c r="A409" s="19" t="s">
        <v>706</v>
      </c>
      <c r="B409" s="20" t="s">
        <v>159</v>
      </c>
      <c r="C409" s="20" t="s">
        <v>159</v>
      </c>
      <c r="D409" s="20" t="s">
        <v>241</v>
      </c>
      <c r="E409" s="20" t="s">
        <v>70</v>
      </c>
      <c r="F409" s="13">
        <f>Приложение_7.1!G424</f>
        <v>1083210.24</v>
      </c>
      <c r="G409" s="13"/>
      <c r="H409" s="13">
        <f>Приложение_7.1!I424</f>
        <v>500000</v>
      </c>
      <c r="I409" s="13"/>
      <c r="L409" s="13">
        <v>1083210.24</v>
      </c>
      <c r="M409" s="13"/>
      <c r="N409" s="13">
        <v>500000</v>
      </c>
      <c r="O409" s="13"/>
      <c r="Q409" s="13">
        <f t="shared" si="39"/>
        <v>0</v>
      </c>
      <c r="R409" s="13">
        <f t="shared" si="40"/>
        <v>0</v>
      </c>
      <c r="S409" s="13">
        <f t="shared" si="41"/>
        <v>0</v>
      </c>
      <c r="T409" s="13">
        <f t="shared" si="42"/>
        <v>0</v>
      </c>
    </row>
    <row r="410" spans="1:20" s="150" customFormat="1">
      <c r="A410" s="139" t="s">
        <v>710</v>
      </c>
      <c r="B410" s="140" t="s">
        <v>242</v>
      </c>
      <c r="C410" s="140" t="s">
        <v>3</v>
      </c>
      <c r="D410" s="140" t="s">
        <v>4</v>
      </c>
      <c r="E410" s="140" t="s">
        <v>1</v>
      </c>
      <c r="F410" s="141">
        <f>F411+F438+F469+F509+F552</f>
        <v>1370078552.8600001</v>
      </c>
      <c r="G410" s="141">
        <f t="shared" ref="G410:I410" si="43">G411+G438+G469+G509+G552</f>
        <v>737806788.48000002</v>
      </c>
      <c r="H410" s="141">
        <f>H411+H438+H469+H509+H552</f>
        <v>1346609675.5099998</v>
      </c>
      <c r="I410" s="141">
        <f t="shared" si="43"/>
        <v>729439680</v>
      </c>
      <c r="L410" s="12">
        <v>1370078552.8599999</v>
      </c>
      <c r="M410" s="12">
        <f>M411+M438+M469+M509+M552</f>
        <v>737806788.48000002</v>
      </c>
      <c r="N410" s="12">
        <v>1346609675.51</v>
      </c>
      <c r="O410" s="12">
        <f>O411+O438+O469+O509+O552</f>
        <v>729439680</v>
      </c>
      <c r="Q410" s="141">
        <f t="shared" si="39"/>
        <v>0</v>
      </c>
      <c r="R410" s="141">
        <f t="shared" si="40"/>
        <v>0</v>
      </c>
      <c r="S410" s="141">
        <f t="shared" si="41"/>
        <v>0</v>
      </c>
      <c r="T410" s="141">
        <f t="shared" si="42"/>
        <v>0</v>
      </c>
    </row>
    <row r="411" spans="1:20" s="150" customFormat="1" outlineLevel="1">
      <c r="A411" s="139" t="s">
        <v>689</v>
      </c>
      <c r="B411" s="140" t="s">
        <v>242</v>
      </c>
      <c r="C411" s="140" t="s">
        <v>2</v>
      </c>
      <c r="D411" s="140" t="s">
        <v>4</v>
      </c>
      <c r="E411" s="140" t="s">
        <v>1</v>
      </c>
      <c r="F411" s="141">
        <f>F412+F433</f>
        <v>547017876.44999993</v>
      </c>
      <c r="G411" s="141">
        <f t="shared" ref="G411:I411" si="44">G412+G433</f>
        <v>349371818.77999997</v>
      </c>
      <c r="H411" s="141">
        <f>H412+H433</f>
        <v>553966481.99999988</v>
      </c>
      <c r="I411" s="141">
        <f t="shared" si="44"/>
        <v>349451390.37</v>
      </c>
      <c r="L411" s="12">
        <v>547017876.45000005</v>
      </c>
      <c r="M411" s="12">
        <f>M412</f>
        <v>349371818.77999997</v>
      </c>
      <c r="N411" s="12">
        <v>553966482</v>
      </c>
      <c r="O411" s="12">
        <f>O412</f>
        <v>349451390.37</v>
      </c>
      <c r="Q411" s="141">
        <f t="shared" si="39"/>
        <v>0</v>
      </c>
      <c r="R411" s="141">
        <f t="shared" si="40"/>
        <v>0</v>
      </c>
      <c r="S411" s="141">
        <f t="shared" si="41"/>
        <v>0</v>
      </c>
      <c r="T411" s="141">
        <f t="shared" si="42"/>
        <v>0</v>
      </c>
    </row>
    <row r="412" spans="1:20" s="150" customFormat="1" ht="47.25" outlineLevel="2">
      <c r="A412" s="139" t="s">
        <v>666</v>
      </c>
      <c r="B412" s="140" t="s">
        <v>242</v>
      </c>
      <c r="C412" s="140" t="s">
        <v>2</v>
      </c>
      <c r="D412" s="140" t="s">
        <v>23</v>
      </c>
      <c r="E412" s="140" t="s">
        <v>1</v>
      </c>
      <c r="F412" s="141">
        <f>F413+F427</f>
        <v>544730428.76999998</v>
      </c>
      <c r="G412" s="141">
        <f>G413+G427</f>
        <v>349371818.77999997</v>
      </c>
      <c r="H412" s="141">
        <f>H413+H427</f>
        <v>551679034.31999993</v>
      </c>
      <c r="I412" s="141">
        <f>I413+I427</f>
        <v>349451390.37</v>
      </c>
      <c r="L412" s="12">
        <v>544730428.76999998</v>
      </c>
      <c r="M412" s="12">
        <f>M413</f>
        <v>349371818.77999997</v>
      </c>
      <c r="N412" s="12">
        <v>551679034.32000005</v>
      </c>
      <c r="O412" s="12">
        <f>O413</f>
        <v>349451390.37</v>
      </c>
      <c r="Q412" s="141">
        <f t="shared" si="39"/>
        <v>0</v>
      </c>
      <c r="R412" s="141">
        <f t="shared" si="40"/>
        <v>0</v>
      </c>
      <c r="S412" s="141">
        <f t="shared" si="41"/>
        <v>0</v>
      </c>
      <c r="T412" s="141">
        <f t="shared" si="42"/>
        <v>0</v>
      </c>
    </row>
    <row r="413" spans="1:20" s="150" customFormat="1" ht="31.5" outlineLevel="3">
      <c r="A413" s="139" t="s">
        <v>649</v>
      </c>
      <c r="B413" s="140" t="s">
        <v>242</v>
      </c>
      <c r="C413" s="140" t="s">
        <v>2</v>
      </c>
      <c r="D413" s="140" t="s">
        <v>243</v>
      </c>
      <c r="E413" s="140" t="s">
        <v>1</v>
      </c>
      <c r="F413" s="141">
        <f>F414+F421+F424</f>
        <v>544517544.76999998</v>
      </c>
      <c r="G413" s="141">
        <f>G414+G421+G424</f>
        <v>349371818.77999997</v>
      </c>
      <c r="H413" s="141">
        <f>H414+H421+H424</f>
        <v>546901683.89999998</v>
      </c>
      <c r="I413" s="141">
        <f>I414+I421+I424</f>
        <v>349451390.37</v>
      </c>
      <c r="L413" s="12">
        <v>544517544.76999998</v>
      </c>
      <c r="M413" s="12">
        <f>M414</f>
        <v>349371818.77999997</v>
      </c>
      <c r="N413" s="12">
        <v>546901683.89999998</v>
      </c>
      <c r="O413" s="12">
        <f>O414+O417</f>
        <v>349451390.37</v>
      </c>
      <c r="Q413" s="141">
        <f t="shared" si="39"/>
        <v>0</v>
      </c>
      <c r="R413" s="141">
        <f t="shared" si="40"/>
        <v>0</v>
      </c>
      <c r="S413" s="141">
        <f t="shared" si="41"/>
        <v>0</v>
      </c>
      <c r="T413" s="141">
        <f t="shared" si="42"/>
        <v>0</v>
      </c>
    </row>
    <row r="414" spans="1:20" ht="78.75" outlineLevel="4">
      <c r="A414" s="132" t="s">
        <v>569</v>
      </c>
      <c r="B414" s="133" t="s">
        <v>242</v>
      </c>
      <c r="C414" s="133" t="s">
        <v>2</v>
      </c>
      <c r="D414" s="133" t="s">
        <v>244</v>
      </c>
      <c r="E414" s="133" t="s">
        <v>1</v>
      </c>
      <c r="F414" s="134">
        <f>F415+F417+F419</f>
        <v>349397551.34999996</v>
      </c>
      <c r="G414" s="134">
        <f>G415+G417+G419</f>
        <v>349371818.77999997</v>
      </c>
      <c r="H414" s="134">
        <f>H415+H417+H419</f>
        <v>349481292.95999998</v>
      </c>
      <c r="I414" s="134">
        <f>I415+I417+I419</f>
        <v>349451390.37</v>
      </c>
      <c r="L414" s="13">
        <v>349397551.35000002</v>
      </c>
      <c r="M414" s="13">
        <f>M415+M417</f>
        <v>349371818.77999997</v>
      </c>
      <c r="N414" s="13">
        <v>349481292.95999998</v>
      </c>
      <c r="O414" s="13">
        <f>O415</f>
        <v>568490.37</v>
      </c>
      <c r="Q414" s="134">
        <f t="shared" si="39"/>
        <v>0</v>
      </c>
      <c r="R414" s="134">
        <f t="shared" si="40"/>
        <v>0</v>
      </c>
      <c r="S414" s="134">
        <f t="shared" si="41"/>
        <v>0</v>
      </c>
      <c r="T414" s="134">
        <f t="shared" si="42"/>
        <v>-348882900</v>
      </c>
    </row>
    <row r="415" spans="1:20" ht="78.75" outlineLevel="5">
      <c r="A415" s="132" t="s">
        <v>472</v>
      </c>
      <c r="B415" s="133" t="s">
        <v>242</v>
      </c>
      <c r="C415" s="133" t="s">
        <v>2</v>
      </c>
      <c r="D415" s="133" t="s">
        <v>245</v>
      </c>
      <c r="E415" s="133" t="s">
        <v>1</v>
      </c>
      <c r="F415" s="134">
        <f>F416</f>
        <v>488918.78</v>
      </c>
      <c r="G415" s="134">
        <f>G416</f>
        <v>488918.78</v>
      </c>
      <c r="H415" s="134">
        <f>H416</f>
        <v>568490.37</v>
      </c>
      <c r="I415" s="134">
        <f>I416</f>
        <v>568490.37</v>
      </c>
      <c r="L415" s="13">
        <v>488918.78</v>
      </c>
      <c r="M415" s="13">
        <v>488918.78</v>
      </c>
      <c r="N415" s="13">
        <v>568490.37</v>
      </c>
      <c r="O415" s="13">
        <v>568490.37</v>
      </c>
      <c r="Q415" s="134">
        <f t="shared" si="39"/>
        <v>0</v>
      </c>
      <c r="R415" s="134">
        <f t="shared" si="40"/>
        <v>0</v>
      </c>
      <c r="S415" s="134">
        <f t="shared" si="41"/>
        <v>0</v>
      </c>
      <c r="T415" s="134">
        <f t="shared" si="42"/>
        <v>0</v>
      </c>
    </row>
    <row r="416" spans="1:20" s="87" customFormat="1" ht="47.25" outlineLevel="6">
      <c r="A416" s="19" t="s">
        <v>706</v>
      </c>
      <c r="B416" s="20" t="s">
        <v>242</v>
      </c>
      <c r="C416" s="20" t="s">
        <v>2</v>
      </c>
      <c r="D416" s="20" t="s">
        <v>245</v>
      </c>
      <c r="E416" s="20" t="s">
        <v>70</v>
      </c>
      <c r="F416" s="13">
        <f>Приложение_7.1!G515</f>
        <v>488918.78</v>
      </c>
      <c r="G416" s="13">
        <f>F416</f>
        <v>488918.78</v>
      </c>
      <c r="H416" s="13">
        <f>Приложение_7.1!I515</f>
        <v>568490.37</v>
      </c>
      <c r="I416" s="13">
        <f>H416</f>
        <v>568490.37</v>
      </c>
      <c r="L416" s="13">
        <v>488918.78</v>
      </c>
      <c r="M416" s="13">
        <v>488918.78</v>
      </c>
      <c r="N416" s="13">
        <v>568490.37</v>
      </c>
      <c r="O416" s="13">
        <v>568490.37</v>
      </c>
      <c r="Q416" s="13">
        <f t="shared" si="39"/>
        <v>0</v>
      </c>
      <c r="R416" s="13">
        <f t="shared" si="40"/>
        <v>0</v>
      </c>
      <c r="S416" s="13">
        <f t="shared" si="41"/>
        <v>0</v>
      </c>
      <c r="T416" s="13">
        <f t="shared" si="42"/>
        <v>0</v>
      </c>
    </row>
    <row r="417" spans="1:20" ht="78.75" outlineLevel="5">
      <c r="A417" s="132" t="s">
        <v>473</v>
      </c>
      <c r="B417" s="133" t="s">
        <v>242</v>
      </c>
      <c r="C417" s="133" t="s">
        <v>2</v>
      </c>
      <c r="D417" s="133" t="s">
        <v>246</v>
      </c>
      <c r="E417" s="133" t="s">
        <v>1</v>
      </c>
      <c r="F417" s="134">
        <f>F418</f>
        <v>348882900</v>
      </c>
      <c r="G417" s="134">
        <f>G418</f>
        <v>348882900</v>
      </c>
      <c r="H417" s="134">
        <f>H418</f>
        <v>348882900</v>
      </c>
      <c r="I417" s="134">
        <f>I418</f>
        <v>348882900</v>
      </c>
      <c r="L417" s="13">
        <v>348882900</v>
      </c>
      <c r="M417" s="13">
        <v>348882900</v>
      </c>
      <c r="N417" s="13">
        <v>348882900</v>
      </c>
      <c r="O417" s="13">
        <v>348882900</v>
      </c>
      <c r="Q417" s="134">
        <f t="shared" si="39"/>
        <v>0</v>
      </c>
      <c r="R417" s="134">
        <f t="shared" si="40"/>
        <v>0</v>
      </c>
      <c r="S417" s="134">
        <f t="shared" si="41"/>
        <v>0</v>
      </c>
      <c r="T417" s="134">
        <f t="shared" si="42"/>
        <v>0</v>
      </c>
    </row>
    <row r="418" spans="1:20" s="87" customFormat="1" ht="47.25" outlineLevel="6">
      <c r="A418" s="19" t="s">
        <v>706</v>
      </c>
      <c r="B418" s="20" t="s">
        <v>242</v>
      </c>
      <c r="C418" s="20" t="s">
        <v>2</v>
      </c>
      <c r="D418" s="20" t="s">
        <v>246</v>
      </c>
      <c r="E418" s="20" t="s">
        <v>70</v>
      </c>
      <c r="F418" s="13">
        <f>Приложение_7.1!G517</f>
        <v>348882900</v>
      </c>
      <c r="G418" s="13">
        <f>F418</f>
        <v>348882900</v>
      </c>
      <c r="H418" s="13">
        <f>Приложение_7.1!I517</f>
        <v>348882900</v>
      </c>
      <c r="I418" s="13">
        <f>H418</f>
        <v>348882900</v>
      </c>
      <c r="L418" s="13">
        <v>348882900</v>
      </c>
      <c r="M418" s="13">
        <v>348882900</v>
      </c>
      <c r="N418" s="13">
        <v>348882900</v>
      </c>
      <c r="O418" s="13">
        <v>348882900</v>
      </c>
      <c r="Q418" s="13">
        <f t="shared" si="39"/>
        <v>0</v>
      </c>
      <c r="R418" s="13">
        <f t="shared" si="40"/>
        <v>0</v>
      </c>
      <c r="S418" s="13">
        <f t="shared" si="41"/>
        <v>0</v>
      </c>
      <c r="T418" s="13">
        <f t="shared" si="42"/>
        <v>0</v>
      </c>
    </row>
    <row r="419" spans="1:20" ht="78.75" outlineLevel="5">
      <c r="A419" s="132" t="s">
        <v>472</v>
      </c>
      <c r="B419" s="133" t="s">
        <v>242</v>
      </c>
      <c r="C419" s="133" t="s">
        <v>2</v>
      </c>
      <c r="D419" s="133" t="s">
        <v>247</v>
      </c>
      <c r="E419" s="133" t="s">
        <v>1</v>
      </c>
      <c r="F419" s="134">
        <f>F420</f>
        <v>25732.57</v>
      </c>
      <c r="G419" s="134"/>
      <c r="H419" s="134">
        <f>H420</f>
        <v>29902.59</v>
      </c>
      <c r="I419" s="134"/>
      <c r="L419" s="13">
        <v>25732.57</v>
      </c>
      <c r="M419" s="13"/>
      <c r="N419" s="13">
        <v>29902.59</v>
      </c>
      <c r="O419" s="13"/>
      <c r="Q419" s="134">
        <f t="shared" si="39"/>
        <v>0</v>
      </c>
      <c r="R419" s="134">
        <f t="shared" si="40"/>
        <v>0</v>
      </c>
      <c r="S419" s="134">
        <f t="shared" si="41"/>
        <v>0</v>
      </c>
      <c r="T419" s="134">
        <f t="shared" si="42"/>
        <v>0</v>
      </c>
    </row>
    <row r="420" spans="1:20" s="87" customFormat="1" ht="47.25" outlineLevel="6">
      <c r="A420" s="19" t="s">
        <v>706</v>
      </c>
      <c r="B420" s="20" t="s">
        <v>242</v>
      </c>
      <c r="C420" s="20" t="s">
        <v>2</v>
      </c>
      <c r="D420" s="20" t="s">
        <v>247</v>
      </c>
      <c r="E420" s="20" t="s">
        <v>70</v>
      </c>
      <c r="F420" s="13">
        <f>Приложение_7.1!G519</f>
        <v>25732.57</v>
      </c>
      <c r="G420" s="13"/>
      <c r="H420" s="13">
        <f>Приложение_7.1!I519</f>
        <v>29902.59</v>
      </c>
      <c r="I420" s="13"/>
      <c r="L420" s="13">
        <v>25732.57</v>
      </c>
      <c r="M420" s="13"/>
      <c r="N420" s="13">
        <v>29902.59</v>
      </c>
      <c r="O420" s="13"/>
      <c r="Q420" s="13">
        <f t="shared" si="39"/>
        <v>0</v>
      </c>
      <c r="R420" s="13">
        <f t="shared" si="40"/>
        <v>0</v>
      </c>
      <c r="S420" s="13">
        <f t="shared" si="41"/>
        <v>0</v>
      </c>
      <c r="T420" s="13">
        <f t="shared" si="42"/>
        <v>0</v>
      </c>
    </row>
    <row r="421" spans="1:20" ht="63" outlineLevel="4">
      <c r="A421" s="132" t="s">
        <v>570</v>
      </c>
      <c r="B421" s="133" t="s">
        <v>242</v>
      </c>
      <c r="C421" s="133" t="s">
        <v>2</v>
      </c>
      <c r="D421" s="133" t="s">
        <v>248</v>
      </c>
      <c r="E421" s="133" t="s">
        <v>1</v>
      </c>
      <c r="F421" s="134">
        <f>F422</f>
        <v>187942250.06</v>
      </c>
      <c r="G421" s="134"/>
      <c r="H421" s="134">
        <f>H422</f>
        <v>189759878.78</v>
      </c>
      <c r="I421" s="134"/>
      <c r="L421" s="13">
        <v>187942250.06</v>
      </c>
      <c r="M421" s="13"/>
      <c r="N421" s="13">
        <v>189759878.78</v>
      </c>
      <c r="O421" s="13"/>
      <c r="Q421" s="134">
        <f t="shared" si="39"/>
        <v>0</v>
      </c>
      <c r="R421" s="134">
        <f t="shared" si="40"/>
        <v>0</v>
      </c>
      <c r="S421" s="134">
        <f t="shared" si="41"/>
        <v>0</v>
      </c>
      <c r="T421" s="134">
        <f t="shared" si="42"/>
        <v>0</v>
      </c>
    </row>
    <row r="422" spans="1:20" ht="78.75" outlineLevel="5">
      <c r="A422" s="132" t="s">
        <v>450</v>
      </c>
      <c r="B422" s="133" t="s">
        <v>242</v>
      </c>
      <c r="C422" s="133" t="s">
        <v>2</v>
      </c>
      <c r="D422" s="133" t="s">
        <v>249</v>
      </c>
      <c r="E422" s="133" t="s">
        <v>1</v>
      </c>
      <c r="F422" s="134">
        <f>F423</f>
        <v>187942250.06</v>
      </c>
      <c r="G422" s="134"/>
      <c r="H422" s="134">
        <f>H423</f>
        <v>189759878.78</v>
      </c>
      <c r="I422" s="134"/>
      <c r="L422" s="13">
        <v>187942250.06</v>
      </c>
      <c r="M422" s="13"/>
      <c r="N422" s="13">
        <v>189759878.78</v>
      </c>
      <c r="O422" s="13"/>
      <c r="Q422" s="134">
        <f t="shared" si="39"/>
        <v>0</v>
      </c>
      <c r="R422" s="134">
        <f t="shared" si="40"/>
        <v>0</v>
      </c>
      <c r="S422" s="134">
        <f t="shared" si="41"/>
        <v>0</v>
      </c>
      <c r="T422" s="134">
        <f t="shared" si="42"/>
        <v>0</v>
      </c>
    </row>
    <row r="423" spans="1:20" s="87" customFormat="1" ht="47.25" outlineLevel="6">
      <c r="A423" s="19" t="s">
        <v>706</v>
      </c>
      <c r="B423" s="20" t="s">
        <v>242</v>
      </c>
      <c r="C423" s="20" t="s">
        <v>2</v>
      </c>
      <c r="D423" s="20" t="s">
        <v>249</v>
      </c>
      <c r="E423" s="20" t="s">
        <v>70</v>
      </c>
      <c r="F423" s="13">
        <f>Приложение_7.1!G522</f>
        <v>187942250.06</v>
      </c>
      <c r="G423" s="13"/>
      <c r="H423" s="13">
        <f>Приложение_7.1!I522</f>
        <v>189759878.78</v>
      </c>
      <c r="I423" s="13"/>
      <c r="L423" s="13">
        <v>187942250.06</v>
      </c>
      <c r="M423" s="13"/>
      <c r="N423" s="13">
        <v>189759878.78</v>
      </c>
      <c r="O423" s="13"/>
      <c r="Q423" s="13">
        <f t="shared" si="39"/>
        <v>0</v>
      </c>
      <c r="R423" s="13">
        <f t="shared" si="40"/>
        <v>0</v>
      </c>
      <c r="S423" s="13">
        <f t="shared" si="41"/>
        <v>0</v>
      </c>
      <c r="T423" s="13">
        <f t="shared" si="42"/>
        <v>0</v>
      </c>
    </row>
    <row r="424" spans="1:20" ht="31.5" outlineLevel="4">
      <c r="A424" s="132" t="s">
        <v>571</v>
      </c>
      <c r="B424" s="133" t="s">
        <v>242</v>
      </c>
      <c r="C424" s="133" t="s">
        <v>2</v>
      </c>
      <c r="D424" s="133" t="s">
        <v>250</v>
      </c>
      <c r="E424" s="133" t="s">
        <v>1</v>
      </c>
      <c r="F424" s="134">
        <f>F425</f>
        <v>7177743.3600000003</v>
      </c>
      <c r="G424" s="134"/>
      <c r="H424" s="134">
        <f>H425</f>
        <v>7660512.1600000001</v>
      </c>
      <c r="I424" s="134"/>
      <c r="L424" s="13">
        <v>7177743.3600000003</v>
      </c>
      <c r="M424" s="13"/>
      <c r="N424" s="13">
        <v>7660512.1600000001</v>
      </c>
      <c r="O424" s="13"/>
      <c r="Q424" s="134">
        <f t="shared" si="39"/>
        <v>0</v>
      </c>
      <c r="R424" s="134">
        <f t="shared" si="40"/>
        <v>0</v>
      </c>
      <c r="S424" s="134">
        <f t="shared" si="41"/>
        <v>0</v>
      </c>
      <c r="T424" s="134">
        <f t="shared" si="42"/>
        <v>0</v>
      </c>
    </row>
    <row r="425" spans="1:20" ht="78.75" outlineLevel="5">
      <c r="A425" s="132" t="s">
        <v>439</v>
      </c>
      <c r="B425" s="133" t="s">
        <v>242</v>
      </c>
      <c r="C425" s="133" t="s">
        <v>2</v>
      </c>
      <c r="D425" s="133" t="s">
        <v>251</v>
      </c>
      <c r="E425" s="133" t="s">
        <v>1</v>
      </c>
      <c r="F425" s="134">
        <f>F426</f>
        <v>7177743.3600000003</v>
      </c>
      <c r="G425" s="134"/>
      <c r="H425" s="134">
        <f>H426</f>
        <v>7660512.1600000001</v>
      </c>
      <c r="I425" s="134"/>
      <c r="L425" s="13">
        <v>7177743.3600000003</v>
      </c>
      <c r="M425" s="13"/>
      <c r="N425" s="13">
        <v>7660512.1600000001</v>
      </c>
      <c r="O425" s="13"/>
      <c r="Q425" s="134">
        <f t="shared" si="39"/>
        <v>0</v>
      </c>
      <c r="R425" s="134">
        <f t="shared" si="40"/>
        <v>0</v>
      </c>
      <c r="S425" s="134">
        <f t="shared" si="41"/>
        <v>0</v>
      </c>
      <c r="T425" s="134">
        <f t="shared" si="42"/>
        <v>0</v>
      </c>
    </row>
    <row r="426" spans="1:20" s="87" customFormat="1" ht="47.25" outlineLevel="6">
      <c r="A426" s="19" t="s">
        <v>706</v>
      </c>
      <c r="B426" s="20" t="s">
        <v>242</v>
      </c>
      <c r="C426" s="20" t="s">
        <v>2</v>
      </c>
      <c r="D426" s="20" t="s">
        <v>251</v>
      </c>
      <c r="E426" s="20" t="s">
        <v>70</v>
      </c>
      <c r="F426" s="13">
        <f>Приложение_7.1!G525</f>
        <v>7177743.3600000003</v>
      </c>
      <c r="G426" s="13"/>
      <c r="H426" s="13">
        <f>Приложение_7.1!I525</f>
        <v>7660512.1600000001</v>
      </c>
      <c r="I426" s="13"/>
      <c r="L426" s="13">
        <v>7177743.3600000003</v>
      </c>
      <c r="M426" s="13"/>
      <c r="N426" s="13">
        <v>7660512.1600000001</v>
      </c>
      <c r="O426" s="13"/>
      <c r="Q426" s="13">
        <f t="shared" si="39"/>
        <v>0</v>
      </c>
      <c r="R426" s="13">
        <f t="shared" si="40"/>
        <v>0</v>
      </c>
      <c r="S426" s="13">
        <f t="shared" si="41"/>
        <v>0</v>
      </c>
      <c r="T426" s="13">
        <f t="shared" si="42"/>
        <v>0</v>
      </c>
    </row>
    <row r="427" spans="1:20" s="150" customFormat="1" ht="47.25" outlineLevel="3">
      <c r="A427" s="139" t="s">
        <v>650</v>
      </c>
      <c r="B427" s="140" t="s">
        <v>242</v>
      </c>
      <c r="C427" s="140" t="s">
        <v>2</v>
      </c>
      <c r="D427" s="140" t="s">
        <v>252</v>
      </c>
      <c r="E427" s="140" t="s">
        <v>1</v>
      </c>
      <c r="F427" s="141">
        <f>F428</f>
        <v>212884</v>
      </c>
      <c r="G427" s="141"/>
      <c r="H427" s="141">
        <f>H428</f>
        <v>4777350.42</v>
      </c>
      <c r="I427" s="141"/>
      <c r="L427" s="12">
        <v>212884</v>
      </c>
      <c r="M427" s="12"/>
      <c r="N427" s="12">
        <v>4777350.42</v>
      </c>
      <c r="O427" s="12"/>
      <c r="Q427" s="141">
        <f t="shared" si="39"/>
        <v>0</v>
      </c>
      <c r="R427" s="141">
        <f t="shared" si="40"/>
        <v>0</v>
      </c>
      <c r="S427" s="141">
        <f t="shared" si="41"/>
        <v>0</v>
      </c>
      <c r="T427" s="141">
        <f t="shared" si="42"/>
        <v>0</v>
      </c>
    </row>
    <row r="428" spans="1:20" ht="47.25" outlineLevel="4">
      <c r="A428" s="132" t="s">
        <v>574</v>
      </c>
      <c r="B428" s="133" t="s">
        <v>242</v>
      </c>
      <c r="C428" s="133" t="s">
        <v>2</v>
      </c>
      <c r="D428" s="133" t="s">
        <v>257</v>
      </c>
      <c r="E428" s="133" t="s">
        <v>1</v>
      </c>
      <c r="F428" s="134">
        <f>F429+F431</f>
        <v>212884</v>
      </c>
      <c r="G428" s="134"/>
      <c r="H428" s="134">
        <f>H429+H431</f>
        <v>4777350.42</v>
      </c>
      <c r="I428" s="134"/>
      <c r="L428" s="13">
        <v>212884</v>
      </c>
      <c r="M428" s="13"/>
      <c r="N428" s="13">
        <v>4777350.42</v>
      </c>
      <c r="O428" s="13"/>
      <c r="Q428" s="134">
        <f t="shared" si="39"/>
        <v>0</v>
      </c>
      <c r="R428" s="134">
        <f t="shared" si="40"/>
        <v>0</v>
      </c>
      <c r="S428" s="134">
        <f t="shared" si="41"/>
        <v>0</v>
      </c>
      <c r="T428" s="134">
        <f t="shared" si="42"/>
        <v>0</v>
      </c>
    </row>
    <row r="429" spans="1:20" ht="31.5" outlineLevel="5">
      <c r="A429" s="132" t="s">
        <v>463</v>
      </c>
      <c r="B429" s="133" t="s">
        <v>242</v>
      </c>
      <c r="C429" s="133" t="s">
        <v>2</v>
      </c>
      <c r="D429" s="133" t="s">
        <v>421</v>
      </c>
      <c r="E429" s="133" t="s">
        <v>1</v>
      </c>
      <c r="F429" s="134">
        <f>F430</f>
        <v>0</v>
      </c>
      <c r="G429" s="134"/>
      <c r="H429" s="134">
        <f>H430</f>
        <v>4777350.42</v>
      </c>
      <c r="I429" s="134"/>
      <c r="L429" s="13">
        <v>0</v>
      </c>
      <c r="M429" s="13"/>
      <c r="N429" s="13">
        <v>4777350.42</v>
      </c>
      <c r="O429" s="13"/>
      <c r="Q429" s="134">
        <f t="shared" si="39"/>
        <v>0</v>
      </c>
      <c r="R429" s="134">
        <f t="shared" si="40"/>
        <v>0</v>
      </c>
      <c r="S429" s="134">
        <f t="shared" si="41"/>
        <v>0</v>
      </c>
      <c r="T429" s="134">
        <f t="shared" si="42"/>
        <v>0</v>
      </c>
    </row>
    <row r="430" spans="1:20" s="87" customFormat="1" ht="47.25" outlineLevel="6">
      <c r="A430" s="19" t="s">
        <v>706</v>
      </c>
      <c r="B430" s="20" t="s">
        <v>242</v>
      </c>
      <c r="C430" s="20" t="s">
        <v>2</v>
      </c>
      <c r="D430" s="20" t="s">
        <v>421</v>
      </c>
      <c r="E430" s="20" t="s">
        <v>70</v>
      </c>
      <c r="F430" s="13">
        <f>Приложение_7.1!G529</f>
        <v>0</v>
      </c>
      <c r="G430" s="13"/>
      <c r="H430" s="13">
        <f>Приложение_7.1!I529</f>
        <v>4777350.42</v>
      </c>
      <c r="I430" s="13"/>
      <c r="L430" s="13">
        <v>0</v>
      </c>
      <c r="M430" s="13"/>
      <c r="N430" s="13">
        <v>4777350.42</v>
      </c>
      <c r="O430" s="13"/>
      <c r="Q430" s="13">
        <f t="shared" si="39"/>
        <v>0</v>
      </c>
      <c r="R430" s="13">
        <f t="shared" si="40"/>
        <v>0</v>
      </c>
      <c r="S430" s="13">
        <f t="shared" si="41"/>
        <v>0</v>
      </c>
      <c r="T430" s="13">
        <f t="shared" si="42"/>
        <v>0</v>
      </c>
    </row>
    <row r="431" spans="1:20" ht="31.5" outlineLevel="5">
      <c r="A431" s="132" t="s">
        <v>448</v>
      </c>
      <c r="B431" s="133" t="s">
        <v>242</v>
      </c>
      <c r="C431" s="133" t="s">
        <v>2</v>
      </c>
      <c r="D431" s="133" t="s">
        <v>258</v>
      </c>
      <c r="E431" s="133" t="s">
        <v>1</v>
      </c>
      <c r="F431" s="134">
        <f>F432</f>
        <v>212884</v>
      </c>
      <c r="G431" s="134"/>
      <c r="H431" s="134">
        <f>H432</f>
        <v>0</v>
      </c>
      <c r="I431" s="134"/>
      <c r="L431" s="13">
        <v>212884</v>
      </c>
      <c r="M431" s="13"/>
      <c r="N431" s="13">
        <v>0</v>
      </c>
      <c r="O431" s="13"/>
      <c r="Q431" s="134">
        <f t="shared" si="39"/>
        <v>0</v>
      </c>
      <c r="R431" s="134">
        <f t="shared" si="40"/>
        <v>0</v>
      </c>
      <c r="S431" s="134">
        <f t="shared" si="41"/>
        <v>0</v>
      </c>
      <c r="T431" s="134">
        <f t="shared" si="42"/>
        <v>0</v>
      </c>
    </row>
    <row r="432" spans="1:20" s="87" customFormat="1" ht="47.25" outlineLevel="6">
      <c r="A432" s="19" t="s">
        <v>706</v>
      </c>
      <c r="B432" s="20" t="s">
        <v>242</v>
      </c>
      <c r="C432" s="20" t="s">
        <v>2</v>
      </c>
      <c r="D432" s="20" t="s">
        <v>258</v>
      </c>
      <c r="E432" s="20" t="s">
        <v>70</v>
      </c>
      <c r="F432" s="13">
        <f>Приложение_7.1!G531</f>
        <v>212884</v>
      </c>
      <c r="G432" s="13"/>
      <c r="H432" s="13">
        <f>Приложение_7.1!I531</f>
        <v>0</v>
      </c>
      <c r="I432" s="13"/>
      <c r="L432" s="13">
        <v>212884</v>
      </c>
      <c r="M432" s="13"/>
      <c r="N432" s="13">
        <v>0</v>
      </c>
      <c r="O432" s="13"/>
      <c r="Q432" s="13">
        <f t="shared" si="39"/>
        <v>0</v>
      </c>
      <c r="R432" s="13">
        <f t="shared" si="40"/>
        <v>0</v>
      </c>
      <c r="S432" s="13">
        <f t="shared" si="41"/>
        <v>0</v>
      </c>
      <c r="T432" s="13">
        <f t="shared" si="42"/>
        <v>0</v>
      </c>
    </row>
    <row r="433" spans="1:20" s="150" customFormat="1" ht="47.25" outlineLevel="2">
      <c r="A433" s="139" t="s">
        <v>668</v>
      </c>
      <c r="B433" s="140" t="s">
        <v>242</v>
      </c>
      <c r="C433" s="140" t="s">
        <v>2</v>
      </c>
      <c r="D433" s="140" t="s">
        <v>90</v>
      </c>
      <c r="E433" s="140" t="s">
        <v>1</v>
      </c>
      <c r="F433" s="141">
        <f>F434</f>
        <v>2287447.6800000002</v>
      </c>
      <c r="G433" s="141"/>
      <c r="H433" s="141">
        <f>H434</f>
        <v>2287447.6800000002</v>
      </c>
      <c r="I433" s="141"/>
      <c r="L433" s="12">
        <v>2287447.6800000002</v>
      </c>
      <c r="M433" s="12"/>
      <c r="N433" s="12">
        <v>2287447.6800000002</v>
      </c>
      <c r="O433" s="12"/>
      <c r="Q433" s="141">
        <f t="shared" si="39"/>
        <v>0</v>
      </c>
      <c r="R433" s="141">
        <f t="shared" si="40"/>
        <v>0</v>
      </c>
      <c r="S433" s="141">
        <f t="shared" si="41"/>
        <v>0</v>
      </c>
      <c r="T433" s="141">
        <f t="shared" si="42"/>
        <v>0</v>
      </c>
    </row>
    <row r="434" spans="1:20" s="150" customFormat="1" ht="63" outlineLevel="3">
      <c r="A434" s="139" t="s">
        <v>633</v>
      </c>
      <c r="B434" s="140" t="s">
        <v>242</v>
      </c>
      <c r="C434" s="140" t="s">
        <v>2</v>
      </c>
      <c r="D434" s="140" t="s">
        <v>91</v>
      </c>
      <c r="E434" s="140" t="s">
        <v>1</v>
      </c>
      <c r="F434" s="141">
        <f>F435</f>
        <v>2287447.6800000002</v>
      </c>
      <c r="G434" s="141"/>
      <c r="H434" s="141">
        <f>H435</f>
        <v>2287447.6800000002</v>
      </c>
      <c r="I434" s="141"/>
      <c r="L434" s="12">
        <v>2287447.6800000002</v>
      </c>
      <c r="M434" s="12"/>
      <c r="N434" s="12">
        <v>2287447.6800000002</v>
      </c>
      <c r="O434" s="12"/>
      <c r="Q434" s="141">
        <f t="shared" si="39"/>
        <v>0</v>
      </c>
      <c r="R434" s="141">
        <f t="shared" si="40"/>
        <v>0</v>
      </c>
      <c r="S434" s="141">
        <f t="shared" si="41"/>
        <v>0</v>
      </c>
      <c r="T434" s="141">
        <f t="shared" si="42"/>
        <v>0</v>
      </c>
    </row>
    <row r="435" spans="1:20" ht="31.5" outlineLevel="4">
      <c r="A435" s="132" t="s">
        <v>518</v>
      </c>
      <c r="B435" s="133" t="s">
        <v>242</v>
      </c>
      <c r="C435" s="133" t="s">
        <v>2</v>
      </c>
      <c r="D435" s="133" t="s">
        <v>100</v>
      </c>
      <c r="E435" s="133" t="s">
        <v>1</v>
      </c>
      <c r="F435" s="134">
        <f>F436</f>
        <v>2287447.6800000002</v>
      </c>
      <c r="G435" s="134"/>
      <c r="H435" s="134">
        <f>H436</f>
        <v>2287447.6800000002</v>
      </c>
      <c r="I435" s="134"/>
      <c r="L435" s="13">
        <v>2287447.6800000002</v>
      </c>
      <c r="M435" s="13"/>
      <c r="N435" s="13">
        <v>2287447.6800000002</v>
      </c>
      <c r="O435" s="13"/>
      <c r="Q435" s="134">
        <f t="shared" si="39"/>
        <v>0</v>
      </c>
      <c r="R435" s="134">
        <f t="shared" si="40"/>
        <v>0</v>
      </c>
      <c r="S435" s="134">
        <f t="shared" si="41"/>
        <v>0</v>
      </c>
      <c r="T435" s="134">
        <f t="shared" si="42"/>
        <v>0</v>
      </c>
    </row>
    <row r="436" spans="1:20" ht="31.5" outlineLevel="5">
      <c r="A436" s="132" t="s">
        <v>448</v>
      </c>
      <c r="B436" s="133" t="s">
        <v>242</v>
      </c>
      <c r="C436" s="133" t="s">
        <v>2</v>
      </c>
      <c r="D436" s="133" t="s">
        <v>101</v>
      </c>
      <c r="E436" s="133" t="s">
        <v>1</v>
      </c>
      <c r="F436" s="134">
        <f>F437</f>
        <v>2287447.6800000002</v>
      </c>
      <c r="G436" s="134"/>
      <c r="H436" s="134">
        <f>H437</f>
        <v>2287447.6800000002</v>
      </c>
      <c r="I436" s="134"/>
      <c r="L436" s="13">
        <v>2287447.6800000002</v>
      </c>
      <c r="M436" s="13"/>
      <c r="N436" s="13">
        <v>2287447.6800000002</v>
      </c>
      <c r="O436" s="13"/>
      <c r="Q436" s="134">
        <f t="shared" si="39"/>
        <v>0</v>
      </c>
      <c r="R436" s="134">
        <f t="shared" si="40"/>
        <v>0</v>
      </c>
      <c r="S436" s="134">
        <f t="shared" si="41"/>
        <v>0</v>
      </c>
      <c r="T436" s="134">
        <f t="shared" si="42"/>
        <v>0</v>
      </c>
    </row>
    <row r="437" spans="1:20" s="87" customFormat="1" ht="47.25" outlineLevel="6">
      <c r="A437" s="19" t="s">
        <v>706</v>
      </c>
      <c r="B437" s="20" t="s">
        <v>242</v>
      </c>
      <c r="C437" s="20" t="s">
        <v>2</v>
      </c>
      <c r="D437" s="20" t="s">
        <v>101</v>
      </c>
      <c r="E437" s="20" t="s">
        <v>70</v>
      </c>
      <c r="F437" s="13">
        <f>Приложение_7.1!G536</f>
        <v>2287447.6800000002</v>
      </c>
      <c r="G437" s="13"/>
      <c r="H437" s="13">
        <f>Приложение_7.1!I536</f>
        <v>2287447.6800000002</v>
      </c>
      <c r="I437" s="13"/>
      <c r="L437" s="13">
        <v>2287447.6800000002</v>
      </c>
      <c r="M437" s="13"/>
      <c r="N437" s="13">
        <v>2287447.6800000002</v>
      </c>
      <c r="O437" s="13"/>
      <c r="Q437" s="13">
        <f t="shared" si="39"/>
        <v>0</v>
      </c>
      <c r="R437" s="13">
        <f t="shared" si="40"/>
        <v>0</v>
      </c>
      <c r="S437" s="13">
        <f t="shared" si="41"/>
        <v>0</v>
      </c>
      <c r="T437" s="13">
        <f t="shared" si="42"/>
        <v>0</v>
      </c>
    </row>
    <row r="438" spans="1:20" s="150" customFormat="1" outlineLevel="1">
      <c r="A438" s="139" t="s">
        <v>690</v>
      </c>
      <c r="B438" s="140" t="s">
        <v>242</v>
      </c>
      <c r="C438" s="140" t="s">
        <v>5</v>
      </c>
      <c r="D438" s="140" t="s">
        <v>4</v>
      </c>
      <c r="E438" s="140" t="s">
        <v>1</v>
      </c>
      <c r="F438" s="141">
        <f>F439+F464</f>
        <v>467751855.88</v>
      </c>
      <c r="G438" s="141">
        <f>G439+G464</f>
        <v>360958045.70000005</v>
      </c>
      <c r="H438" s="141">
        <f>H439+H464</f>
        <v>470136317.22999996</v>
      </c>
      <c r="I438" s="141">
        <f>I439+I464</f>
        <v>361037189.63</v>
      </c>
      <c r="L438" s="12">
        <v>467751855.88</v>
      </c>
      <c r="M438" s="12">
        <f>M439</f>
        <v>360958045.70000005</v>
      </c>
      <c r="N438" s="12">
        <v>470136317.23000002</v>
      </c>
      <c r="O438" s="12">
        <f>O439</f>
        <v>361037189.63</v>
      </c>
      <c r="Q438" s="141">
        <f t="shared" si="39"/>
        <v>0</v>
      </c>
      <c r="R438" s="141">
        <f t="shared" si="40"/>
        <v>0</v>
      </c>
      <c r="S438" s="141">
        <f t="shared" si="41"/>
        <v>0</v>
      </c>
      <c r="T438" s="141">
        <f t="shared" si="42"/>
        <v>0</v>
      </c>
    </row>
    <row r="439" spans="1:20" s="150" customFormat="1" ht="47.25" outlineLevel="2">
      <c r="A439" s="139" t="s">
        <v>666</v>
      </c>
      <c r="B439" s="140" t="s">
        <v>242</v>
      </c>
      <c r="C439" s="140" t="s">
        <v>5</v>
      </c>
      <c r="D439" s="140" t="s">
        <v>23</v>
      </c>
      <c r="E439" s="140" t="s">
        <v>1</v>
      </c>
      <c r="F439" s="141">
        <f>F440</f>
        <v>466826991.88</v>
      </c>
      <c r="G439" s="141">
        <f>G440</f>
        <v>360958045.70000005</v>
      </c>
      <c r="H439" s="141">
        <f>H440</f>
        <v>469211453.22999996</v>
      </c>
      <c r="I439" s="141">
        <f>I440</f>
        <v>361037189.63</v>
      </c>
      <c r="L439" s="12">
        <v>466826991.88</v>
      </c>
      <c r="M439" s="12">
        <f>M440</f>
        <v>360958045.70000005</v>
      </c>
      <c r="N439" s="12">
        <v>469211453.23000002</v>
      </c>
      <c r="O439" s="12">
        <f>O440</f>
        <v>361037189.63</v>
      </c>
      <c r="Q439" s="141">
        <f t="shared" si="39"/>
        <v>0</v>
      </c>
      <c r="R439" s="141">
        <f t="shared" si="40"/>
        <v>0</v>
      </c>
      <c r="S439" s="141">
        <f t="shared" si="41"/>
        <v>0</v>
      </c>
      <c r="T439" s="141">
        <f t="shared" si="42"/>
        <v>0</v>
      </c>
    </row>
    <row r="440" spans="1:20" s="150" customFormat="1" ht="63" outlineLevel="3">
      <c r="A440" s="139" t="s">
        <v>651</v>
      </c>
      <c r="B440" s="140" t="s">
        <v>242</v>
      </c>
      <c r="C440" s="140" t="s">
        <v>5</v>
      </c>
      <c r="D440" s="140" t="s">
        <v>259</v>
      </c>
      <c r="E440" s="140" t="s">
        <v>1</v>
      </c>
      <c r="F440" s="141">
        <f>F441+F448+F455+F458+F461</f>
        <v>466826991.88</v>
      </c>
      <c r="G440" s="141">
        <f>G441+G448+G455+G458+G461</f>
        <v>360958045.70000005</v>
      </c>
      <c r="H440" s="141">
        <f>H441+H448+H455+H458+H461</f>
        <v>469211453.22999996</v>
      </c>
      <c r="I440" s="141">
        <f>I441+I448+I455+I458+I461</f>
        <v>361037189.63</v>
      </c>
      <c r="L440" s="12">
        <v>466826991.88</v>
      </c>
      <c r="M440" s="12">
        <f>M441+M448+M455</f>
        <v>360958045.70000005</v>
      </c>
      <c r="N440" s="12">
        <v>469211453.23000002</v>
      </c>
      <c r="O440" s="12">
        <f>O441+O448+O455</f>
        <v>361037189.63</v>
      </c>
      <c r="Q440" s="141">
        <f t="shared" si="39"/>
        <v>0</v>
      </c>
      <c r="R440" s="141">
        <f t="shared" si="40"/>
        <v>0</v>
      </c>
      <c r="S440" s="141">
        <f t="shared" si="41"/>
        <v>0</v>
      </c>
      <c r="T440" s="141">
        <f t="shared" si="42"/>
        <v>0</v>
      </c>
    </row>
    <row r="441" spans="1:20" ht="63" outlineLevel="4">
      <c r="A441" s="132" t="s">
        <v>575</v>
      </c>
      <c r="B441" s="133" t="s">
        <v>242</v>
      </c>
      <c r="C441" s="133" t="s">
        <v>5</v>
      </c>
      <c r="D441" s="133" t="s">
        <v>260</v>
      </c>
      <c r="E441" s="133" t="s">
        <v>1</v>
      </c>
      <c r="F441" s="134">
        <f>F442+F444+F446</f>
        <v>142912826.49000001</v>
      </c>
      <c r="G441" s="134">
        <f>G442+G444+G446</f>
        <v>142900700.87</v>
      </c>
      <c r="H441" s="134">
        <f>H442+H444+H446</f>
        <v>143165203.29999998</v>
      </c>
      <c r="I441" s="134">
        <f>I442+I444+I446</f>
        <v>143151666.84999999</v>
      </c>
      <c r="L441" s="13">
        <v>142912826.49000001</v>
      </c>
      <c r="M441" s="13">
        <f>M442+M444</f>
        <v>142900700.87</v>
      </c>
      <c r="N441" s="13">
        <v>143165203.30000001</v>
      </c>
      <c r="O441" s="13">
        <f>O442+O444</f>
        <v>143151666.84999999</v>
      </c>
      <c r="Q441" s="134">
        <f t="shared" si="39"/>
        <v>0</v>
      </c>
      <c r="R441" s="134">
        <f t="shared" si="40"/>
        <v>0</v>
      </c>
      <c r="S441" s="134">
        <f t="shared" si="41"/>
        <v>0</v>
      </c>
      <c r="T441" s="134">
        <f t="shared" si="42"/>
        <v>0</v>
      </c>
    </row>
    <row r="442" spans="1:20" ht="78.75" outlineLevel="5">
      <c r="A442" s="132" t="s">
        <v>472</v>
      </c>
      <c r="B442" s="133" t="s">
        <v>242</v>
      </c>
      <c r="C442" s="133" t="s">
        <v>5</v>
      </c>
      <c r="D442" s="133" t="s">
        <v>261</v>
      </c>
      <c r="E442" s="133" t="s">
        <v>1</v>
      </c>
      <c r="F442" s="134">
        <f>F443</f>
        <v>230386.86</v>
      </c>
      <c r="G442" s="134">
        <f>G443</f>
        <v>230386.86</v>
      </c>
      <c r="H442" s="134">
        <f>H443</f>
        <v>267909.03000000003</v>
      </c>
      <c r="I442" s="134">
        <f>I443</f>
        <v>267909.03000000003</v>
      </c>
      <c r="L442" s="13">
        <v>230386.86</v>
      </c>
      <c r="M442" s="13">
        <v>230386.86</v>
      </c>
      <c r="N442" s="13">
        <v>267909.03000000003</v>
      </c>
      <c r="O442" s="13">
        <v>267909.03000000003</v>
      </c>
      <c r="Q442" s="134">
        <f t="shared" si="39"/>
        <v>0</v>
      </c>
      <c r="R442" s="134">
        <f t="shared" si="40"/>
        <v>0</v>
      </c>
      <c r="S442" s="134">
        <f t="shared" si="41"/>
        <v>0</v>
      </c>
      <c r="T442" s="134">
        <f t="shared" si="42"/>
        <v>0</v>
      </c>
    </row>
    <row r="443" spans="1:20" s="87" customFormat="1" ht="47.25" outlineLevel="6">
      <c r="A443" s="19" t="s">
        <v>706</v>
      </c>
      <c r="B443" s="20" t="s">
        <v>242</v>
      </c>
      <c r="C443" s="20" t="s">
        <v>5</v>
      </c>
      <c r="D443" s="20" t="s">
        <v>261</v>
      </c>
      <c r="E443" s="20" t="s">
        <v>70</v>
      </c>
      <c r="F443" s="13">
        <f>Приложение_7.1!G542</f>
        <v>230386.86</v>
      </c>
      <c r="G443" s="13">
        <f>F443</f>
        <v>230386.86</v>
      </c>
      <c r="H443" s="13">
        <f>Приложение_7.1!I542</f>
        <v>267909.03000000003</v>
      </c>
      <c r="I443" s="13">
        <f>H443</f>
        <v>267909.03000000003</v>
      </c>
      <c r="L443" s="13">
        <v>230386.86</v>
      </c>
      <c r="M443" s="13">
        <v>230386.86</v>
      </c>
      <c r="N443" s="13">
        <v>267909.03000000003</v>
      </c>
      <c r="O443" s="13">
        <v>267909.03000000003</v>
      </c>
      <c r="Q443" s="13">
        <f t="shared" si="39"/>
        <v>0</v>
      </c>
      <c r="R443" s="13">
        <f t="shared" si="40"/>
        <v>0</v>
      </c>
      <c r="S443" s="13">
        <f t="shared" si="41"/>
        <v>0</v>
      </c>
      <c r="T443" s="13">
        <f t="shared" si="42"/>
        <v>0</v>
      </c>
    </row>
    <row r="444" spans="1:20" ht="63" outlineLevel="5">
      <c r="A444" s="132" t="s">
        <v>475</v>
      </c>
      <c r="B444" s="133" t="s">
        <v>242</v>
      </c>
      <c r="C444" s="133" t="s">
        <v>5</v>
      </c>
      <c r="D444" s="133" t="s">
        <v>262</v>
      </c>
      <c r="E444" s="133" t="s">
        <v>1</v>
      </c>
      <c r="F444" s="134">
        <f>F445</f>
        <v>142670314.00999999</v>
      </c>
      <c r="G444" s="134">
        <f>G445</f>
        <v>142670314.00999999</v>
      </c>
      <c r="H444" s="134">
        <f>H445</f>
        <v>142883757.81999999</v>
      </c>
      <c r="I444" s="134">
        <f>I445</f>
        <v>142883757.81999999</v>
      </c>
      <c r="L444" s="13">
        <v>142670314.00999999</v>
      </c>
      <c r="M444" s="13">
        <v>142670314.00999999</v>
      </c>
      <c r="N444" s="13">
        <v>142883757.81999999</v>
      </c>
      <c r="O444" s="13">
        <v>142883757.81999999</v>
      </c>
      <c r="Q444" s="134">
        <f t="shared" si="39"/>
        <v>0</v>
      </c>
      <c r="R444" s="134">
        <f t="shared" si="40"/>
        <v>0</v>
      </c>
      <c r="S444" s="134">
        <f t="shared" si="41"/>
        <v>0</v>
      </c>
      <c r="T444" s="134">
        <f t="shared" si="42"/>
        <v>0</v>
      </c>
    </row>
    <row r="445" spans="1:20" s="87" customFormat="1" ht="47.25" outlineLevel="6">
      <c r="A445" s="19" t="s">
        <v>706</v>
      </c>
      <c r="B445" s="20" t="s">
        <v>242</v>
      </c>
      <c r="C445" s="20" t="s">
        <v>5</v>
      </c>
      <c r="D445" s="20" t="s">
        <v>262</v>
      </c>
      <c r="E445" s="20" t="s">
        <v>70</v>
      </c>
      <c r="F445" s="13">
        <f>Приложение_7.1!G544</f>
        <v>142670314.00999999</v>
      </c>
      <c r="G445" s="13">
        <f>F445</f>
        <v>142670314.00999999</v>
      </c>
      <c r="H445" s="13">
        <f>Приложение_7.1!I544</f>
        <v>142883757.81999999</v>
      </c>
      <c r="I445" s="13">
        <f>H445</f>
        <v>142883757.81999999</v>
      </c>
      <c r="L445" s="13">
        <v>142670314.00999999</v>
      </c>
      <c r="M445" s="13">
        <v>142670314.00999999</v>
      </c>
      <c r="N445" s="13">
        <v>142883757.81999999</v>
      </c>
      <c r="O445" s="13">
        <v>142883757.81999999</v>
      </c>
      <c r="Q445" s="13">
        <f t="shared" si="39"/>
        <v>0</v>
      </c>
      <c r="R445" s="13">
        <f t="shared" si="40"/>
        <v>0</v>
      </c>
      <c r="S445" s="13">
        <f t="shared" si="41"/>
        <v>0</v>
      </c>
      <c r="T445" s="13">
        <f t="shared" si="42"/>
        <v>0</v>
      </c>
    </row>
    <row r="446" spans="1:20" ht="78.75" outlineLevel="5">
      <c r="A446" s="132" t="s">
        <v>472</v>
      </c>
      <c r="B446" s="133" t="s">
        <v>242</v>
      </c>
      <c r="C446" s="133" t="s">
        <v>5</v>
      </c>
      <c r="D446" s="133" t="s">
        <v>263</v>
      </c>
      <c r="E446" s="133" t="s">
        <v>1</v>
      </c>
      <c r="F446" s="134">
        <f>F447</f>
        <v>12125.62</v>
      </c>
      <c r="G446" s="134"/>
      <c r="H446" s="134">
        <f>H447</f>
        <v>13536.45</v>
      </c>
      <c r="I446" s="134"/>
      <c r="L446" s="13">
        <v>12125.62</v>
      </c>
      <c r="M446" s="13"/>
      <c r="N446" s="13">
        <v>13536.45</v>
      </c>
      <c r="O446" s="13"/>
      <c r="Q446" s="134">
        <f t="shared" si="39"/>
        <v>0</v>
      </c>
      <c r="R446" s="134">
        <f t="shared" si="40"/>
        <v>0</v>
      </c>
      <c r="S446" s="134">
        <f t="shared" si="41"/>
        <v>0</v>
      </c>
      <c r="T446" s="134">
        <f t="shared" si="42"/>
        <v>0</v>
      </c>
    </row>
    <row r="447" spans="1:20" s="87" customFormat="1" ht="57" customHeight="1" outlineLevel="6">
      <c r="A447" s="19" t="s">
        <v>706</v>
      </c>
      <c r="B447" s="20" t="s">
        <v>242</v>
      </c>
      <c r="C447" s="20" t="s">
        <v>5</v>
      </c>
      <c r="D447" s="20" t="s">
        <v>263</v>
      </c>
      <c r="E447" s="20" t="s">
        <v>70</v>
      </c>
      <c r="F447" s="13">
        <f>Приложение_7.1!G546</f>
        <v>12125.62</v>
      </c>
      <c r="G447" s="13"/>
      <c r="H447" s="13">
        <f>Приложение_7.1!I546</f>
        <v>13536.45</v>
      </c>
      <c r="I447" s="13"/>
      <c r="L447" s="13">
        <v>12125.62</v>
      </c>
      <c r="M447" s="13"/>
      <c r="N447" s="13">
        <v>13536.45</v>
      </c>
      <c r="O447" s="13"/>
      <c r="Q447" s="13">
        <f t="shared" si="39"/>
        <v>0</v>
      </c>
      <c r="R447" s="13">
        <f t="shared" si="40"/>
        <v>0</v>
      </c>
      <c r="S447" s="13">
        <f t="shared" si="41"/>
        <v>0</v>
      </c>
      <c r="T447" s="13">
        <f t="shared" si="42"/>
        <v>0</v>
      </c>
    </row>
    <row r="448" spans="1:20" ht="63" outlineLevel="4">
      <c r="A448" s="132" t="s">
        <v>576</v>
      </c>
      <c r="B448" s="133" t="s">
        <v>242</v>
      </c>
      <c r="C448" s="133" t="s">
        <v>5</v>
      </c>
      <c r="D448" s="133" t="s">
        <v>264</v>
      </c>
      <c r="E448" s="133" t="s">
        <v>1</v>
      </c>
      <c r="F448" s="134">
        <f>F449+F451+F453</f>
        <v>182653280.55000001</v>
      </c>
      <c r="G448" s="134">
        <f>G449+G451+G453</f>
        <v>182639830.08000001</v>
      </c>
      <c r="H448" s="134">
        <f>H449+H451+H453</f>
        <v>182483023.47999999</v>
      </c>
      <c r="I448" s="134">
        <f>I449+I451+I453</f>
        <v>182468008.03</v>
      </c>
      <c r="K448" s="149"/>
      <c r="L448" s="134">
        <v>182653280.55000001</v>
      </c>
      <c r="M448" s="134">
        <f>M449+M451</f>
        <v>182639830.08000001</v>
      </c>
      <c r="N448" s="134">
        <v>182483023.47999999</v>
      </c>
      <c r="O448" s="134">
        <f>O449+O451</f>
        <v>182468008.03</v>
      </c>
      <c r="P448" s="149"/>
      <c r="Q448" s="134">
        <f t="shared" si="39"/>
        <v>0</v>
      </c>
      <c r="R448" s="134">
        <f t="shared" si="40"/>
        <v>0</v>
      </c>
      <c r="S448" s="134">
        <f t="shared" si="41"/>
        <v>0</v>
      </c>
      <c r="T448" s="134">
        <f t="shared" si="42"/>
        <v>0</v>
      </c>
    </row>
    <row r="449" spans="1:20" ht="78.75" outlineLevel="5">
      <c r="A449" s="132" t="s">
        <v>472</v>
      </c>
      <c r="B449" s="133" t="s">
        <v>242</v>
      </c>
      <c r="C449" s="133" t="s">
        <v>5</v>
      </c>
      <c r="D449" s="133" t="s">
        <v>265</v>
      </c>
      <c r="E449" s="133" t="s">
        <v>1</v>
      </c>
      <c r="F449" s="134">
        <f>F450</f>
        <v>255558.84</v>
      </c>
      <c r="G449" s="134">
        <f>G450</f>
        <v>255558.84</v>
      </c>
      <c r="H449" s="134">
        <f>H450</f>
        <v>297180.59999999998</v>
      </c>
      <c r="I449" s="134">
        <f>I450</f>
        <v>297180.59999999998</v>
      </c>
      <c r="L449" s="13">
        <v>255558.84</v>
      </c>
      <c r="M449" s="13">
        <v>255558.84</v>
      </c>
      <c r="N449" s="13">
        <v>297180.59999999998</v>
      </c>
      <c r="O449" s="13">
        <v>297180.59999999998</v>
      </c>
      <c r="Q449" s="134">
        <f t="shared" si="39"/>
        <v>0</v>
      </c>
      <c r="R449" s="134">
        <f t="shared" si="40"/>
        <v>0</v>
      </c>
      <c r="S449" s="134">
        <f t="shared" si="41"/>
        <v>0</v>
      </c>
      <c r="T449" s="134">
        <f t="shared" si="42"/>
        <v>0</v>
      </c>
    </row>
    <row r="450" spans="1:20" s="87" customFormat="1" ht="47.25" outlineLevel="6">
      <c r="A450" s="19" t="s">
        <v>706</v>
      </c>
      <c r="B450" s="20" t="s">
        <v>242</v>
      </c>
      <c r="C450" s="20" t="s">
        <v>5</v>
      </c>
      <c r="D450" s="20" t="s">
        <v>265</v>
      </c>
      <c r="E450" s="20" t="s">
        <v>70</v>
      </c>
      <c r="F450" s="13">
        <f>Приложение_7.1!G549</f>
        <v>255558.84</v>
      </c>
      <c r="G450" s="13">
        <f>F450</f>
        <v>255558.84</v>
      </c>
      <c r="H450" s="13">
        <f>Приложение_7.1!I549</f>
        <v>297180.59999999998</v>
      </c>
      <c r="I450" s="13">
        <f>H450</f>
        <v>297180.59999999998</v>
      </c>
      <c r="L450" s="13">
        <v>255558.84</v>
      </c>
      <c r="M450" s="13">
        <v>255558.84</v>
      </c>
      <c r="N450" s="13">
        <v>297180.59999999998</v>
      </c>
      <c r="O450" s="13">
        <v>297180.59999999998</v>
      </c>
      <c r="Q450" s="13">
        <f t="shared" ref="Q450:Q513" si="45">L450-F450</f>
        <v>0</v>
      </c>
      <c r="R450" s="13">
        <f t="shared" ref="R450:R513" si="46">M450-G450</f>
        <v>0</v>
      </c>
      <c r="S450" s="13">
        <f t="shared" ref="S450:S513" si="47">N450-H450</f>
        <v>0</v>
      </c>
      <c r="T450" s="13">
        <f t="shared" ref="T450:T513" si="48">O450-I450</f>
        <v>0</v>
      </c>
    </row>
    <row r="451" spans="1:20" ht="63" outlineLevel="5">
      <c r="A451" s="132" t="s">
        <v>475</v>
      </c>
      <c r="B451" s="133" t="s">
        <v>242</v>
      </c>
      <c r="C451" s="133" t="s">
        <v>5</v>
      </c>
      <c r="D451" s="133" t="s">
        <v>266</v>
      </c>
      <c r="E451" s="133" t="s">
        <v>1</v>
      </c>
      <c r="F451" s="134">
        <f>F452</f>
        <v>182384271.24000001</v>
      </c>
      <c r="G451" s="134">
        <f>G452</f>
        <v>182384271.24000001</v>
      </c>
      <c r="H451" s="134">
        <f>H452</f>
        <v>182170827.43000001</v>
      </c>
      <c r="I451" s="134">
        <f>I452</f>
        <v>182170827.43000001</v>
      </c>
      <c r="L451" s="13">
        <v>182384271.24000001</v>
      </c>
      <c r="M451" s="13">
        <v>182384271.24000001</v>
      </c>
      <c r="N451" s="13">
        <v>182170827.43000001</v>
      </c>
      <c r="O451" s="13">
        <v>182170827.43000001</v>
      </c>
      <c r="Q451" s="134">
        <f t="shared" si="45"/>
        <v>0</v>
      </c>
      <c r="R451" s="134">
        <f t="shared" si="46"/>
        <v>0</v>
      </c>
      <c r="S451" s="134">
        <f t="shared" si="47"/>
        <v>0</v>
      </c>
      <c r="T451" s="134">
        <f t="shared" si="48"/>
        <v>0</v>
      </c>
    </row>
    <row r="452" spans="1:20" s="87" customFormat="1" ht="47.25" outlineLevel="6">
      <c r="A452" s="19" t="s">
        <v>706</v>
      </c>
      <c r="B452" s="20" t="s">
        <v>242</v>
      </c>
      <c r="C452" s="20" t="s">
        <v>5</v>
      </c>
      <c r="D452" s="20" t="s">
        <v>266</v>
      </c>
      <c r="E452" s="20" t="s">
        <v>70</v>
      </c>
      <c r="F452" s="13">
        <f>Приложение_7.1!G551</f>
        <v>182384271.24000001</v>
      </c>
      <c r="G452" s="13">
        <f>F452</f>
        <v>182384271.24000001</v>
      </c>
      <c r="H452" s="13">
        <f>Приложение_7.1!I551</f>
        <v>182170827.43000001</v>
      </c>
      <c r="I452" s="13">
        <f>H452</f>
        <v>182170827.43000001</v>
      </c>
      <c r="L452" s="13">
        <v>182384271.24000001</v>
      </c>
      <c r="M452" s="13">
        <v>182384271.24000001</v>
      </c>
      <c r="N452" s="13">
        <v>182170827.43000001</v>
      </c>
      <c r="O452" s="13">
        <v>182170827.43000001</v>
      </c>
      <c r="Q452" s="13">
        <f t="shared" si="45"/>
        <v>0</v>
      </c>
      <c r="R452" s="13">
        <f t="shared" si="46"/>
        <v>0</v>
      </c>
      <c r="S452" s="13">
        <f t="shared" si="47"/>
        <v>0</v>
      </c>
      <c r="T452" s="13">
        <f t="shared" si="48"/>
        <v>0</v>
      </c>
    </row>
    <row r="453" spans="1:20" ht="78.75" outlineLevel="5">
      <c r="A453" s="132" t="s">
        <v>472</v>
      </c>
      <c r="B453" s="133" t="s">
        <v>242</v>
      </c>
      <c r="C453" s="133" t="s">
        <v>5</v>
      </c>
      <c r="D453" s="133" t="s">
        <v>267</v>
      </c>
      <c r="E453" s="133" t="s">
        <v>1</v>
      </c>
      <c r="F453" s="134">
        <f>F454</f>
        <v>13450.47</v>
      </c>
      <c r="G453" s="134"/>
      <c r="H453" s="134">
        <f>H454</f>
        <v>15015.45</v>
      </c>
      <c r="I453" s="134"/>
      <c r="L453" s="13">
        <v>13450.47</v>
      </c>
      <c r="M453" s="13"/>
      <c r="N453" s="13">
        <v>15015.45</v>
      </c>
      <c r="O453" s="13"/>
      <c r="Q453" s="134">
        <f t="shared" si="45"/>
        <v>0</v>
      </c>
      <c r="R453" s="134">
        <f t="shared" si="46"/>
        <v>0</v>
      </c>
      <c r="S453" s="134">
        <f t="shared" si="47"/>
        <v>0</v>
      </c>
      <c r="T453" s="134">
        <f t="shared" si="48"/>
        <v>0</v>
      </c>
    </row>
    <row r="454" spans="1:20" s="87" customFormat="1" ht="47.25" outlineLevel="6">
      <c r="A454" s="19" t="s">
        <v>706</v>
      </c>
      <c r="B454" s="20" t="s">
        <v>242</v>
      </c>
      <c r="C454" s="20" t="s">
        <v>5</v>
      </c>
      <c r="D454" s="20" t="s">
        <v>267</v>
      </c>
      <c r="E454" s="20" t="s">
        <v>70</v>
      </c>
      <c r="F454" s="13">
        <f>Приложение_7.1!G553</f>
        <v>13450.47</v>
      </c>
      <c r="G454" s="13"/>
      <c r="H454" s="13">
        <f>Приложение_7.1!I553</f>
        <v>15015.45</v>
      </c>
      <c r="I454" s="13"/>
      <c r="L454" s="13">
        <v>13450.47</v>
      </c>
      <c r="M454" s="13"/>
      <c r="N454" s="13">
        <v>15015.45</v>
      </c>
      <c r="O454" s="13"/>
      <c r="Q454" s="13">
        <f t="shared" si="45"/>
        <v>0</v>
      </c>
      <c r="R454" s="13">
        <f t="shared" si="46"/>
        <v>0</v>
      </c>
      <c r="S454" s="13">
        <f t="shared" si="47"/>
        <v>0</v>
      </c>
      <c r="T454" s="13">
        <f t="shared" si="48"/>
        <v>0</v>
      </c>
    </row>
    <row r="455" spans="1:20" ht="63" outlineLevel="4">
      <c r="A455" s="132" t="s">
        <v>577</v>
      </c>
      <c r="B455" s="133" t="s">
        <v>242</v>
      </c>
      <c r="C455" s="133" t="s">
        <v>5</v>
      </c>
      <c r="D455" s="133" t="s">
        <v>268</v>
      </c>
      <c r="E455" s="133" t="s">
        <v>1</v>
      </c>
      <c r="F455" s="134">
        <f t="shared" ref="F455:G456" si="49">F456</f>
        <v>35417514.75</v>
      </c>
      <c r="G455" s="134">
        <f t="shared" si="49"/>
        <v>35417514.75</v>
      </c>
      <c r="H455" s="134">
        <f t="shared" ref="H455:H456" si="50">H456</f>
        <v>35417514.75</v>
      </c>
      <c r="I455" s="134">
        <f t="shared" ref="I455:I456" si="51">I456</f>
        <v>35417514.75</v>
      </c>
      <c r="L455" s="13">
        <v>35417514.75</v>
      </c>
      <c r="M455" s="13">
        <f>M456</f>
        <v>35417514.75</v>
      </c>
      <c r="N455" s="13">
        <v>35417514.75</v>
      </c>
      <c r="O455" s="13">
        <f>O456</f>
        <v>35417514.75</v>
      </c>
      <c r="Q455" s="134">
        <f t="shared" si="45"/>
        <v>0</v>
      </c>
      <c r="R455" s="134">
        <f t="shared" si="46"/>
        <v>0</v>
      </c>
      <c r="S455" s="134">
        <f t="shared" si="47"/>
        <v>0</v>
      </c>
      <c r="T455" s="134">
        <f t="shared" si="48"/>
        <v>0</v>
      </c>
    </row>
    <row r="456" spans="1:20" ht="63" outlineLevel="5">
      <c r="A456" s="132" t="s">
        <v>475</v>
      </c>
      <c r="B456" s="133" t="s">
        <v>242</v>
      </c>
      <c r="C456" s="133" t="s">
        <v>5</v>
      </c>
      <c r="D456" s="133" t="s">
        <v>269</v>
      </c>
      <c r="E456" s="133" t="s">
        <v>1</v>
      </c>
      <c r="F456" s="134">
        <f t="shared" si="49"/>
        <v>35417514.75</v>
      </c>
      <c r="G456" s="134">
        <f t="shared" si="49"/>
        <v>35417514.75</v>
      </c>
      <c r="H456" s="134">
        <f t="shared" si="50"/>
        <v>35417514.75</v>
      </c>
      <c r="I456" s="134">
        <f t="shared" si="51"/>
        <v>35417514.75</v>
      </c>
      <c r="L456" s="13">
        <v>35417514.75</v>
      </c>
      <c r="M456" s="13">
        <v>35417514.75</v>
      </c>
      <c r="N456" s="13">
        <v>35417514.75</v>
      </c>
      <c r="O456" s="13">
        <v>35417514.75</v>
      </c>
      <c r="Q456" s="134">
        <f t="shared" si="45"/>
        <v>0</v>
      </c>
      <c r="R456" s="134">
        <f t="shared" si="46"/>
        <v>0</v>
      </c>
      <c r="S456" s="134">
        <f t="shared" si="47"/>
        <v>0</v>
      </c>
      <c r="T456" s="134">
        <f t="shared" si="48"/>
        <v>0</v>
      </c>
    </row>
    <row r="457" spans="1:20" s="87" customFormat="1" ht="47.25" outlineLevel="6">
      <c r="A457" s="19" t="s">
        <v>706</v>
      </c>
      <c r="B457" s="20" t="s">
        <v>242</v>
      </c>
      <c r="C457" s="20" t="s">
        <v>5</v>
      </c>
      <c r="D457" s="20" t="s">
        <v>269</v>
      </c>
      <c r="E457" s="20" t="s">
        <v>70</v>
      </c>
      <c r="F457" s="13">
        <f>Приложение_7.1!G556</f>
        <v>35417514.75</v>
      </c>
      <c r="G457" s="13">
        <f>F457</f>
        <v>35417514.75</v>
      </c>
      <c r="H457" s="13">
        <f>Приложение_7.1!I556</f>
        <v>35417514.75</v>
      </c>
      <c r="I457" s="13">
        <f>H457</f>
        <v>35417514.75</v>
      </c>
      <c r="L457" s="13">
        <v>35417514.75</v>
      </c>
      <c r="M457" s="13">
        <v>35417514.75</v>
      </c>
      <c r="N457" s="13">
        <v>35417514.75</v>
      </c>
      <c r="O457" s="13">
        <v>35417514.75</v>
      </c>
      <c r="Q457" s="13">
        <f t="shared" si="45"/>
        <v>0</v>
      </c>
      <c r="R457" s="13">
        <f t="shared" si="46"/>
        <v>0</v>
      </c>
      <c r="S457" s="13">
        <f t="shared" si="47"/>
        <v>0</v>
      </c>
      <c r="T457" s="13">
        <f t="shared" si="48"/>
        <v>0</v>
      </c>
    </row>
    <row r="458" spans="1:20" ht="94.5" outlineLevel="4">
      <c r="A458" s="132" t="s">
        <v>578</v>
      </c>
      <c r="B458" s="133" t="s">
        <v>242</v>
      </c>
      <c r="C458" s="133" t="s">
        <v>5</v>
      </c>
      <c r="D458" s="133" t="s">
        <v>270</v>
      </c>
      <c r="E458" s="133" t="s">
        <v>1</v>
      </c>
      <c r="F458" s="134">
        <f>F459</f>
        <v>99495736.810000002</v>
      </c>
      <c r="G458" s="134"/>
      <c r="H458" s="134">
        <f>H459</f>
        <v>101406249.62</v>
      </c>
      <c r="I458" s="134"/>
      <c r="L458" s="13">
        <v>99495736.810000002</v>
      </c>
      <c r="M458" s="13"/>
      <c r="N458" s="13">
        <v>101406249.62</v>
      </c>
      <c r="O458" s="13"/>
      <c r="Q458" s="134">
        <f t="shared" si="45"/>
        <v>0</v>
      </c>
      <c r="R458" s="134">
        <f t="shared" si="46"/>
        <v>0</v>
      </c>
      <c r="S458" s="134">
        <f t="shared" si="47"/>
        <v>0</v>
      </c>
      <c r="T458" s="134">
        <f t="shared" si="48"/>
        <v>0</v>
      </c>
    </row>
    <row r="459" spans="1:20" ht="78.75" outlineLevel="5">
      <c r="A459" s="132" t="s">
        <v>450</v>
      </c>
      <c r="B459" s="133" t="s">
        <v>242</v>
      </c>
      <c r="C459" s="133" t="s">
        <v>5</v>
      </c>
      <c r="D459" s="133" t="s">
        <v>271</v>
      </c>
      <c r="E459" s="133" t="s">
        <v>1</v>
      </c>
      <c r="F459" s="134">
        <f>F460</f>
        <v>99495736.810000002</v>
      </c>
      <c r="G459" s="134"/>
      <c r="H459" s="134">
        <f>H460</f>
        <v>101406249.62</v>
      </c>
      <c r="I459" s="134"/>
      <c r="L459" s="13">
        <v>99495736.810000002</v>
      </c>
      <c r="M459" s="13"/>
      <c r="N459" s="13">
        <v>101406249.62</v>
      </c>
      <c r="O459" s="13"/>
      <c r="Q459" s="134">
        <f t="shared" si="45"/>
        <v>0</v>
      </c>
      <c r="R459" s="134">
        <f t="shared" si="46"/>
        <v>0</v>
      </c>
      <c r="S459" s="134">
        <f t="shared" si="47"/>
        <v>0</v>
      </c>
      <c r="T459" s="134">
        <f t="shared" si="48"/>
        <v>0</v>
      </c>
    </row>
    <row r="460" spans="1:20" s="87" customFormat="1" ht="47.25" outlineLevel="6">
      <c r="A460" s="19" t="s">
        <v>706</v>
      </c>
      <c r="B460" s="20" t="s">
        <v>242</v>
      </c>
      <c r="C460" s="20" t="s">
        <v>5</v>
      </c>
      <c r="D460" s="20" t="s">
        <v>271</v>
      </c>
      <c r="E460" s="20" t="s">
        <v>70</v>
      </c>
      <c r="F460" s="13">
        <f>Приложение_7.1!G559</f>
        <v>99495736.810000002</v>
      </c>
      <c r="G460" s="13"/>
      <c r="H460" s="13">
        <f>Приложение_7.1!I559</f>
        <v>101406249.62</v>
      </c>
      <c r="I460" s="13"/>
      <c r="L460" s="13">
        <v>99495736.810000002</v>
      </c>
      <c r="M460" s="13"/>
      <c r="N460" s="13">
        <v>101406249.62</v>
      </c>
      <c r="O460" s="13"/>
      <c r="Q460" s="13">
        <f t="shared" si="45"/>
        <v>0</v>
      </c>
      <c r="R460" s="13">
        <f t="shared" si="46"/>
        <v>0</v>
      </c>
      <c r="S460" s="13">
        <f t="shared" si="47"/>
        <v>0</v>
      </c>
      <c r="T460" s="13">
        <f t="shared" si="48"/>
        <v>0</v>
      </c>
    </row>
    <row r="461" spans="1:20" ht="31.5" outlineLevel="4">
      <c r="A461" s="132" t="s">
        <v>571</v>
      </c>
      <c r="B461" s="133" t="s">
        <v>242</v>
      </c>
      <c r="C461" s="133" t="s">
        <v>5</v>
      </c>
      <c r="D461" s="133" t="s">
        <v>272</v>
      </c>
      <c r="E461" s="133" t="s">
        <v>1</v>
      </c>
      <c r="F461" s="134">
        <f>F462</f>
        <v>6347633.2800000003</v>
      </c>
      <c r="G461" s="134"/>
      <c r="H461" s="134">
        <f>H462</f>
        <v>6739462.0800000001</v>
      </c>
      <c r="I461" s="134"/>
      <c r="L461" s="13">
        <v>6347633.2800000003</v>
      </c>
      <c r="M461" s="13"/>
      <c r="N461" s="13">
        <v>6739462.0800000001</v>
      </c>
      <c r="O461" s="13"/>
      <c r="Q461" s="134">
        <f t="shared" si="45"/>
        <v>0</v>
      </c>
      <c r="R461" s="134">
        <f t="shared" si="46"/>
        <v>0</v>
      </c>
      <c r="S461" s="134">
        <f t="shared" si="47"/>
        <v>0</v>
      </c>
      <c r="T461" s="134">
        <f t="shared" si="48"/>
        <v>0</v>
      </c>
    </row>
    <row r="462" spans="1:20" ht="78.75" outlineLevel="5">
      <c r="A462" s="132" t="s">
        <v>439</v>
      </c>
      <c r="B462" s="133" t="s">
        <v>242</v>
      </c>
      <c r="C462" s="133" t="s">
        <v>5</v>
      </c>
      <c r="D462" s="133" t="s">
        <v>273</v>
      </c>
      <c r="E462" s="133" t="s">
        <v>1</v>
      </c>
      <c r="F462" s="134">
        <f>F463</f>
        <v>6347633.2800000003</v>
      </c>
      <c r="G462" s="134"/>
      <c r="H462" s="134">
        <f>H463</f>
        <v>6739462.0800000001</v>
      </c>
      <c r="I462" s="134"/>
      <c r="L462" s="13">
        <v>6347633.2800000003</v>
      </c>
      <c r="M462" s="13"/>
      <c r="N462" s="13">
        <v>6739462.0800000001</v>
      </c>
      <c r="O462" s="13"/>
      <c r="Q462" s="134">
        <f t="shared" si="45"/>
        <v>0</v>
      </c>
      <c r="R462" s="134">
        <f t="shared" si="46"/>
        <v>0</v>
      </c>
      <c r="S462" s="134">
        <f t="shared" si="47"/>
        <v>0</v>
      </c>
      <c r="T462" s="134">
        <f t="shared" si="48"/>
        <v>0</v>
      </c>
    </row>
    <row r="463" spans="1:20" s="87" customFormat="1" ht="47.25" outlineLevel="6">
      <c r="A463" s="19" t="s">
        <v>706</v>
      </c>
      <c r="B463" s="20" t="s">
        <v>242</v>
      </c>
      <c r="C463" s="20" t="s">
        <v>5</v>
      </c>
      <c r="D463" s="20" t="s">
        <v>273</v>
      </c>
      <c r="E463" s="20" t="s">
        <v>70</v>
      </c>
      <c r="F463" s="13">
        <f>Приложение_7.1!G562</f>
        <v>6347633.2800000003</v>
      </c>
      <c r="G463" s="13"/>
      <c r="H463" s="13">
        <f>Приложение_7.1!I562</f>
        <v>6739462.0800000001</v>
      </c>
      <c r="I463" s="13"/>
      <c r="L463" s="13">
        <v>6347633.2800000003</v>
      </c>
      <c r="M463" s="13"/>
      <c r="N463" s="13">
        <v>6739462.0800000001</v>
      </c>
      <c r="O463" s="13"/>
      <c r="Q463" s="13">
        <f t="shared" si="45"/>
        <v>0</v>
      </c>
      <c r="R463" s="13">
        <f t="shared" si="46"/>
        <v>0</v>
      </c>
      <c r="S463" s="13">
        <f t="shared" si="47"/>
        <v>0</v>
      </c>
      <c r="T463" s="13">
        <f t="shared" si="48"/>
        <v>0</v>
      </c>
    </row>
    <row r="464" spans="1:20" s="150" customFormat="1" ht="47.25" outlineLevel="2">
      <c r="A464" s="139" t="s">
        <v>668</v>
      </c>
      <c r="B464" s="140" t="s">
        <v>242</v>
      </c>
      <c r="C464" s="140" t="s">
        <v>5</v>
      </c>
      <c r="D464" s="140" t="s">
        <v>90</v>
      </c>
      <c r="E464" s="140" t="s">
        <v>1</v>
      </c>
      <c r="F464" s="141">
        <f>F465</f>
        <v>924864</v>
      </c>
      <c r="G464" s="141"/>
      <c r="H464" s="141">
        <f>H465</f>
        <v>924864</v>
      </c>
      <c r="I464" s="141"/>
      <c r="L464" s="12">
        <v>924864</v>
      </c>
      <c r="M464" s="12"/>
      <c r="N464" s="12">
        <v>924864</v>
      </c>
      <c r="O464" s="12"/>
      <c r="Q464" s="141">
        <f t="shared" si="45"/>
        <v>0</v>
      </c>
      <c r="R464" s="141">
        <f t="shared" si="46"/>
        <v>0</v>
      </c>
      <c r="S464" s="141">
        <f t="shared" si="47"/>
        <v>0</v>
      </c>
      <c r="T464" s="141">
        <f t="shared" si="48"/>
        <v>0</v>
      </c>
    </row>
    <row r="465" spans="1:20" s="150" customFormat="1" ht="63" outlineLevel="3">
      <c r="A465" s="139" t="s">
        <v>633</v>
      </c>
      <c r="B465" s="140" t="s">
        <v>242</v>
      </c>
      <c r="C465" s="140" t="s">
        <v>5</v>
      </c>
      <c r="D465" s="140" t="s">
        <v>91</v>
      </c>
      <c r="E465" s="140" t="s">
        <v>1</v>
      </c>
      <c r="F465" s="141">
        <f>F466</f>
        <v>924864</v>
      </c>
      <c r="G465" s="141"/>
      <c r="H465" s="141">
        <f>H466</f>
        <v>924864</v>
      </c>
      <c r="I465" s="141"/>
      <c r="L465" s="12">
        <v>924864</v>
      </c>
      <c r="M465" s="12"/>
      <c r="N465" s="12">
        <v>924864</v>
      </c>
      <c r="O465" s="12"/>
      <c r="Q465" s="141">
        <f t="shared" si="45"/>
        <v>0</v>
      </c>
      <c r="R465" s="141">
        <f t="shared" si="46"/>
        <v>0</v>
      </c>
      <c r="S465" s="141">
        <f t="shared" si="47"/>
        <v>0</v>
      </c>
      <c r="T465" s="141">
        <f t="shared" si="48"/>
        <v>0</v>
      </c>
    </row>
    <row r="466" spans="1:20" ht="31.5" outlineLevel="4">
      <c r="A466" s="132" t="s">
        <v>518</v>
      </c>
      <c r="B466" s="133" t="s">
        <v>242</v>
      </c>
      <c r="C466" s="133" t="s">
        <v>5</v>
      </c>
      <c r="D466" s="133" t="s">
        <v>100</v>
      </c>
      <c r="E466" s="133" t="s">
        <v>1</v>
      </c>
      <c r="F466" s="134">
        <f>F467</f>
        <v>924864</v>
      </c>
      <c r="G466" s="134"/>
      <c r="H466" s="134">
        <f>H467</f>
        <v>924864</v>
      </c>
      <c r="I466" s="134"/>
      <c r="L466" s="13">
        <v>924864</v>
      </c>
      <c r="M466" s="13"/>
      <c r="N466" s="13">
        <v>924864</v>
      </c>
      <c r="O466" s="13"/>
      <c r="Q466" s="134">
        <f t="shared" si="45"/>
        <v>0</v>
      </c>
      <c r="R466" s="134">
        <f t="shared" si="46"/>
        <v>0</v>
      </c>
      <c r="S466" s="134">
        <f t="shared" si="47"/>
        <v>0</v>
      </c>
      <c r="T466" s="134">
        <f t="shared" si="48"/>
        <v>0</v>
      </c>
    </row>
    <row r="467" spans="1:20" ht="31.5" outlineLevel="5">
      <c r="A467" s="132" t="s">
        <v>448</v>
      </c>
      <c r="B467" s="133" t="s">
        <v>242</v>
      </c>
      <c r="C467" s="133" t="s">
        <v>5</v>
      </c>
      <c r="D467" s="133" t="s">
        <v>101</v>
      </c>
      <c r="E467" s="133" t="s">
        <v>1</v>
      </c>
      <c r="F467" s="134">
        <f>F468</f>
        <v>924864</v>
      </c>
      <c r="G467" s="134"/>
      <c r="H467" s="134">
        <f>H468</f>
        <v>924864</v>
      </c>
      <c r="I467" s="134"/>
      <c r="L467" s="13">
        <v>924864</v>
      </c>
      <c r="M467" s="13"/>
      <c r="N467" s="13">
        <v>924864</v>
      </c>
      <c r="O467" s="13"/>
      <c r="Q467" s="134">
        <f t="shared" si="45"/>
        <v>0</v>
      </c>
      <c r="R467" s="134">
        <f t="shared" si="46"/>
        <v>0</v>
      </c>
      <c r="S467" s="134">
        <f t="shared" si="47"/>
        <v>0</v>
      </c>
      <c r="T467" s="134">
        <f t="shared" si="48"/>
        <v>0</v>
      </c>
    </row>
    <row r="468" spans="1:20" s="87" customFormat="1" ht="47.25" outlineLevel="6">
      <c r="A468" s="19" t="s">
        <v>706</v>
      </c>
      <c r="B468" s="20" t="s">
        <v>242</v>
      </c>
      <c r="C468" s="20" t="s">
        <v>5</v>
      </c>
      <c r="D468" s="20" t="s">
        <v>101</v>
      </c>
      <c r="E468" s="20" t="s">
        <v>70</v>
      </c>
      <c r="F468" s="13">
        <f>Приложение_7.1!G567</f>
        <v>924864</v>
      </c>
      <c r="G468" s="13"/>
      <c r="H468" s="13">
        <f>Приложение_7.1!I567</f>
        <v>924864</v>
      </c>
      <c r="I468" s="13"/>
      <c r="L468" s="13">
        <v>924864</v>
      </c>
      <c r="M468" s="13"/>
      <c r="N468" s="13">
        <v>924864</v>
      </c>
      <c r="O468" s="13"/>
      <c r="Q468" s="13">
        <f t="shared" si="45"/>
        <v>0</v>
      </c>
      <c r="R468" s="13">
        <f t="shared" si="46"/>
        <v>0</v>
      </c>
      <c r="S468" s="13">
        <f t="shared" si="47"/>
        <v>0</v>
      </c>
      <c r="T468" s="13">
        <f t="shared" si="48"/>
        <v>0</v>
      </c>
    </row>
    <row r="469" spans="1:20" s="150" customFormat="1" outlineLevel="1">
      <c r="A469" s="139" t="s">
        <v>691</v>
      </c>
      <c r="B469" s="140" t="s">
        <v>242</v>
      </c>
      <c r="C469" s="140" t="s">
        <v>14</v>
      </c>
      <c r="D469" s="140" t="s">
        <v>4</v>
      </c>
      <c r="E469" s="140" t="s">
        <v>1</v>
      </c>
      <c r="F469" s="141">
        <f>F470+F489+F504</f>
        <v>274568280.93000001</v>
      </c>
      <c r="G469" s="141">
        <f>G470+G489+G504</f>
        <v>5972724</v>
      </c>
      <c r="H469" s="141">
        <f>H470+H489+H504</f>
        <v>268289838.14999998</v>
      </c>
      <c r="I469" s="141">
        <f>I470+I489+I504</f>
        <v>0</v>
      </c>
      <c r="L469" s="12">
        <v>274568280.93000001</v>
      </c>
      <c r="M469" s="12">
        <f>M470+M489</f>
        <v>5972724</v>
      </c>
      <c r="N469" s="12">
        <v>268289838.15000001</v>
      </c>
      <c r="O469" s="12"/>
      <c r="Q469" s="141">
        <f t="shared" si="45"/>
        <v>0</v>
      </c>
      <c r="R469" s="141">
        <f t="shared" si="46"/>
        <v>0</v>
      </c>
      <c r="S469" s="141">
        <f t="shared" si="47"/>
        <v>0</v>
      </c>
      <c r="T469" s="141">
        <f t="shared" si="48"/>
        <v>0</v>
      </c>
    </row>
    <row r="470" spans="1:20" s="150" customFormat="1" ht="47.25" outlineLevel="2">
      <c r="A470" s="139" t="s">
        <v>666</v>
      </c>
      <c r="B470" s="140" t="s">
        <v>242</v>
      </c>
      <c r="C470" s="140" t="s">
        <v>14</v>
      </c>
      <c r="D470" s="140" t="s">
        <v>23</v>
      </c>
      <c r="E470" s="140" t="s">
        <v>1</v>
      </c>
      <c r="F470" s="141">
        <f>F471+F480</f>
        <v>208604327.45000002</v>
      </c>
      <c r="G470" s="141">
        <f>G471+G480</f>
        <v>5261893.09</v>
      </c>
      <c r="H470" s="141">
        <f>H471+H480</f>
        <v>202797017.57999998</v>
      </c>
      <c r="I470" s="141">
        <f>I471+I480</f>
        <v>0</v>
      </c>
      <c r="L470" s="12">
        <v>208604327.44999999</v>
      </c>
      <c r="M470" s="12">
        <f>M471</f>
        <v>5261893.09</v>
      </c>
      <c r="N470" s="12">
        <v>202797017.58000001</v>
      </c>
      <c r="O470" s="12"/>
      <c r="Q470" s="141">
        <f t="shared" si="45"/>
        <v>0</v>
      </c>
      <c r="R470" s="141">
        <f t="shared" si="46"/>
        <v>0</v>
      </c>
      <c r="S470" s="141">
        <f t="shared" si="47"/>
        <v>0</v>
      </c>
      <c r="T470" s="141">
        <f t="shared" si="48"/>
        <v>0</v>
      </c>
    </row>
    <row r="471" spans="1:20" s="150" customFormat="1" ht="63" outlineLevel="3">
      <c r="A471" s="139" t="s">
        <v>651</v>
      </c>
      <c r="B471" s="140" t="s">
        <v>242</v>
      </c>
      <c r="C471" s="140" t="s">
        <v>14</v>
      </c>
      <c r="D471" s="140" t="s">
        <v>259</v>
      </c>
      <c r="E471" s="140" t="s">
        <v>1</v>
      </c>
      <c r="F471" s="141">
        <f>F472+F477</f>
        <v>202910542.27000001</v>
      </c>
      <c r="G471" s="141">
        <f>G472+G477</f>
        <v>5261893.09</v>
      </c>
      <c r="H471" s="141">
        <f>H472+H477</f>
        <v>199809227.57999998</v>
      </c>
      <c r="I471" s="141">
        <f>I472+I477</f>
        <v>0</v>
      </c>
      <c r="L471" s="12">
        <v>202910542.27000001</v>
      </c>
      <c r="M471" s="12">
        <f>M472</f>
        <v>5261893.09</v>
      </c>
      <c r="N471" s="12">
        <v>199809227.58000001</v>
      </c>
      <c r="O471" s="12"/>
      <c r="Q471" s="141">
        <f t="shared" si="45"/>
        <v>0</v>
      </c>
      <c r="R471" s="141">
        <f t="shared" si="46"/>
        <v>0</v>
      </c>
      <c r="S471" s="141">
        <f t="shared" si="47"/>
        <v>0</v>
      </c>
      <c r="T471" s="141">
        <f t="shared" si="48"/>
        <v>0</v>
      </c>
    </row>
    <row r="472" spans="1:20" ht="47.25" outlineLevel="4">
      <c r="A472" s="132" t="s">
        <v>580</v>
      </c>
      <c r="B472" s="133" t="s">
        <v>242</v>
      </c>
      <c r="C472" s="133" t="s">
        <v>14</v>
      </c>
      <c r="D472" s="133" t="s">
        <v>276</v>
      </c>
      <c r="E472" s="133" t="s">
        <v>1</v>
      </c>
      <c r="F472" s="134">
        <f>F473+F475</f>
        <v>200186548.03</v>
      </c>
      <c r="G472" s="134">
        <f>G473+G475</f>
        <v>5261893.09</v>
      </c>
      <c r="H472" s="134">
        <f>H473+H475</f>
        <v>196523800.38</v>
      </c>
      <c r="I472" s="134">
        <f>I473+I475</f>
        <v>0</v>
      </c>
      <c r="L472" s="13">
        <v>200186548.03</v>
      </c>
      <c r="M472" s="13">
        <f>M475</f>
        <v>5261893.09</v>
      </c>
      <c r="N472" s="13">
        <v>196523800.38</v>
      </c>
      <c r="O472" s="13"/>
      <c r="Q472" s="134">
        <f t="shared" si="45"/>
        <v>0</v>
      </c>
      <c r="R472" s="134">
        <f t="shared" si="46"/>
        <v>0</v>
      </c>
      <c r="S472" s="134">
        <f t="shared" si="47"/>
        <v>0</v>
      </c>
      <c r="T472" s="134">
        <f t="shared" si="48"/>
        <v>0</v>
      </c>
    </row>
    <row r="473" spans="1:20" ht="78.75" outlineLevel="5">
      <c r="A473" s="132" t="s">
        <v>450</v>
      </c>
      <c r="B473" s="133" t="s">
        <v>242</v>
      </c>
      <c r="C473" s="133" t="s">
        <v>14</v>
      </c>
      <c r="D473" s="133" t="s">
        <v>277</v>
      </c>
      <c r="E473" s="133" t="s">
        <v>1</v>
      </c>
      <c r="F473" s="134">
        <f>F474</f>
        <v>194924654.94</v>
      </c>
      <c r="G473" s="134"/>
      <c r="H473" s="134">
        <f>H474</f>
        <v>196523800.38</v>
      </c>
      <c r="I473" s="134"/>
      <c r="L473" s="13">
        <v>194924654.94</v>
      </c>
      <c r="M473" s="13"/>
      <c r="N473" s="13">
        <v>196523800.38</v>
      </c>
      <c r="O473" s="13"/>
      <c r="Q473" s="134">
        <f t="shared" si="45"/>
        <v>0</v>
      </c>
      <c r="R473" s="134">
        <f t="shared" si="46"/>
        <v>0</v>
      </c>
      <c r="S473" s="134">
        <f t="shared" si="47"/>
        <v>0</v>
      </c>
      <c r="T473" s="134">
        <f t="shared" si="48"/>
        <v>0</v>
      </c>
    </row>
    <row r="474" spans="1:20" s="87" customFormat="1" ht="47.25" outlineLevel="6">
      <c r="A474" s="19" t="s">
        <v>706</v>
      </c>
      <c r="B474" s="20" t="s">
        <v>242</v>
      </c>
      <c r="C474" s="20" t="s">
        <v>14</v>
      </c>
      <c r="D474" s="20" t="s">
        <v>277</v>
      </c>
      <c r="E474" s="20" t="s">
        <v>70</v>
      </c>
      <c r="F474" s="13">
        <f>Приложение_7.1!G573</f>
        <v>194924654.94</v>
      </c>
      <c r="G474" s="13"/>
      <c r="H474" s="13">
        <f>Приложение_7.1!I573</f>
        <v>196523800.38</v>
      </c>
      <c r="I474" s="13"/>
      <c r="L474" s="13">
        <v>194924654.94</v>
      </c>
      <c r="M474" s="13"/>
      <c r="N474" s="13">
        <v>196523800.38</v>
      </c>
      <c r="O474" s="13"/>
      <c r="Q474" s="13">
        <f t="shared" si="45"/>
        <v>0</v>
      </c>
      <c r="R474" s="13">
        <f t="shared" si="46"/>
        <v>0</v>
      </c>
      <c r="S474" s="13">
        <f t="shared" si="47"/>
        <v>0</v>
      </c>
      <c r="T474" s="13">
        <f t="shared" si="48"/>
        <v>0</v>
      </c>
    </row>
    <row r="475" spans="1:20" ht="78.75" outlineLevel="5">
      <c r="A475" s="132" t="s">
        <v>472</v>
      </c>
      <c r="B475" s="133" t="s">
        <v>242</v>
      </c>
      <c r="C475" s="133" t="s">
        <v>14</v>
      </c>
      <c r="D475" s="133" t="s">
        <v>278</v>
      </c>
      <c r="E475" s="133" t="s">
        <v>1</v>
      </c>
      <c r="F475" s="134">
        <f>F476</f>
        <v>5261893.09</v>
      </c>
      <c r="G475" s="134">
        <f>G476</f>
        <v>5261893.09</v>
      </c>
      <c r="H475" s="134">
        <f>H476</f>
        <v>0</v>
      </c>
      <c r="I475" s="134">
        <f>I476</f>
        <v>0</v>
      </c>
      <c r="L475" s="13">
        <v>5261893.09</v>
      </c>
      <c r="M475" s="13">
        <v>5261893.09</v>
      </c>
      <c r="N475" s="13">
        <v>0</v>
      </c>
      <c r="O475" s="13"/>
      <c r="Q475" s="134">
        <f t="shared" si="45"/>
        <v>0</v>
      </c>
      <c r="R475" s="134">
        <f t="shared" si="46"/>
        <v>0</v>
      </c>
      <c r="S475" s="134">
        <f t="shared" si="47"/>
        <v>0</v>
      </c>
      <c r="T475" s="134">
        <f t="shared" si="48"/>
        <v>0</v>
      </c>
    </row>
    <row r="476" spans="1:20" s="87" customFormat="1" ht="47.25" outlineLevel="6">
      <c r="A476" s="19" t="s">
        <v>706</v>
      </c>
      <c r="B476" s="20" t="s">
        <v>242</v>
      </c>
      <c r="C476" s="20" t="s">
        <v>14</v>
      </c>
      <c r="D476" s="20" t="s">
        <v>278</v>
      </c>
      <c r="E476" s="20" t="s">
        <v>70</v>
      </c>
      <c r="F476" s="13">
        <f>Приложение_7.1!G575</f>
        <v>5261893.09</v>
      </c>
      <c r="G476" s="13">
        <f>F476</f>
        <v>5261893.09</v>
      </c>
      <c r="H476" s="13">
        <f>Приложение_7.1!I575</f>
        <v>0</v>
      </c>
      <c r="I476" s="13">
        <f>H476</f>
        <v>0</v>
      </c>
      <c r="L476" s="13">
        <v>5261893.09</v>
      </c>
      <c r="M476" s="13">
        <v>5261893.09</v>
      </c>
      <c r="N476" s="13">
        <v>0</v>
      </c>
      <c r="O476" s="13"/>
      <c r="Q476" s="13">
        <f t="shared" si="45"/>
        <v>0</v>
      </c>
      <c r="R476" s="13">
        <f t="shared" si="46"/>
        <v>0</v>
      </c>
      <c r="S476" s="13">
        <f t="shared" si="47"/>
        <v>0</v>
      </c>
      <c r="T476" s="13">
        <f t="shared" si="48"/>
        <v>0</v>
      </c>
    </row>
    <row r="477" spans="1:20" ht="31.5" outlineLevel="4">
      <c r="A477" s="132" t="s">
        <v>571</v>
      </c>
      <c r="B477" s="133" t="s">
        <v>242</v>
      </c>
      <c r="C477" s="133" t="s">
        <v>14</v>
      </c>
      <c r="D477" s="133" t="s">
        <v>280</v>
      </c>
      <c r="E477" s="133" t="s">
        <v>1</v>
      </c>
      <c r="F477" s="134">
        <f>F478</f>
        <v>2723994.24</v>
      </c>
      <c r="G477" s="134"/>
      <c r="H477" s="134">
        <f>H478</f>
        <v>3285427.2</v>
      </c>
      <c r="I477" s="134"/>
      <c r="L477" s="13">
        <v>2723994.24</v>
      </c>
      <c r="M477" s="13"/>
      <c r="N477" s="13">
        <v>3285427.2</v>
      </c>
      <c r="O477" s="13"/>
      <c r="Q477" s="134">
        <f t="shared" si="45"/>
        <v>0</v>
      </c>
      <c r="R477" s="134">
        <f t="shared" si="46"/>
        <v>0</v>
      </c>
      <c r="S477" s="134">
        <f t="shared" si="47"/>
        <v>0</v>
      </c>
      <c r="T477" s="134">
        <f t="shared" si="48"/>
        <v>0</v>
      </c>
    </row>
    <row r="478" spans="1:20" ht="78.75" outlineLevel="5">
      <c r="A478" s="132" t="s">
        <v>439</v>
      </c>
      <c r="B478" s="133" t="s">
        <v>242</v>
      </c>
      <c r="C478" s="133" t="s">
        <v>14</v>
      </c>
      <c r="D478" s="133" t="s">
        <v>281</v>
      </c>
      <c r="E478" s="133" t="s">
        <v>1</v>
      </c>
      <c r="F478" s="134">
        <f>F479</f>
        <v>2723994.24</v>
      </c>
      <c r="G478" s="134"/>
      <c r="H478" s="134">
        <f>H479</f>
        <v>3285427.2</v>
      </c>
      <c r="I478" s="134"/>
      <c r="L478" s="13">
        <v>2723994.24</v>
      </c>
      <c r="M478" s="13"/>
      <c r="N478" s="13">
        <v>3285427.2</v>
      </c>
      <c r="O478" s="13"/>
      <c r="Q478" s="134">
        <f t="shared" si="45"/>
        <v>0</v>
      </c>
      <c r="R478" s="134">
        <f t="shared" si="46"/>
        <v>0</v>
      </c>
      <c r="S478" s="134">
        <f t="shared" si="47"/>
        <v>0</v>
      </c>
      <c r="T478" s="134">
        <f t="shared" si="48"/>
        <v>0</v>
      </c>
    </row>
    <row r="479" spans="1:20" s="87" customFormat="1" ht="47.25" outlineLevel="6">
      <c r="A479" s="19" t="s">
        <v>706</v>
      </c>
      <c r="B479" s="20" t="s">
        <v>242</v>
      </c>
      <c r="C479" s="20" t="s">
        <v>14</v>
      </c>
      <c r="D479" s="20" t="s">
        <v>281</v>
      </c>
      <c r="E479" s="20" t="s">
        <v>70</v>
      </c>
      <c r="F479" s="13">
        <f>Приложение_7.1!G578</f>
        <v>2723994.24</v>
      </c>
      <c r="G479" s="13"/>
      <c r="H479" s="13">
        <f>Приложение_7.1!I578</f>
        <v>3285427.2</v>
      </c>
      <c r="I479" s="13"/>
      <c r="L479" s="13">
        <v>2723994.24</v>
      </c>
      <c r="M479" s="13"/>
      <c r="N479" s="13">
        <v>3285427.2</v>
      </c>
      <c r="O479" s="13"/>
      <c r="Q479" s="13">
        <f t="shared" si="45"/>
        <v>0</v>
      </c>
      <c r="R479" s="13">
        <f t="shared" si="46"/>
        <v>0</v>
      </c>
      <c r="S479" s="13">
        <f t="shared" si="47"/>
        <v>0</v>
      </c>
      <c r="T479" s="13">
        <f t="shared" si="48"/>
        <v>0</v>
      </c>
    </row>
    <row r="480" spans="1:20" s="150" customFormat="1" ht="47.25" outlineLevel="3">
      <c r="A480" s="139" t="s">
        <v>650</v>
      </c>
      <c r="B480" s="140" t="s">
        <v>242</v>
      </c>
      <c r="C480" s="140" t="s">
        <v>14</v>
      </c>
      <c r="D480" s="140" t="s">
        <v>252</v>
      </c>
      <c r="E480" s="140" t="s">
        <v>1</v>
      </c>
      <c r="F480" s="141">
        <f>F481+F484</f>
        <v>5693785.1799999997</v>
      </c>
      <c r="G480" s="141"/>
      <c r="H480" s="141">
        <f>H481+H484</f>
        <v>2987790</v>
      </c>
      <c r="I480" s="141"/>
      <c r="L480" s="12">
        <v>5693785.1799999997</v>
      </c>
      <c r="M480" s="12"/>
      <c r="N480" s="12">
        <v>2987790</v>
      </c>
      <c r="O480" s="12"/>
      <c r="Q480" s="141">
        <f t="shared" si="45"/>
        <v>0</v>
      </c>
      <c r="R480" s="141">
        <f t="shared" si="46"/>
        <v>0</v>
      </c>
      <c r="S480" s="141">
        <f t="shared" si="47"/>
        <v>0</v>
      </c>
      <c r="T480" s="141">
        <f t="shared" si="48"/>
        <v>0</v>
      </c>
    </row>
    <row r="481" spans="1:20" ht="47.25" outlineLevel="4">
      <c r="A481" s="132" t="s">
        <v>573</v>
      </c>
      <c r="B481" s="133" t="s">
        <v>242</v>
      </c>
      <c r="C481" s="133" t="s">
        <v>14</v>
      </c>
      <c r="D481" s="133" t="s">
        <v>255</v>
      </c>
      <c r="E481" s="133" t="s">
        <v>1</v>
      </c>
      <c r="F481" s="134">
        <f>F482</f>
        <v>5253675.18</v>
      </c>
      <c r="G481" s="134"/>
      <c r="H481" s="134">
        <f>H482</f>
        <v>0</v>
      </c>
      <c r="I481" s="134"/>
      <c r="L481" s="13">
        <v>5253675.18</v>
      </c>
      <c r="M481" s="13"/>
      <c r="N481" s="13">
        <v>0</v>
      </c>
      <c r="O481" s="13"/>
      <c r="Q481" s="134">
        <f t="shared" si="45"/>
        <v>0</v>
      </c>
      <c r="R481" s="134">
        <f t="shared" si="46"/>
        <v>0</v>
      </c>
      <c r="S481" s="134">
        <f t="shared" si="47"/>
        <v>0</v>
      </c>
      <c r="T481" s="134">
        <f t="shared" si="48"/>
        <v>0</v>
      </c>
    </row>
    <row r="482" spans="1:20" ht="31.5" outlineLevel="5">
      <c r="A482" s="132" t="s">
        <v>448</v>
      </c>
      <c r="B482" s="133" t="s">
        <v>242</v>
      </c>
      <c r="C482" s="133" t="s">
        <v>14</v>
      </c>
      <c r="D482" s="133" t="s">
        <v>256</v>
      </c>
      <c r="E482" s="133" t="s">
        <v>1</v>
      </c>
      <c r="F482" s="134">
        <f>F483</f>
        <v>5253675.18</v>
      </c>
      <c r="G482" s="134"/>
      <c r="H482" s="134">
        <f>H483</f>
        <v>0</v>
      </c>
      <c r="I482" s="134"/>
      <c r="L482" s="13">
        <v>5253675.18</v>
      </c>
      <c r="M482" s="13"/>
      <c r="N482" s="13">
        <v>0</v>
      </c>
      <c r="O482" s="13"/>
      <c r="Q482" s="134">
        <f t="shared" si="45"/>
        <v>0</v>
      </c>
      <c r="R482" s="134">
        <f t="shared" si="46"/>
        <v>0</v>
      </c>
      <c r="S482" s="134">
        <f t="shared" si="47"/>
        <v>0</v>
      </c>
      <c r="T482" s="134">
        <f t="shared" si="48"/>
        <v>0</v>
      </c>
    </row>
    <row r="483" spans="1:20" s="87" customFormat="1" ht="47.25" outlineLevel="6">
      <c r="A483" s="19" t="s">
        <v>706</v>
      </c>
      <c r="B483" s="20" t="s">
        <v>242</v>
      </c>
      <c r="C483" s="20" t="s">
        <v>14</v>
      </c>
      <c r="D483" s="20" t="s">
        <v>256</v>
      </c>
      <c r="E483" s="20" t="s">
        <v>70</v>
      </c>
      <c r="F483" s="13">
        <f>Приложение_7.1!G582</f>
        <v>5253675.18</v>
      </c>
      <c r="G483" s="13"/>
      <c r="H483" s="13">
        <f>Приложение_7.1!I582</f>
        <v>0</v>
      </c>
      <c r="I483" s="13"/>
      <c r="L483" s="13">
        <v>5253675.18</v>
      </c>
      <c r="M483" s="13"/>
      <c r="N483" s="13">
        <v>0</v>
      </c>
      <c r="O483" s="13"/>
      <c r="Q483" s="13">
        <f t="shared" si="45"/>
        <v>0</v>
      </c>
      <c r="R483" s="13">
        <f t="shared" si="46"/>
        <v>0</v>
      </c>
      <c r="S483" s="13">
        <f t="shared" si="47"/>
        <v>0</v>
      </c>
      <c r="T483" s="13">
        <f t="shared" si="48"/>
        <v>0</v>
      </c>
    </row>
    <row r="484" spans="1:20" ht="47.25" outlineLevel="4">
      <c r="A484" s="132" t="s">
        <v>574</v>
      </c>
      <c r="B484" s="133" t="s">
        <v>242</v>
      </c>
      <c r="C484" s="133" t="s">
        <v>14</v>
      </c>
      <c r="D484" s="133" t="s">
        <v>257</v>
      </c>
      <c r="E484" s="133" t="s">
        <v>1</v>
      </c>
      <c r="F484" s="134">
        <f>F485+F487</f>
        <v>440110</v>
      </c>
      <c r="G484" s="134"/>
      <c r="H484" s="134">
        <f>H485+H487</f>
        <v>2987790</v>
      </c>
      <c r="I484" s="134"/>
      <c r="L484" s="13">
        <v>440110</v>
      </c>
      <c r="M484" s="13"/>
      <c r="N484" s="13">
        <v>2987790</v>
      </c>
      <c r="O484" s="13"/>
      <c r="Q484" s="134">
        <f t="shared" si="45"/>
        <v>0</v>
      </c>
      <c r="R484" s="134">
        <f t="shared" si="46"/>
        <v>0</v>
      </c>
      <c r="S484" s="134">
        <f t="shared" si="47"/>
        <v>0</v>
      </c>
      <c r="T484" s="134">
        <f t="shared" si="48"/>
        <v>0</v>
      </c>
    </row>
    <row r="485" spans="1:20" ht="31.5" outlineLevel="5">
      <c r="A485" s="132" t="s">
        <v>463</v>
      </c>
      <c r="B485" s="133" t="s">
        <v>242</v>
      </c>
      <c r="C485" s="133" t="s">
        <v>14</v>
      </c>
      <c r="D485" s="133" t="s">
        <v>421</v>
      </c>
      <c r="E485" s="133" t="s">
        <v>1</v>
      </c>
      <c r="F485" s="134">
        <f>F486</f>
        <v>0</v>
      </c>
      <c r="G485" s="134"/>
      <c r="H485" s="134">
        <f>H486</f>
        <v>2987790</v>
      </c>
      <c r="I485" s="134"/>
      <c r="L485" s="13">
        <v>0</v>
      </c>
      <c r="M485" s="13"/>
      <c r="N485" s="13">
        <v>2987790</v>
      </c>
      <c r="O485" s="13"/>
      <c r="Q485" s="134">
        <f t="shared" si="45"/>
        <v>0</v>
      </c>
      <c r="R485" s="134">
        <f t="shared" si="46"/>
        <v>0</v>
      </c>
      <c r="S485" s="134">
        <f t="shared" si="47"/>
        <v>0</v>
      </c>
      <c r="T485" s="134">
        <f t="shared" si="48"/>
        <v>0</v>
      </c>
    </row>
    <row r="486" spans="1:20" s="87" customFormat="1" ht="47.25" outlineLevel="6">
      <c r="A486" s="19" t="s">
        <v>706</v>
      </c>
      <c r="B486" s="20" t="s">
        <v>242</v>
      </c>
      <c r="C486" s="20" t="s">
        <v>14</v>
      </c>
      <c r="D486" s="20" t="s">
        <v>421</v>
      </c>
      <c r="E486" s="20" t="s">
        <v>70</v>
      </c>
      <c r="F486" s="13">
        <f>Приложение_7.1!G585</f>
        <v>0</v>
      </c>
      <c r="G486" s="13"/>
      <c r="H486" s="13">
        <f>Приложение_7.1!I585</f>
        <v>2987790</v>
      </c>
      <c r="I486" s="13"/>
      <c r="L486" s="13">
        <v>0</v>
      </c>
      <c r="M486" s="13"/>
      <c r="N486" s="13">
        <v>2987790</v>
      </c>
      <c r="O486" s="13"/>
      <c r="Q486" s="13">
        <f t="shared" si="45"/>
        <v>0</v>
      </c>
      <c r="R486" s="13">
        <f t="shared" si="46"/>
        <v>0</v>
      </c>
      <c r="S486" s="13">
        <f t="shared" si="47"/>
        <v>0</v>
      </c>
      <c r="T486" s="13">
        <f t="shared" si="48"/>
        <v>0</v>
      </c>
    </row>
    <row r="487" spans="1:20" ht="31.5" outlineLevel="5">
      <c r="A487" s="132" t="s">
        <v>448</v>
      </c>
      <c r="B487" s="133" t="s">
        <v>242</v>
      </c>
      <c r="C487" s="133" t="s">
        <v>14</v>
      </c>
      <c r="D487" s="133" t="s">
        <v>258</v>
      </c>
      <c r="E487" s="133" t="s">
        <v>1</v>
      </c>
      <c r="F487" s="134">
        <f>F488</f>
        <v>440110</v>
      </c>
      <c r="G487" s="134"/>
      <c r="H487" s="134">
        <f>H488</f>
        <v>0</v>
      </c>
      <c r="I487" s="134"/>
      <c r="L487" s="13">
        <v>440110</v>
      </c>
      <c r="M487" s="13"/>
      <c r="N487" s="13">
        <v>0</v>
      </c>
      <c r="O487" s="13"/>
      <c r="Q487" s="134">
        <f t="shared" si="45"/>
        <v>0</v>
      </c>
      <c r="R487" s="134">
        <f t="shared" si="46"/>
        <v>0</v>
      </c>
      <c r="S487" s="134">
        <f t="shared" si="47"/>
        <v>0</v>
      </c>
      <c r="T487" s="134">
        <f t="shared" si="48"/>
        <v>0</v>
      </c>
    </row>
    <row r="488" spans="1:20" s="87" customFormat="1" ht="47.25" outlineLevel="6">
      <c r="A488" s="19" t="s">
        <v>706</v>
      </c>
      <c r="B488" s="20" t="s">
        <v>242</v>
      </c>
      <c r="C488" s="20" t="s">
        <v>14</v>
      </c>
      <c r="D488" s="20" t="s">
        <v>258</v>
      </c>
      <c r="E488" s="20" t="s">
        <v>70</v>
      </c>
      <c r="F488" s="13">
        <f>Приложение_7.1!G587</f>
        <v>440110</v>
      </c>
      <c r="G488" s="13"/>
      <c r="H488" s="13">
        <f>Приложение_7.1!I587</f>
        <v>0</v>
      </c>
      <c r="I488" s="13"/>
      <c r="L488" s="13">
        <v>440110</v>
      </c>
      <c r="M488" s="13"/>
      <c r="N488" s="13">
        <v>0</v>
      </c>
      <c r="O488" s="13"/>
      <c r="Q488" s="13">
        <f t="shared" si="45"/>
        <v>0</v>
      </c>
      <c r="R488" s="13">
        <f t="shared" si="46"/>
        <v>0</v>
      </c>
      <c r="S488" s="13">
        <f t="shared" si="47"/>
        <v>0</v>
      </c>
      <c r="T488" s="13">
        <f t="shared" si="48"/>
        <v>0</v>
      </c>
    </row>
    <row r="489" spans="1:20" s="150" customFormat="1" ht="63" outlineLevel="2">
      <c r="A489" s="139" t="s">
        <v>670</v>
      </c>
      <c r="B489" s="140" t="s">
        <v>242</v>
      </c>
      <c r="C489" s="140" t="s">
        <v>14</v>
      </c>
      <c r="D489" s="140" t="s">
        <v>282</v>
      </c>
      <c r="E489" s="140" t="s">
        <v>1</v>
      </c>
      <c r="F489" s="141">
        <f>F490</f>
        <v>64366182.480000004</v>
      </c>
      <c r="G489" s="141">
        <f>G490</f>
        <v>710830.91</v>
      </c>
      <c r="H489" s="141">
        <f>H490</f>
        <v>63895049.57</v>
      </c>
      <c r="I489" s="141">
        <f>I490</f>
        <v>0</v>
      </c>
      <c r="L489" s="12">
        <v>64366182.479999997</v>
      </c>
      <c r="M489" s="12">
        <f>M490</f>
        <v>710830.91</v>
      </c>
      <c r="N489" s="12">
        <v>63895049.57</v>
      </c>
      <c r="O489" s="12"/>
      <c r="Q489" s="141">
        <f t="shared" si="45"/>
        <v>0</v>
      </c>
      <c r="R489" s="141">
        <f t="shared" si="46"/>
        <v>0</v>
      </c>
      <c r="S489" s="141">
        <f t="shared" si="47"/>
        <v>0</v>
      </c>
      <c r="T489" s="141">
        <f t="shared" si="48"/>
        <v>0</v>
      </c>
    </row>
    <row r="490" spans="1:20" s="150" customFormat="1" ht="47.25" outlineLevel="3">
      <c r="A490" s="139" t="s">
        <v>652</v>
      </c>
      <c r="B490" s="140" t="s">
        <v>242</v>
      </c>
      <c r="C490" s="140" t="s">
        <v>14</v>
      </c>
      <c r="D490" s="140" t="s">
        <v>283</v>
      </c>
      <c r="E490" s="140" t="s">
        <v>1</v>
      </c>
      <c r="F490" s="141">
        <f>F491+F496+F501</f>
        <v>64366182.480000004</v>
      </c>
      <c r="G490" s="141">
        <f>G491+G496+G501</f>
        <v>710830.91</v>
      </c>
      <c r="H490" s="141">
        <f>H491+H496+H501</f>
        <v>63895049.57</v>
      </c>
      <c r="I490" s="141">
        <f>I491+I496+I501</f>
        <v>0</v>
      </c>
      <c r="L490" s="12">
        <v>64366182.479999997</v>
      </c>
      <c r="M490" s="12">
        <f>M491+M496</f>
        <v>710830.91</v>
      </c>
      <c r="N490" s="12">
        <v>63895049.57</v>
      </c>
      <c r="O490" s="12"/>
      <c r="Q490" s="141">
        <f t="shared" si="45"/>
        <v>0</v>
      </c>
      <c r="R490" s="141">
        <f t="shared" si="46"/>
        <v>0</v>
      </c>
      <c r="S490" s="141">
        <f t="shared" si="47"/>
        <v>0</v>
      </c>
      <c r="T490" s="141">
        <f t="shared" si="48"/>
        <v>0</v>
      </c>
    </row>
    <row r="491" spans="1:20" ht="31.5" outlineLevel="4">
      <c r="A491" s="132" t="s">
        <v>581</v>
      </c>
      <c r="B491" s="133" t="s">
        <v>242</v>
      </c>
      <c r="C491" s="133" t="s">
        <v>14</v>
      </c>
      <c r="D491" s="133" t="s">
        <v>284</v>
      </c>
      <c r="E491" s="133" t="s">
        <v>1</v>
      </c>
      <c r="F491" s="134">
        <f>F492+F494</f>
        <v>42951205.390000001</v>
      </c>
      <c r="G491" s="134">
        <f>G492+G494</f>
        <v>490473.33</v>
      </c>
      <c r="H491" s="134">
        <f>H492+H494</f>
        <v>42919070.280000001</v>
      </c>
      <c r="I491" s="134">
        <f>I492+I494</f>
        <v>0</v>
      </c>
      <c r="L491" s="13">
        <v>42951205.390000001</v>
      </c>
      <c r="M491" s="13">
        <f>M494</f>
        <v>490473.33</v>
      </c>
      <c r="N491" s="13">
        <v>42919070.280000001</v>
      </c>
      <c r="O491" s="13"/>
      <c r="Q491" s="134">
        <f t="shared" si="45"/>
        <v>0</v>
      </c>
      <c r="R491" s="134">
        <f t="shared" si="46"/>
        <v>0</v>
      </c>
      <c r="S491" s="134">
        <f t="shared" si="47"/>
        <v>0</v>
      </c>
      <c r="T491" s="134">
        <f t="shared" si="48"/>
        <v>0</v>
      </c>
    </row>
    <row r="492" spans="1:20" ht="78.75" outlineLevel="5">
      <c r="A492" s="132" t="s">
        <v>450</v>
      </c>
      <c r="B492" s="133" t="s">
        <v>242</v>
      </c>
      <c r="C492" s="133" t="s">
        <v>14</v>
      </c>
      <c r="D492" s="133" t="s">
        <v>285</v>
      </c>
      <c r="E492" s="133" t="s">
        <v>1</v>
      </c>
      <c r="F492" s="134">
        <f>F493</f>
        <v>42460732.060000002</v>
      </c>
      <c r="G492" s="134"/>
      <c r="H492" s="134">
        <f>H493</f>
        <v>42919070.280000001</v>
      </c>
      <c r="I492" s="134"/>
      <c r="L492" s="13">
        <v>42460732.060000002</v>
      </c>
      <c r="M492" s="13"/>
      <c r="N492" s="13">
        <v>42919070.280000001</v>
      </c>
      <c r="O492" s="13"/>
      <c r="Q492" s="134">
        <f t="shared" si="45"/>
        <v>0</v>
      </c>
      <c r="R492" s="134">
        <f t="shared" si="46"/>
        <v>0</v>
      </c>
      <c r="S492" s="134">
        <f t="shared" si="47"/>
        <v>0</v>
      </c>
      <c r="T492" s="134">
        <f t="shared" si="48"/>
        <v>0</v>
      </c>
    </row>
    <row r="493" spans="1:20" s="87" customFormat="1" ht="47.25" outlineLevel="6">
      <c r="A493" s="19" t="s">
        <v>706</v>
      </c>
      <c r="B493" s="20" t="s">
        <v>242</v>
      </c>
      <c r="C493" s="20" t="s">
        <v>14</v>
      </c>
      <c r="D493" s="20" t="s">
        <v>285</v>
      </c>
      <c r="E493" s="20" t="s">
        <v>70</v>
      </c>
      <c r="F493" s="13">
        <f>Приложение_7.1!G721</f>
        <v>42460732.060000002</v>
      </c>
      <c r="G493" s="13"/>
      <c r="H493" s="13">
        <f>Приложение_7.1!I721</f>
        <v>42919070.280000001</v>
      </c>
      <c r="I493" s="13"/>
      <c r="L493" s="13">
        <v>42460732.060000002</v>
      </c>
      <c r="M493" s="13"/>
      <c r="N493" s="13">
        <v>42919070.280000001</v>
      </c>
      <c r="O493" s="13"/>
      <c r="Q493" s="13">
        <f t="shared" si="45"/>
        <v>0</v>
      </c>
      <c r="R493" s="13">
        <f t="shared" si="46"/>
        <v>0</v>
      </c>
      <c r="S493" s="13">
        <f t="shared" si="47"/>
        <v>0</v>
      </c>
      <c r="T493" s="13">
        <f t="shared" si="48"/>
        <v>0</v>
      </c>
    </row>
    <row r="494" spans="1:20" ht="78.75" outlineLevel="5">
      <c r="A494" s="132" t="s">
        <v>472</v>
      </c>
      <c r="B494" s="133" t="s">
        <v>242</v>
      </c>
      <c r="C494" s="133" t="s">
        <v>14</v>
      </c>
      <c r="D494" s="133" t="s">
        <v>286</v>
      </c>
      <c r="E494" s="133" t="s">
        <v>1</v>
      </c>
      <c r="F494" s="134">
        <f>F495</f>
        <v>490473.33</v>
      </c>
      <c r="G494" s="134">
        <f>G495</f>
        <v>490473.33</v>
      </c>
      <c r="H494" s="134">
        <f>H495</f>
        <v>0</v>
      </c>
      <c r="I494" s="134">
        <f>I495</f>
        <v>0</v>
      </c>
      <c r="L494" s="13">
        <v>490473.33</v>
      </c>
      <c r="M494" s="13">
        <v>490473.33</v>
      </c>
      <c r="N494" s="13">
        <v>0</v>
      </c>
      <c r="O494" s="13"/>
      <c r="Q494" s="134">
        <f t="shared" si="45"/>
        <v>0</v>
      </c>
      <c r="R494" s="134">
        <f t="shared" si="46"/>
        <v>0</v>
      </c>
      <c r="S494" s="134">
        <f t="shared" si="47"/>
        <v>0</v>
      </c>
      <c r="T494" s="134">
        <f t="shared" si="48"/>
        <v>0</v>
      </c>
    </row>
    <row r="495" spans="1:20" s="87" customFormat="1" ht="47.25" outlineLevel="6">
      <c r="A495" s="19" t="s">
        <v>706</v>
      </c>
      <c r="B495" s="20" t="s">
        <v>242</v>
      </c>
      <c r="C495" s="20" t="s">
        <v>14</v>
      </c>
      <c r="D495" s="20" t="s">
        <v>286</v>
      </c>
      <c r="E495" s="20" t="s">
        <v>70</v>
      </c>
      <c r="F495" s="13">
        <f>Приложение_7.1!G723</f>
        <v>490473.33</v>
      </c>
      <c r="G495" s="13">
        <f>F495</f>
        <v>490473.33</v>
      </c>
      <c r="H495" s="13">
        <f>Приложение_7.1!I723</f>
        <v>0</v>
      </c>
      <c r="I495" s="13">
        <f>H495</f>
        <v>0</v>
      </c>
      <c r="L495" s="13">
        <v>490473.33</v>
      </c>
      <c r="M495" s="13">
        <v>490473.33</v>
      </c>
      <c r="N495" s="13">
        <v>0</v>
      </c>
      <c r="O495" s="13"/>
      <c r="Q495" s="13">
        <f t="shared" si="45"/>
        <v>0</v>
      </c>
      <c r="R495" s="13">
        <f t="shared" si="46"/>
        <v>0</v>
      </c>
      <c r="S495" s="13">
        <f t="shared" si="47"/>
        <v>0</v>
      </c>
      <c r="T495" s="13">
        <f t="shared" si="48"/>
        <v>0</v>
      </c>
    </row>
    <row r="496" spans="1:20" ht="47.25" outlineLevel="4">
      <c r="A496" s="132" t="s">
        <v>582</v>
      </c>
      <c r="B496" s="133" t="s">
        <v>242</v>
      </c>
      <c r="C496" s="133" t="s">
        <v>14</v>
      </c>
      <c r="D496" s="133" t="s">
        <v>288</v>
      </c>
      <c r="E496" s="133" t="s">
        <v>1</v>
      </c>
      <c r="F496" s="134">
        <f>F497+F499</f>
        <v>20436797.09</v>
      </c>
      <c r="G496" s="134">
        <f>G497+G499</f>
        <v>220357.58</v>
      </c>
      <c r="H496" s="134">
        <f>H497+H499</f>
        <v>19875526.289999999</v>
      </c>
      <c r="I496" s="134">
        <f>I497+I499</f>
        <v>0</v>
      </c>
      <c r="L496" s="13">
        <v>20436797.09</v>
      </c>
      <c r="M496" s="13">
        <f>M499</f>
        <v>220357.58</v>
      </c>
      <c r="N496" s="13">
        <v>19875526.289999999</v>
      </c>
      <c r="O496" s="13"/>
      <c r="Q496" s="134">
        <f t="shared" si="45"/>
        <v>0</v>
      </c>
      <c r="R496" s="134">
        <f t="shared" si="46"/>
        <v>0</v>
      </c>
      <c r="S496" s="134">
        <f t="shared" si="47"/>
        <v>0</v>
      </c>
      <c r="T496" s="134">
        <f t="shared" si="48"/>
        <v>0</v>
      </c>
    </row>
    <row r="497" spans="1:20" ht="78.75" outlineLevel="5">
      <c r="A497" s="132" t="s">
        <v>450</v>
      </c>
      <c r="B497" s="133" t="s">
        <v>242</v>
      </c>
      <c r="C497" s="133" t="s">
        <v>14</v>
      </c>
      <c r="D497" s="133" t="s">
        <v>289</v>
      </c>
      <c r="E497" s="133" t="s">
        <v>1</v>
      </c>
      <c r="F497" s="134">
        <f>F498</f>
        <v>20216439.510000002</v>
      </c>
      <c r="G497" s="134"/>
      <c r="H497" s="134">
        <f>H498</f>
        <v>19875526.289999999</v>
      </c>
      <c r="I497" s="134"/>
      <c r="L497" s="13">
        <v>20216439.510000002</v>
      </c>
      <c r="M497" s="13"/>
      <c r="N497" s="13">
        <v>19875526.289999999</v>
      </c>
      <c r="O497" s="13"/>
      <c r="Q497" s="134">
        <f t="shared" si="45"/>
        <v>0</v>
      </c>
      <c r="R497" s="134">
        <f t="shared" si="46"/>
        <v>0</v>
      </c>
      <c r="S497" s="134">
        <f t="shared" si="47"/>
        <v>0</v>
      </c>
      <c r="T497" s="134">
        <f t="shared" si="48"/>
        <v>0</v>
      </c>
    </row>
    <row r="498" spans="1:20" s="87" customFormat="1" ht="47.25" outlineLevel="6">
      <c r="A498" s="19" t="s">
        <v>706</v>
      </c>
      <c r="B498" s="20" t="s">
        <v>242</v>
      </c>
      <c r="C498" s="20" t="s">
        <v>14</v>
      </c>
      <c r="D498" s="20" t="s">
        <v>289</v>
      </c>
      <c r="E498" s="20" t="s">
        <v>70</v>
      </c>
      <c r="F498" s="13">
        <f>Приложение_7.1!G726</f>
        <v>20216439.510000002</v>
      </c>
      <c r="G498" s="13"/>
      <c r="H498" s="13">
        <f>Приложение_7.1!I726</f>
        <v>19875526.289999999</v>
      </c>
      <c r="I498" s="13"/>
      <c r="L498" s="13">
        <v>20216439.510000002</v>
      </c>
      <c r="M498" s="13"/>
      <c r="N498" s="13">
        <v>19875526.289999999</v>
      </c>
      <c r="O498" s="13"/>
      <c r="Q498" s="13">
        <f t="shared" si="45"/>
        <v>0</v>
      </c>
      <c r="R498" s="13">
        <f t="shared" si="46"/>
        <v>0</v>
      </c>
      <c r="S498" s="13">
        <f t="shared" si="47"/>
        <v>0</v>
      </c>
      <c r="T498" s="13">
        <f t="shared" si="48"/>
        <v>0</v>
      </c>
    </row>
    <row r="499" spans="1:20" ht="78.75" outlineLevel="5">
      <c r="A499" s="132" t="s">
        <v>472</v>
      </c>
      <c r="B499" s="133" t="s">
        <v>242</v>
      </c>
      <c r="C499" s="133" t="s">
        <v>14</v>
      </c>
      <c r="D499" s="133" t="s">
        <v>290</v>
      </c>
      <c r="E499" s="133" t="s">
        <v>1</v>
      </c>
      <c r="F499" s="134">
        <f>F500</f>
        <v>220357.58</v>
      </c>
      <c r="G499" s="134">
        <f>G500</f>
        <v>220357.58</v>
      </c>
      <c r="H499" s="134">
        <f>H500</f>
        <v>0</v>
      </c>
      <c r="I499" s="134">
        <f>I500</f>
        <v>0</v>
      </c>
      <c r="L499" s="13">
        <v>220357.58</v>
      </c>
      <c r="M499" s="13">
        <v>220357.58</v>
      </c>
      <c r="N499" s="13">
        <v>0</v>
      </c>
      <c r="O499" s="13"/>
      <c r="Q499" s="134">
        <f t="shared" si="45"/>
        <v>0</v>
      </c>
      <c r="R499" s="134">
        <f t="shared" si="46"/>
        <v>0</v>
      </c>
      <c r="S499" s="134">
        <f t="shared" si="47"/>
        <v>0</v>
      </c>
      <c r="T499" s="134">
        <f t="shared" si="48"/>
        <v>0</v>
      </c>
    </row>
    <row r="500" spans="1:20" s="87" customFormat="1" ht="47.25" outlineLevel="6">
      <c r="A500" s="19" t="s">
        <v>706</v>
      </c>
      <c r="B500" s="20" t="s">
        <v>242</v>
      </c>
      <c r="C500" s="20" t="s">
        <v>14</v>
      </c>
      <c r="D500" s="20" t="s">
        <v>290</v>
      </c>
      <c r="E500" s="20" t="s">
        <v>70</v>
      </c>
      <c r="F500" s="13">
        <f>Приложение_7.1!G728</f>
        <v>220357.58</v>
      </c>
      <c r="G500" s="13">
        <f>F500</f>
        <v>220357.58</v>
      </c>
      <c r="H500" s="13">
        <f>Приложение_7.1!I728</f>
        <v>0</v>
      </c>
      <c r="I500" s="13">
        <f>H500</f>
        <v>0</v>
      </c>
      <c r="L500" s="13">
        <v>220357.58</v>
      </c>
      <c r="M500" s="13">
        <v>220357.58</v>
      </c>
      <c r="N500" s="13">
        <v>0</v>
      </c>
      <c r="O500" s="13"/>
      <c r="Q500" s="13">
        <f t="shared" si="45"/>
        <v>0</v>
      </c>
      <c r="R500" s="13">
        <f t="shared" si="46"/>
        <v>0</v>
      </c>
      <c r="S500" s="13">
        <f t="shared" si="47"/>
        <v>0</v>
      </c>
      <c r="T500" s="13">
        <f t="shared" si="48"/>
        <v>0</v>
      </c>
    </row>
    <row r="501" spans="1:20" ht="31.5" outlineLevel="4">
      <c r="A501" s="132" t="s">
        <v>571</v>
      </c>
      <c r="B501" s="133" t="s">
        <v>242</v>
      </c>
      <c r="C501" s="133" t="s">
        <v>14</v>
      </c>
      <c r="D501" s="133" t="s">
        <v>292</v>
      </c>
      <c r="E501" s="133" t="s">
        <v>1</v>
      </c>
      <c r="F501" s="134">
        <f>F502</f>
        <v>978180</v>
      </c>
      <c r="G501" s="134"/>
      <c r="H501" s="134">
        <f>H502</f>
        <v>1100453</v>
      </c>
      <c r="I501" s="134"/>
      <c r="L501" s="13">
        <v>978180</v>
      </c>
      <c r="M501" s="13"/>
      <c r="N501" s="13">
        <v>1100453</v>
      </c>
      <c r="O501" s="13"/>
      <c r="Q501" s="134">
        <f t="shared" si="45"/>
        <v>0</v>
      </c>
      <c r="R501" s="134">
        <f t="shared" si="46"/>
        <v>0</v>
      </c>
      <c r="S501" s="134">
        <f t="shared" si="47"/>
        <v>0</v>
      </c>
      <c r="T501" s="134">
        <f t="shared" si="48"/>
        <v>0</v>
      </c>
    </row>
    <row r="502" spans="1:20" ht="78.75" outlineLevel="5">
      <c r="A502" s="132" t="s">
        <v>439</v>
      </c>
      <c r="B502" s="133" t="s">
        <v>242</v>
      </c>
      <c r="C502" s="133" t="s">
        <v>14</v>
      </c>
      <c r="D502" s="133" t="s">
        <v>293</v>
      </c>
      <c r="E502" s="133" t="s">
        <v>1</v>
      </c>
      <c r="F502" s="134">
        <f>F503</f>
        <v>978180</v>
      </c>
      <c r="G502" s="134"/>
      <c r="H502" s="134">
        <f>H503</f>
        <v>1100453</v>
      </c>
      <c r="I502" s="134"/>
      <c r="L502" s="13">
        <v>978180</v>
      </c>
      <c r="M502" s="13"/>
      <c r="N502" s="13">
        <v>1100453</v>
      </c>
      <c r="O502" s="13"/>
      <c r="Q502" s="134">
        <f t="shared" si="45"/>
        <v>0</v>
      </c>
      <c r="R502" s="134">
        <f t="shared" si="46"/>
        <v>0</v>
      </c>
      <c r="S502" s="134">
        <f t="shared" si="47"/>
        <v>0</v>
      </c>
      <c r="T502" s="134">
        <f t="shared" si="48"/>
        <v>0</v>
      </c>
    </row>
    <row r="503" spans="1:20" s="87" customFormat="1" ht="47.25" outlineLevel="6">
      <c r="A503" s="19" t="s">
        <v>706</v>
      </c>
      <c r="B503" s="20" t="s">
        <v>242</v>
      </c>
      <c r="C503" s="20" t="s">
        <v>14</v>
      </c>
      <c r="D503" s="20" t="s">
        <v>293</v>
      </c>
      <c r="E503" s="20" t="s">
        <v>70</v>
      </c>
      <c r="F503" s="13">
        <f>Приложение_7.1!G731</f>
        <v>978180</v>
      </c>
      <c r="G503" s="13"/>
      <c r="H503" s="13">
        <f>Приложение_7.1!I731</f>
        <v>1100453</v>
      </c>
      <c r="I503" s="13"/>
      <c r="L503" s="13">
        <v>978180</v>
      </c>
      <c r="M503" s="13"/>
      <c r="N503" s="13">
        <v>1100453</v>
      </c>
      <c r="O503" s="13"/>
      <c r="Q503" s="13">
        <f t="shared" si="45"/>
        <v>0</v>
      </c>
      <c r="R503" s="13">
        <f t="shared" si="46"/>
        <v>0</v>
      </c>
      <c r="S503" s="13">
        <f t="shared" si="47"/>
        <v>0</v>
      </c>
      <c r="T503" s="13">
        <f t="shared" si="48"/>
        <v>0</v>
      </c>
    </row>
    <row r="504" spans="1:20" s="150" customFormat="1" ht="47.25" outlineLevel="2">
      <c r="A504" s="139" t="s">
        <v>668</v>
      </c>
      <c r="B504" s="140" t="s">
        <v>242</v>
      </c>
      <c r="C504" s="140" t="s">
        <v>14</v>
      </c>
      <c r="D504" s="140" t="s">
        <v>90</v>
      </c>
      <c r="E504" s="140" t="s">
        <v>1</v>
      </c>
      <c r="F504" s="141">
        <f>F505</f>
        <v>1597771</v>
      </c>
      <c r="G504" s="141"/>
      <c r="H504" s="141">
        <f>H505</f>
        <v>1597771</v>
      </c>
      <c r="I504" s="141"/>
      <c r="L504" s="12">
        <v>1597771</v>
      </c>
      <c r="M504" s="12"/>
      <c r="N504" s="12">
        <v>1597771</v>
      </c>
      <c r="O504" s="12"/>
      <c r="Q504" s="141">
        <f t="shared" si="45"/>
        <v>0</v>
      </c>
      <c r="R504" s="141">
        <f t="shared" si="46"/>
        <v>0</v>
      </c>
      <c r="S504" s="141">
        <f t="shared" si="47"/>
        <v>0</v>
      </c>
      <c r="T504" s="141">
        <f t="shared" si="48"/>
        <v>0</v>
      </c>
    </row>
    <row r="505" spans="1:20" s="150" customFormat="1" ht="63" outlineLevel="3">
      <c r="A505" s="139" t="s">
        <v>633</v>
      </c>
      <c r="B505" s="140" t="s">
        <v>242</v>
      </c>
      <c r="C505" s="140" t="s">
        <v>14</v>
      </c>
      <c r="D505" s="140" t="s">
        <v>91</v>
      </c>
      <c r="E505" s="140" t="s">
        <v>1</v>
      </c>
      <c r="F505" s="141">
        <f>F506</f>
        <v>1597771</v>
      </c>
      <c r="G505" s="141"/>
      <c r="H505" s="141">
        <f>H506</f>
        <v>1597771</v>
      </c>
      <c r="I505" s="141"/>
      <c r="L505" s="12">
        <v>1597771</v>
      </c>
      <c r="M505" s="12"/>
      <c r="N505" s="12">
        <v>1597771</v>
      </c>
      <c r="O505" s="12"/>
      <c r="Q505" s="141">
        <f t="shared" si="45"/>
        <v>0</v>
      </c>
      <c r="R505" s="141">
        <f t="shared" si="46"/>
        <v>0</v>
      </c>
      <c r="S505" s="141">
        <f t="shared" si="47"/>
        <v>0</v>
      </c>
      <c r="T505" s="141">
        <f t="shared" si="48"/>
        <v>0</v>
      </c>
    </row>
    <row r="506" spans="1:20" ht="31.5" outlineLevel="4">
      <c r="A506" s="132" t="s">
        <v>518</v>
      </c>
      <c r="B506" s="133" t="s">
        <v>242</v>
      </c>
      <c r="C506" s="133" t="s">
        <v>14</v>
      </c>
      <c r="D506" s="133" t="s">
        <v>100</v>
      </c>
      <c r="E506" s="133" t="s">
        <v>1</v>
      </c>
      <c r="F506" s="134">
        <f>F507</f>
        <v>1597771</v>
      </c>
      <c r="G506" s="134"/>
      <c r="H506" s="134">
        <f>H507</f>
        <v>1597771</v>
      </c>
      <c r="I506" s="134"/>
      <c r="L506" s="13">
        <v>1597771</v>
      </c>
      <c r="M506" s="13"/>
      <c r="N506" s="13">
        <v>1597771</v>
      </c>
      <c r="O506" s="13"/>
      <c r="Q506" s="134">
        <f t="shared" si="45"/>
        <v>0</v>
      </c>
      <c r="R506" s="134">
        <f t="shared" si="46"/>
        <v>0</v>
      </c>
      <c r="S506" s="134">
        <f t="shared" si="47"/>
        <v>0</v>
      </c>
      <c r="T506" s="134">
        <f t="shared" si="48"/>
        <v>0</v>
      </c>
    </row>
    <row r="507" spans="1:20" ht="31.5" outlineLevel="5">
      <c r="A507" s="132" t="s">
        <v>448</v>
      </c>
      <c r="B507" s="133" t="s">
        <v>242</v>
      </c>
      <c r="C507" s="133" t="s">
        <v>14</v>
      </c>
      <c r="D507" s="133" t="s">
        <v>101</v>
      </c>
      <c r="E507" s="133" t="s">
        <v>1</v>
      </c>
      <c r="F507" s="134">
        <f>F508</f>
        <v>1597771</v>
      </c>
      <c r="G507" s="134"/>
      <c r="H507" s="134">
        <f>H508</f>
        <v>1597771</v>
      </c>
      <c r="I507" s="134"/>
      <c r="L507" s="13">
        <v>1597771</v>
      </c>
      <c r="M507" s="13"/>
      <c r="N507" s="13">
        <v>1597771</v>
      </c>
      <c r="O507" s="13"/>
      <c r="Q507" s="134">
        <f t="shared" si="45"/>
        <v>0</v>
      </c>
      <c r="R507" s="134">
        <f t="shared" si="46"/>
        <v>0</v>
      </c>
      <c r="S507" s="134">
        <f t="shared" si="47"/>
        <v>0</v>
      </c>
      <c r="T507" s="134">
        <f t="shared" si="48"/>
        <v>0</v>
      </c>
    </row>
    <row r="508" spans="1:20" s="87" customFormat="1" ht="47.25" outlineLevel="6">
      <c r="A508" s="19" t="s">
        <v>706</v>
      </c>
      <c r="B508" s="20" t="s">
        <v>242</v>
      </c>
      <c r="C508" s="20" t="s">
        <v>14</v>
      </c>
      <c r="D508" s="20" t="s">
        <v>101</v>
      </c>
      <c r="E508" s="20" t="s">
        <v>70</v>
      </c>
      <c r="F508" s="13">
        <f>Приложение_7.1!G592+Приложение_7.1!G736</f>
        <v>1597771</v>
      </c>
      <c r="G508" s="13"/>
      <c r="H508" s="13">
        <f>Приложение_7.1!I592+Приложение_7.1!I736</f>
        <v>1597771</v>
      </c>
      <c r="I508" s="13"/>
      <c r="L508" s="13">
        <v>1597771</v>
      </c>
      <c r="M508" s="13"/>
      <c r="N508" s="13">
        <v>1597771</v>
      </c>
      <c r="O508" s="13"/>
      <c r="Q508" s="13">
        <f t="shared" si="45"/>
        <v>0</v>
      </c>
      <c r="R508" s="13">
        <f t="shared" si="46"/>
        <v>0</v>
      </c>
      <c r="S508" s="13">
        <f t="shared" si="47"/>
        <v>0</v>
      </c>
      <c r="T508" s="13">
        <f t="shared" si="48"/>
        <v>0</v>
      </c>
    </row>
    <row r="509" spans="1:20" s="150" customFormat="1" outlineLevel="1">
      <c r="A509" s="139" t="s">
        <v>692</v>
      </c>
      <c r="B509" s="140" t="s">
        <v>242</v>
      </c>
      <c r="C509" s="140" t="s">
        <v>242</v>
      </c>
      <c r="D509" s="140" t="s">
        <v>4</v>
      </c>
      <c r="E509" s="140" t="s">
        <v>1</v>
      </c>
      <c r="F509" s="141">
        <f>F510+F520+F547</f>
        <v>32489322.399999999</v>
      </c>
      <c r="G509" s="141">
        <f>G510+G520+G547</f>
        <v>3866700</v>
      </c>
      <c r="H509" s="141">
        <f>H510+H520+H547</f>
        <v>32624461.399999999</v>
      </c>
      <c r="I509" s="141">
        <f>I510+I520+I547</f>
        <v>3866700</v>
      </c>
      <c r="L509" s="12">
        <v>32489322.399999999</v>
      </c>
      <c r="M509" s="12">
        <f>M510</f>
        <v>3866700</v>
      </c>
      <c r="N509" s="12">
        <v>32624461.399999999</v>
      </c>
      <c r="O509" s="12">
        <f>O510</f>
        <v>3866700</v>
      </c>
      <c r="Q509" s="141">
        <f t="shared" si="45"/>
        <v>0</v>
      </c>
      <c r="R509" s="141">
        <f t="shared" si="46"/>
        <v>0</v>
      </c>
      <c r="S509" s="141">
        <f t="shared" si="47"/>
        <v>0</v>
      </c>
      <c r="T509" s="141">
        <f t="shared" si="48"/>
        <v>0</v>
      </c>
    </row>
    <row r="510" spans="1:20" s="150" customFormat="1" ht="47.25" outlineLevel="2">
      <c r="A510" s="139" t="s">
        <v>666</v>
      </c>
      <c r="B510" s="140" t="s">
        <v>242</v>
      </c>
      <c r="C510" s="140" t="s">
        <v>242</v>
      </c>
      <c r="D510" s="140" t="s">
        <v>23</v>
      </c>
      <c r="E510" s="140" t="s">
        <v>1</v>
      </c>
      <c r="F510" s="141">
        <f>F511</f>
        <v>12358946.4</v>
      </c>
      <c r="G510" s="141">
        <f>G511</f>
        <v>3866700</v>
      </c>
      <c r="H510" s="141">
        <f>H511</f>
        <v>12358946.4</v>
      </c>
      <c r="I510" s="141">
        <f>I511</f>
        <v>3866700</v>
      </c>
      <c r="L510" s="12">
        <v>12358946.4</v>
      </c>
      <c r="M510" s="12">
        <f>M511</f>
        <v>3866700</v>
      </c>
      <c r="N510" s="12">
        <v>12358946.4</v>
      </c>
      <c r="O510" s="12">
        <f>O511</f>
        <v>3866700</v>
      </c>
      <c r="Q510" s="141">
        <f t="shared" si="45"/>
        <v>0</v>
      </c>
      <c r="R510" s="141">
        <f t="shared" si="46"/>
        <v>0</v>
      </c>
      <c r="S510" s="141">
        <f t="shared" si="47"/>
        <v>0</v>
      </c>
      <c r="T510" s="141">
        <f t="shared" si="48"/>
        <v>0</v>
      </c>
    </row>
    <row r="511" spans="1:20" s="150" customFormat="1" ht="47.25" outlineLevel="3">
      <c r="A511" s="139" t="s">
        <v>653</v>
      </c>
      <c r="B511" s="140" t="s">
        <v>242</v>
      </c>
      <c r="C511" s="140" t="s">
        <v>242</v>
      </c>
      <c r="D511" s="140" t="s">
        <v>294</v>
      </c>
      <c r="E511" s="140" t="s">
        <v>1</v>
      </c>
      <c r="F511" s="141">
        <f>F512+F515</f>
        <v>12358946.4</v>
      </c>
      <c r="G511" s="141">
        <f>G512+G515</f>
        <v>3866700</v>
      </c>
      <c r="H511" s="141">
        <f>H512+H515</f>
        <v>12358946.4</v>
      </c>
      <c r="I511" s="141">
        <f>I512+I515</f>
        <v>3866700</v>
      </c>
      <c r="L511" s="12">
        <v>12358946.4</v>
      </c>
      <c r="M511" s="12">
        <f>M515</f>
        <v>3866700</v>
      </c>
      <c r="N511" s="12">
        <v>12358946.4</v>
      </c>
      <c r="O511" s="12">
        <f>O515</f>
        <v>3866700</v>
      </c>
      <c r="Q511" s="141">
        <f t="shared" si="45"/>
        <v>0</v>
      </c>
      <c r="R511" s="141">
        <f t="shared" si="46"/>
        <v>0</v>
      </c>
      <c r="S511" s="141">
        <f t="shared" si="47"/>
        <v>0</v>
      </c>
      <c r="T511" s="141">
        <f t="shared" si="48"/>
        <v>0</v>
      </c>
    </row>
    <row r="512" spans="1:20" ht="31.5" outlineLevel="4">
      <c r="A512" s="132" t="s">
        <v>583</v>
      </c>
      <c r="B512" s="133" t="s">
        <v>242</v>
      </c>
      <c r="C512" s="133" t="s">
        <v>242</v>
      </c>
      <c r="D512" s="133" t="s">
        <v>295</v>
      </c>
      <c r="E512" s="133" t="s">
        <v>1</v>
      </c>
      <c r="F512" s="134">
        <f>F513</f>
        <v>6549270.9100000001</v>
      </c>
      <c r="G512" s="134"/>
      <c r="H512" s="134">
        <f>H513</f>
        <v>6549270.9100000001</v>
      </c>
      <c r="I512" s="134"/>
      <c r="L512" s="13">
        <v>6549270.9100000001</v>
      </c>
      <c r="M512" s="13"/>
      <c r="N512" s="13">
        <v>6549270.9100000001</v>
      </c>
      <c r="O512" s="13"/>
      <c r="Q512" s="134">
        <f t="shared" si="45"/>
        <v>0</v>
      </c>
      <c r="R512" s="134">
        <f t="shared" si="46"/>
        <v>0</v>
      </c>
      <c r="S512" s="134">
        <f t="shared" si="47"/>
        <v>0</v>
      </c>
      <c r="T512" s="134">
        <f t="shared" si="48"/>
        <v>0</v>
      </c>
    </row>
    <row r="513" spans="1:20" ht="31.5" outlineLevel="5">
      <c r="A513" s="132" t="s">
        <v>448</v>
      </c>
      <c r="B513" s="133" t="s">
        <v>242</v>
      </c>
      <c r="C513" s="133" t="s">
        <v>242</v>
      </c>
      <c r="D513" s="133" t="s">
        <v>296</v>
      </c>
      <c r="E513" s="133" t="s">
        <v>1</v>
      </c>
      <c r="F513" s="134">
        <f>F514</f>
        <v>6549270.9100000001</v>
      </c>
      <c r="G513" s="134"/>
      <c r="H513" s="134">
        <f>H514</f>
        <v>6549270.9100000001</v>
      </c>
      <c r="I513" s="134"/>
      <c r="L513" s="13">
        <v>6549270.9100000001</v>
      </c>
      <c r="M513" s="13"/>
      <c r="N513" s="13">
        <v>6549270.9100000001</v>
      </c>
      <c r="O513" s="13"/>
      <c r="Q513" s="134">
        <f t="shared" si="45"/>
        <v>0</v>
      </c>
      <c r="R513" s="134">
        <f t="shared" si="46"/>
        <v>0</v>
      </c>
      <c r="S513" s="134">
        <f t="shared" si="47"/>
        <v>0</v>
      </c>
      <c r="T513" s="134">
        <f t="shared" si="48"/>
        <v>0</v>
      </c>
    </row>
    <row r="514" spans="1:20" s="87" customFormat="1" ht="47.25" outlineLevel="6">
      <c r="A514" s="19" t="s">
        <v>706</v>
      </c>
      <c r="B514" s="20" t="s">
        <v>242</v>
      </c>
      <c r="C514" s="20" t="s">
        <v>242</v>
      </c>
      <c r="D514" s="20" t="s">
        <v>296</v>
      </c>
      <c r="E514" s="20" t="s">
        <v>70</v>
      </c>
      <c r="F514" s="13">
        <f>Приложение_7.1!G598</f>
        <v>6549270.9100000001</v>
      </c>
      <c r="G514" s="13"/>
      <c r="H514" s="13">
        <f>Приложение_7.1!I598</f>
        <v>6549270.9100000001</v>
      </c>
      <c r="I514" s="13"/>
      <c r="L514" s="13">
        <v>6549270.9100000001</v>
      </c>
      <c r="M514" s="13"/>
      <c r="N514" s="13">
        <v>6549270.9100000001</v>
      </c>
      <c r="O514" s="13"/>
      <c r="Q514" s="13">
        <f t="shared" ref="Q514:Q577" si="52">L514-F514</f>
        <v>0</v>
      </c>
      <c r="R514" s="13">
        <f t="shared" ref="R514:R577" si="53">M514-G514</f>
        <v>0</v>
      </c>
      <c r="S514" s="13">
        <f t="shared" ref="S514:S577" si="54">N514-H514</f>
        <v>0</v>
      </c>
      <c r="T514" s="13">
        <f t="shared" ref="T514:T577" si="55">O514-I514</f>
        <v>0</v>
      </c>
    </row>
    <row r="515" spans="1:20" ht="47.25" outlineLevel="4">
      <c r="A515" s="132" t="s">
        <v>584</v>
      </c>
      <c r="B515" s="133" t="s">
        <v>242</v>
      </c>
      <c r="C515" s="133" t="s">
        <v>242</v>
      </c>
      <c r="D515" s="133" t="s">
        <v>297</v>
      </c>
      <c r="E515" s="133" t="s">
        <v>1</v>
      </c>
      <c r="F515" s="134">
        <f>F516+F518</f>
        <v>5809675.4900000002</v>
      </c>
      <c r="G515" s="134">
        <f>G516+G518</f>
        <v>3866700</v>
      </c>
      <c r="H515" s="134">
        <f>H516+H518</f>
        <v>5809675.4900000002</v>
      </c>
      <c r="I515" s="134">
        <f>I516+I518</f>
        <v>3866700</v>
      </c>
      <c r="L515" s="13">
        <v>5809675.4900000002</v>
      </c>
      <c r="M515" s="13">
        <f>M516</f>
        <v>3866700</v>
      </c>
      <c r="N515" s="13">
        <v>5809675.4900000002</v>
      </c>
      <c r="O515" s="13">
        <f>O516</f>
        <v>3866700</v>
      </c>
      <c r="Q515" s="134">
        <f t="shared" si="52"/>
        <v>0</v>
      </c>
      <c r="R515" s="134">
        <f t="shared" si="53"/>
        <v>0</v>
      </c>
      <c r="S515" s="134">
        <f t="shared" si="54"/>
        <v>0</v>
      </c>
      <c r="T515" s="134">
        <f t="shared" si="55"/>
        <v>0</v>
      </c>
    </row>
    <row r="516" spans="1:20" ht="47.25" outlineLevel="5">
      <c r="A516" s="132" t="s">
        <v>711</v>
      </c>
      <c r="B516" s="133" t="s">
        <v>242</v>
      </c>
      <c r="C516" s="133" t="s">
        <v>242</v>
      </c>
      <c r="D516" s="133" t="s">
        <v>298</v>
      </c>
      <c r="E516" s="133" t="s">
        <v>1</v>
      </c>
      <c r="F516" s="134">
        <f>F517</f>
        <v>3866700</v>
      </c>
      <c r="G516" s="134">
        <f>G517</f>
        <v>3866700</v>
      </c>
      <c r="H516" s="134">
        <f>H517</f>
        <v>3866700</v>
      </c>
      <c r="I516" s="134">
        <f>I517</f>
        <v>3866700</v>
      </c>
      <c r="L516" s="13">
        <v>3866700</v>
      </c>
      <c r="M516" s="13">
        <v>3866700</v>
      </c>
      <c r="N516" s="13">
        <v>3866700</v>
      </c>
      <c r="O516" s="13">
        <v>3866700</v>
      </c>
      <c r="Q516" s="134">
        <f t="shared" si="52"/>
        <v>0</v>
      </c>
      <c r="R516" s="134">
        <f t="shared" si="53"/>
        <v>0</v>
      </c>
      <c r="S516" s="134">
        <f t="shared" si="54"/>
        <v>0</v>
      </c>
      <c r="T516" s="134">
        <f t="shared" si="55"/>
        <v>0</v>
      </c>
    </row>
    <row r="517" spans="1:20" s="87" customFormat="1" ht="47.25" outlineLevel="6">
      <c r="A517" s="19" t="s">
        <v>706</v>
      </c>
      <c r="B517" s="20" t="s">
        <v>242</v>
      </c>
      <c r="C517" s="20" t="s">
        <v>242</v>
      </c>
      <c r="D517" s="20" t="s">
        <v>298</v>
      </c>
      <c r="E517" s="20" t="s">
        <v>70</v>
      </c>
      <c r="F517" s="13">
        <f>Приложение_7.1!G601</f>
        <v>3866700</v>
      </c>
      <c r="G517" s="13">
        <f>F517</f>
        <v>3866700</v>
      </c>
      <c r="H517" s="13">
        <f>Приложение_7.1!I601</f>
        <v>3866700</v>
      </c>
      <c r="I517" s="13">
        <f>H517</f>
        <v>3866700</v>
      </c>
      <c r="L517" s="13">
        <v>3866700</v>
      </c>
      <c r="M517" s="13">
        <v>3866700</v>
      </c>
      <c r="N517" s="13">
        <v>3866700</v>
      </c>
      <c r="O517" s="13">
        <v>3866700</v>
      </c>
      <c r="Q517" s="13">
        <f t="shared" si="52"/>
        <v>0</v>
      </c>
      <c r="R517" s="13">
        <f t="shared" si="53"/>
        <v>0</v>
      </c>
      <c r="S517" s="13">
        <f t="shared" si="54"/>
        <v>0</v>
      </c>
      <c r="T517" s="13">
        <f t="shared" si="55"/>
        <v>0</v>
      </c>
    </row>
    <row r="518" spans="1:20" ht="47.25" outlineLevel="5">
      <c r="A518" s="132" t="s">
        <v>711</v>
      </c>
      <c r="B518" s="133" t="s">
        <v>242</v>
      </c>
      <c r="C518" s="133" t="s">
        <v>242</v>
      </c>
      <c r="D518" s="133" t="s">
        <v>299</v>
      </c>
      <c r="E518" s="133" t="s">
        <v>1</v>
      </c>
      <c r="F518" s="134">
        <f>F519</f>
        <v>1942975.49</v>
      </c>
      <c r="G518" s="134"/>
      <c r="H518" s="134">
        <f>H519</f>
        <v>1942975.49</v>
      </c>
      <c r="I518" s="134"/>
      <c r="L518" s="13">
        <v>1942975.49</v>
      </c>
      <c r="M518" s="13"/>
      <c r="N518" s="13">
        <v>1942975.49</v>
      </c>
      <c r="O518" s="13"/>
      <c r="Q518" s="134">
        <f t="shared" si="52"/>
        <v>0</v>
      </c>
      <c r="R518" s="134">
        <f t="shared" si="53"/>
        <v>0</v>
      </c>
      <c r="S518" s="134">
        <f t="shared" si="54"/>
        <v>0</v>
      </c>
      <c r="T518" s="134">
        <f t="shared" si="55"/>
        <v>0</v>
      </c>
    </row>
    <row r="519" spans="1:20" s="87" customFormat="1" ht="47.25" outlineLevel="6">
      <c r="A519" s="19" t="s">
        <v>706</v>
      </c>
      <c r="B519" s="20" t="s">
        <v>242</v>
      </c>
      <c r="C519" s="20" t="s">
        <v>242</v>
      </c>
      <c r="D519" s="20" t="s">
        <v>299</v>
      </c>
      <c r="E519" s="20" t="s">
        <v>70</v>
      </c>
      <c r="F519" s="13">
        <f>Приложение_7.1!G603</f>
        <v>1942975.49</v>
      </c>
      <c r="G519" s="13"/>
      <c r="H519" s="13">
        <f>Приложение_7.1!I603</f>
        <v>1942975.49</v>
      </c>
      <c r="I519" s="13"/>
      <c r="L519" s="13">
        <v>1942975.49</v>
      </c>
      <c r="M519" s="13"/>
      <c r="N519" s="13">
        <v>1942975.49</v>
      </c>
      <c r="O519" s="13"/>
      <c r="Q519" s="13">
        <f t="shared" si="52"/>
        <v>0</v>
      </c>
      <c r="R519" s="13">
        <f t="shared" si="53"/>
        <v>0</v>
      </c>
      <c r="S519" s="13">
        <f t="shared" si="54"/>
        <v>0</v>
      </c>
      <c r="T519" s="13">
        <f t="shared" si="55"/>
        <v>0</v>
      </c>
    </row>
    <row r="520" spans="1:20" s="150" customFormat="1" ht="63" outlineLevel="2">
      <c r="A520" s="139" t="s">
        <v>671</v>
      </c>
      <c r="B520" s="140" t="s">
        <v>242</v>
      </c>
      <c r="C520" s="140" t="s">
        <v>242</v>
      </c>
      <c r="D520" s="140" t="s">
        <v>300</v>
      </c>
      <c r="E520" s="140" t="s">
        <v>1</v>
      </c>
      <c r="F520" s="141">
        <f>F521+F537</f>
        <v>19935438</v>
      </c>
      <c r="G520" s="141"/>
      <c r="H520" s="141">
        <f>H521+H537</f>
        <v>20070577</v>
      </c>
      <c r="I520" s="141"/>
      <c r="L520" s="12">
        <v>19935438</v>
      </c>
      <c r="M520" s="12"/>
      <c r="N520" s="12">
        <v>20070577</v>
      </c>
      <c r="O520" s="12"/>
      <c r="Q520" s="141">
        <f t="shared" si="52"/>
        <v>0</v>
      </c>
      <c r="R520" s="141">
        <f t="shared" si="53"/>
        <v>0</v>
      </c>
      <c r="S520" s="141">
        <f t="shared" si="54"/>
        <v>0</v>
      </c>
      <c r="T520" s="141">
        <f t="shared" si="55"/>
        <v>0</v>
      </c>
    </row>
    <row r="521" spans="1:20" s="150" customFormat="1" ht="31.5" outlineLevel="3">
      <c r="A521" s="139" t="s">
        <v>654</v>
      </c>
      <c r="B521" s="140" t="s">
        <v>242</v>
      </c>
      <c r="C521" s="140" t="s">
        <v>242</v>
      </c>
      <c r="D521" s="140" t="s">
        <v>301</v>
      </c>
      <c r="E521" s="140" t="s">
        <v>1</v>
      </c>
      <c r="F521" s="141">
        <f>F522+F526+F531+F534</f>
        <v>846250</v>
      </c>
      <c r="G521" s="141"/>
      <c r="H521" s="141">
        <f>H522+H526+H531+H534</f>
        <v>846250</v>
      </c>
      <c r="I521" s="141"/>
      <c r="L521" s="12">
        <v>846250</v>
      </c>
      <c r="M521" s="12"/>
      <c r="N521" s="12">
        <v>846250</v>
      </c>
      <c r="O521" s="12"/>
      <c r="Q521" s="141">
        <f t="shared" si="52"/>
        <v>0</v>
      </c>
      <c r="R521" s="141">
        <f t="shared" si="53"/>
        <v>0</v>
      </c>
      <c r="S521" s="141">
        <f t="shared" si="54"/>
        <v>0</v>
      </c>
      <c r="T521" s="141">
        <f t="shared" si="55"/>
        <v>0</v>
      </c>
    </row>
    <row r="522" spans="1:20" ht="63" outlineLevel="4">
      <c r="A522" s="132" t="s">
        <v>585</v>
      </c>
      <c r="B522" s="133" t="s">
        <v>242</v>
      </c>
      <c r="C522" s="133" t="s">
        <v>242</v>
      </c>
      <c r="D522" s="133" t="s">
        <v>302</v>
      </c>
      <c r="E522" s="133" t="s">
        <v>1</v>
      </c>
      <c r="F522" s="134">
        <f>F523</f>
        <v>436250</v>
      </c>
      <c r="G522" s="134"/>
      <c r="H522" s="134">
        <f>H523</f>
        <v>436250</v>
      </c>
      <c r="I522" s="134"/>
      <c r="L522" s="13">
        <v>436250</v>
      </c>
      <c r="M522" s="13"/>
      <c r="N522" s="13">
        <v>436250</v>
      </c>
      <c r="O522" s="13"/>
      <c r="Q522" s="134">
        <f t="shared" si="52"/>
        <v>0</v>
      </c>
      <c r="R522" s="134">
        <f t="shared" si="53"/>
        <v>0</v>
      </c>
      <c r="S522" s="134">
        <f t="shared" si="54"/>
        <v>0</v>
      </c>
      <c r="T522" s="134">
        <f t="shared" si="55"/>
        <v>0</v>
      </c>
    </row>
    <row r="523" spans="1:20" ht="31.5" outlineLevel="5">
      <c r="A523" s="132" t="s">
        <v>448</v>
      </c>
      <c r="B523" s="133" t="s">
        <v>242</v>
      </c>
      <c r="C523" s="133" t="s">
        <v>242</v>
      </c>
      <c r="D523" s="133" t="s">
        <v>303</v>
      </c>
      <c r="E523" s="133" t="s">
        <v>1</v>
      </c>
      <c r="F523" s="134">
        <f>F524+F525</f>
        <v>436250</v>
      </c>
      <c r="G523" s="134"/>
      <c r="H523" s="134">
        <f>H524+H525</f>
        <v>436250</v>
      </c>
      <c r="I523" s="134"/>
      <c r="L523" s="13">
        <v>436250</v>
      </c>
      <c r="M523" s="13"/>
      <c r="N523" s="13">
        <v>436250</v>
      </c>
      <c r="O523" s="13"/>
      <c r="Q523" s="134">
        <f t="shared" si="52"/>
        <v>0</v>
      </c>
      <c r="R523" s="134">
        <f t="shared" si="53"/>
        <v>0</v>
      </c>
      <c r="S523" s="134">
        <f t="shared" si="54"/>
        <v>0</v>
      </c>
      <c r="T523" s="134">
        <f t="shared" si="55"/>
        <v>0</v>
      </c>
    </row>
    <row r="524" spans="1:20" s="87" customFormat="1" ht="47.25" outlineLevel="6">
      <c r="A524" s="19" t="s">
        <v>703</v>
      </c>
      <c r="B524" s="20" t="s">
        <v>242</v>
      </c>
      <c r="C524" s="20" t="s">
        <v>242</v>
      </c>
      <c r="D524" s="20" t="s">
        <v>303</v>
      </c>
      <c r="E524" s="20" t="s">
        <v>17</v>
      </c>
      <c r="F524" s="13">
        <f>Приложение_7.1!G742</f>
        <v>236250</v>
      </c>
      <c r="G524" s="13"/>
      <c r="H524" s="13">
        <f>Приложение_7.1!I742</f>
        <v>236250</v>
      </c>
      <c r="I524" s="13"/>
      <c r="L524" s="13">
        <v>236250</v>
      </c>
      <c r="M524" s="13"/>
      <c r="N524" s="13">
        <v>236250</v>
      </c>
      <c r="O524" s="13"/>
      <c r="Q524" s="13">
        <f t="shared" si="52"/>
        <v>0</v>
      </c>
      <c r="R524" s="13">
        <f t="shared" si="53"/>
        <v>0</v>
      </c>
      <c r="S524" s="13">
        <f t="shared" si="54"/>
        <v>0</v>
      </c>
      <c r="T524" s="13">
        <f t="shared" si="55"/>
        <v>0</v>
      </c>
    </row>
    <row r="525" spans="1:20" s="87" customFormat="1" ht="47.25" outlineLevel="6">
      <c r="A525" s="19" t="s">
        <v>706</v>
      </c>
      <c r="B525" s="20" t="s">
        <v>242</v>
      </c>
      <c r="C525" s="20" t="s">
        <v>242</v>
      </c>
      <c r="D525" s="20" t="s">
        <v>303</v>
      </c>
      <c r="E525" s="20" t="s">
        <v>70</v>
      </c>
      <c r="F525" s="13">
        <f>Приложение_7.1!G743</f>
        <v>200000</v>
      </c>
      <c r="G525" s="13"/>
      <c r="H525" s="13">
        <f>Приложение_7.1!I743</f>
        <v>200000</v>
      </c>
      <c r="I525" s="13"/>
      <c r="L525" s="13">
        <v>200000</v>
      </c>
      <c r="M525" s="13"/>
      <c r="N525" s="13">
        <v>200000</v>
      </c>
      <c r="O525" s="13"/>
      <c r="Q525" s="13">
        <f t="shared" si="52"/>
        <v>0</v>
      </c>
      <c r="R525" s="13">
        <f t="shared" si="53"/>
        <v>0</v>
      </c>
      <c r="S525" s="13">
        <f t="shared" si="54"/>
        <v>0</v>
      </c>
      <c r="T525" s="13">
        <f t="shared" si="55"/>
        <v>0</v>
      </c>
    </row>
    <row r="526" spans="1:20" ht="78.75" outlineLevel="4">
      <c r="A526" s="132" t="s">
        <v>586</v>
      </c>
      <c r="B526" s="133" t="s">
        <v>242</v>
      </c>
      <c r="C526" s="133" t="s">
        <v>242</v>
      </c>
      <c r="D526" s="133" t="s">
        <v>304</v>
      </c>
      <c r="E526" s="133" t="s">
        <v>1</v>
      </c>
      <c r="F526" s="134">
        <f>F527</f>
        <v>105000</v>
      </c>
      <c r="G526" s="134"/>
      <c r="H526" s="134">
        <f>H527</f>
        <v>105000</v>
      </c>
      <c r="I526" s="134"/>
      <c r="L526" s="13">
        <v>105000</v>
      </c>
      <c r="M526" s="13"/>
      <c r="N526" s="13">
        <v>105000</v>
      </c>
      <c r="O526" s="13"/>
      <c r="Q526" s="134">
        <f t="shared" si="52"/>
        <v>0</v>
      </c>
      <c r="R526" s="134">
        <f t="shared" si="53"/>
        <v>0</v>
      </c>
      <c r="S526" s="134">
        <f t="shared" si="54"/>
        <v>0</v>
      </c>
      <c r="T526" s="134">
        <f t="shared" si="55"/>
        <v>0</v>
      </c>
    </row>
    <row r="527" spans="1:20" ht="31.5" outlineLevel="5">
      <c r="A527" s="132" t="s">
        <v>448</v>
      </c>
      <c r="B527" s="133" t="s">
        <v>242</v>
      </c>
      <c r="C527" s="133" t="s">
        <v>242</v>
      </c>
      <c r="D527" s="133" t="s">
        <v>305</v>
      </c>
      <c r="E527" s="133" t="s">
        <v>1</v>
      </c>
      <c r="F527" s="134">
        <f>F528+F529+F530</f>
        <v>105000</v>
      </c>
      <c r="G527" s="134"/>
      <c r="H527" s="134">
        <f>H528+H529+H530</f>
        <v>105000</v>
      </c>
      <c r="I527" s="134"/>
      <c r="L527" s="13">
        <v>105000</v>
      </c>
      <c r="M527" s="13"/>
      <c r="N527" s="13">
        <v>105000</v>
      </c>
      <c r="O527" s="13"/>
      <c r="Q527" s="134">
        <f t="shared" si="52"/>
        <v>0</v>
      </c>
      <c r="R527" s="134">
        <f t="shared" si="53"/>
        <v>0</v>
      </c>
      <c r="S527" s="134">
        <f t="shared" si="54"/>
        <v>0</v>
      </c>
      <c r="T527" s="134">
        <f t="shared" si="55"/>
        <v>0</v>
      </c>
    </row>
    <row r="528" spans="1:20" s="87" customFormat="1" ht="94.5" outlineLevel="6">
      <c r="A528" s="19" t="s">
        <v>702</v>
      </c>
      <c r="B528" s="20" t="s">
        <v>242</v>
      </c>
      <c r="C528" s="20" t="s">
        <v>242</v>
      </c>
      <c r="D528" s="20" t="s">
        <v>305</v>
      </c>
      <c r="E528" s="20" t="s">
        <v>10</v>
      </c>
      <c r="F528" s="13">
        <f>Приложение_7.1!G746</f>
        <v>30000</v>
      </c>
      <c r="G528" s="13"/>
      <c r="H528" s="13">
        <f>Приложение_7.1!I746</f>
        <v>30000</v>
      </c>
      <c r="I528" s="13"/>
      <c r="L528" s="13">
        <v>30000</v>
      </c>
      <c r="M528" s="13"/>
      <c r="N528" s="13">
        <v>30000</v>
      </c>
      <c r="O528" s="13"/>
      <c r="Q528" s="13">
        <f t="shared" si="52"/>
        <v>0</v>
      </c>
      <c r="R528" s="13">
        <f t="shared" si="53"/>
        <v>0</v>
      </c>
      <c r="S528" s="13">
        <f t="shared" si="54"/>
        <v>0</v>
      </c>
      <c r="T528" s="13">
        <f t="shared" si="55"/>
        <v>0</v>
      </c>
    </row>
    <row r="529" spans="1:20" s="87" customFormat="1" ht="47.25" outlineLevel="6">
      <c r="A529" s="19" t="s">
        <v>703</v>
      </c>
      <c r="B529" s="20" t="s">
        <v>242</v>
      </c>
      <c r="C529" s="20" t="s">
        <v>242</v>
      </c>
      <c r="D529" s="20" t="s">
        <v>305</v>
      </c>
      <c r="E529" s="20" t="s">
        <v>17</v>
      </c>
      <c r="F529" s="13">
        <f>Приложение_7.1!G747</f>
        <v>30000</v>
      </c>
      <c r="G529" s="13"/>
      <c r="H529" s="13">
        <f>Приложение_7.1!I747</f>
        <v>30000</v>
      </c>
      <c r="I529" s="13"/>
      <c r="L529" s="13">
        <v>30000</v>
      </c>
      <c r="M529" s="13"/>
      <c r="N529" s="13">
        <v>30000</v>
      </c>
      <c r="O529" s="13"/>
      <c r="Q529" s="13">
        <f t="shared" si="52"/>
        <v>0</v>
      </c>
      <c r="R529" s="13">
        <f t="shared" si="53"/>
        <v>0</v>
      </c>
      <c r="S529" s="13">
        <f t="shared" si="54"/>
        <v>0</v>
      </c>
      <c r="T529" s="13">
        <f t="shared" si="55"/>
        <v>0</v>
      </c>
    </row>
    <row r="530" spans="1:20" s="87" customFormat="1" ht="47.25" outlineLevel="6">
      <c r="A530" s="19" t="s">
        <v>706</v>
      </c>
      <c r="B530" s="20" t="s">
        <v>242</v>
      </c>
      <c r="C530" s="20" t="s">
        <v>242</v>
      </c>
      <c r="D530" s="20" t="s">
        <v>305</v>
      </c>
      <c r="E530" s="20" t="s">
        <v>70</v>
      </c>
      <c r="F530" s="13">
        <f>Приложение_7.1!G748</f>
        <v>45000</v>
      </c>
      <c r="G530" s="13"/>
      <c r="H530" s="13">
        <f>Приложение_7.1!I748</f>
        <v>45000</v>
      </c>
      <c r="I530" s="13"/>
      <c r="L530" s="13">
        <v>45000</v>
      </c>
      <c r="M530" s="13"/>
      <c r="N530" s="13">
        <v>45000</v>
      </c>
      <c r="O530" s="13"/>
      <c r="Q530" s="13">
        <f t="shared" si="52"/>
        <v>0</v>
      </c>
      <c r="R530" s="13">
        <f t="shared" si="53"/>
        <v>0</v>
      </c>
      <c r="S530" s="13">
        <f t="shared" si="54"/>
        <v>0</v>
      </c>
      <c r="T530" s="13">
        <f t="shared" si="55"/>
        <v>0</v>
      </c>
    </row>
    <row r="531" spans="1:20" ht="31.5" outlineLevel="4">
      <c r="A531" s="132" t="s">
        <v>587</v>
      </c>
      <c r="B531" s="133" t="s">
        <v>242</v>
      </c>
      <c r="C531" s="133" t="s">
        <v>242</v>
      </c>
      <c r="D531" s="133" t="s">
        <v>306</v>
      </c>
      <c r="E531" s="133" t="s">
        <v>1</v>
      </c>
      <c r="F531" s="134">
        <f>F532</f>
        <v>5000</v>
      </c>
      <c r="G531" s="134"/>
      <c r="H531" s="134">
        <f>H532</f>
        <v>5000</v>
      </c>
      <c r="I531" s="134"/>
      <c r="L531" s="13">
        <v>5000</v>
      </c>
      <c r="M531" s="13"/>
      <c r="N531" s="13">
        <v>5000</v>
      </c>
      <c r="O531" s="13"/>
      <c r="Q531" s="134">
        <f t="shared" si="52"/>
        <v>0</v>
      </c>
      <c r="R531" s="134">
        <f t="shared" si="53"/>
        <v>0</v>
      </c>
      <c r="S531" s="134">
        <f t="shared" si="54"/>
        <v>0</v>
      </c>
      <c r="T531" s="134">
        <f t="shared" si="55"/>
        <v>0</v>
      </c>
    </row>
    <row r="532" spans="1:20" ht="31.5" outlineLevel="5">
      <c r="A532" s="132" t="s">
        <v>448</v>
      </c>
      <c r="B532" s="133" t="s">
        <v>242</v>
      </c>
      <c r="C532" s="133" t="s">
        <v>242</v>
      </c>
      <c r="D532" s="133" t="s">
        <v>307</v>
      </c>
      <c r="E532" s="133" t="s">
        <v>1</v>
      </c>
      <c r="F532" s="134">
        <f>F533</f>
        <v>5000</v>
      </c>
      <c r="G532" s="134"/>
      <c r="H532" s="134">
        <f>H533</f>
        <v>5000</v>
      </c>
      <c r="I532" s="134"/>
      <c r="L532" s="13">
        <v>5000</v>
      </c>
      <c r="M532" s="13"/>
      <c r="N532" s="13">
        <v>5000</v>
      </c>
      <c r="O532" s="13"/>
      <c r="Q532" s="134">
        <f t="shared" si="52"/>
        <v>0</v>
      </c>
      <c r="R532" s="134">
        <f t="shared" si="53"/>
        <v>0</v>
      </c>
      <c r="S532" s="134">
        <f t="shared" si="54"/>
        <v>0</v>
      </c>
      <c r="T532" s="134">
        <f t="shared" si="55"/>
        <v>0</v>
      </c>
    </row>
    <row r="533" spans="1:20" s="87" customFormat="1" ht="47.25" outlineLevel="6">
      <c r="A533" s="19" t="s">
        <v>703</v>
      </c>
      <c r="B533" s="20" t="s">
        <v>242</v>
      </c>
      <c r="C533" s="20" t="s">
        <v>242</v>
      </c>
      <c r="D533" s="20" t="s">
        <v>307</v>
      </c>
      <c r="E533" s="20" t="s">
        <v>17</v>
      </c>
      <c r="F533" s="13">
        <f>Приложение_7.1!G751</f>
        <v>5000</v>
      </c>
      <c r="G533" s="13"/>
      <c r="H533" s="13">
        <f>Приложение_7.1!I751</f>
        <v>5000</v>
      </c>
      <c r="I533" s="13"/>
      <c r="L533" s="13">
        <v>5000</v>
      </c>
      <c r="M533" s="13"/>
      <c r="N533" s="13">
        <v>5000</v>
      </c>
      <c r="O533" s="13"/>
      <c r="Q533" s="13">
        <f t="shared" si="52"/>
        <v>0</v>
      </c>
      <c r="R533" s="13">
        <f t="shared" si="53"/>
        <v>0</v>
      </c>
      <c r="S533" s="13">
        <f t="shared" si="54"/>
        <v>0</v>
      </c>
      <c r="T533" s="13">
        <f t="shared" si="55"/>
        <v>0</v>
      </c>
    </row>
    <row r="534" spans="1:20" ht="47.25" outlineLevel="4">
      <c r="A534" s="132" t="s">
        <v>588</v>
      </c>
      <c r="B534" s="133" t="s">
        <v>242</v>
      </c>
      <c r="C534" s="133" t="s">
        <v>242</v>
      </c>
      <c r="D534" s="133" t="s">
        <v>308</v>
      </c>
      <c r="E534" s="133" t="s">
        <v>1</v>
      </c>
      <c r="F534" s="134">
        <f>F535</f>
        <v>300000</v>
      </c>
      <c r="G534" s="134"/>
      <c r="H534" s="134">
        <f>H535</f>
        <v>300000</v>
      </c>
      <c r="I534" s="134"/>
      <c r="L534" s="13">
        <v>300000</v>
      </c>
      <c r="M534" s="13"/>
      <c r="N534" s="13">
        <v>300000</v>
      </c>
      <c r="O534" s="13"/>
      <c r="Q534" s="134">
        <f t="shared" si="52"/>
        <v>0</v>
      </c>
      <c r="R534" s="134">
        <f t="shared" si="53"/>
        <v>0</v>
      </c>
      <c r="S534" s="134">
        <f t="shared" si="54"/>
        <v>0</v>
      </c>
      <c r="T534" s="134">
        <f t="shared" si="55"/>
        <v>0</v>
      </c>
    </row>
    <row r="535" spans="1:20" ht="31.5" outlineLevel="5">
      <c r="A535" s="132" t="s">
        <v>476</v>
      </c>
      <c r="B535" s="133" t="s">
        <v>242</v>
      </c>
      <c r="C535" s="133" t="s">
        <v>242</v>
      </c>
      <c r="D535" s="133" t="s">
        <v>309</v>
      </c>
      <c r="E535" s="133" t="s">
        <v>1</v>
      </c>
      <c r="F535" s="134">
        <f>F536</f>
        <v>300000</v>
      </c>
      <c r="G535" s="134"/>
      <c r="H535" s="134">
        <f>H536</f>
        <v>300000</v>
      </c>
      <c r="I535" s="134"/>
      <c r="L535" s="13">
        <v>300000</v>
      </c>
      <c r="M535" s="13"/>
      <c r="N535" s="13">
        <v>300000</v>
      </c>
      <c r="O535" s="13"/>
      <c r="Q535" s="134">
        <f t="shared" si="52"/>
        <v>0</v>
      </c>
      <c r="R535" s="134">
        <f t="shared" si="53"/>
        <v>0</v>
      </c>
      <c r="S535" s="134">
        <f t="shared" si="54"/>
        <v>0</v>
      </c>
      <c r="T535" s="134">
        <f t="shared" si="55"/>
        <v>0</v>
      </c>
    </row>
    <row r="536" spans="1:20" s="87" customFormat="1" ht="31.5" outlineLevel="6">
      <c r="A536" s="19" t="s">
        <v>704</v>
      </c>
      <c r="B536" s="20" t="s">
        <v>242</v>
      </c>
      <c r="C536" s="20" t="s">
        <v>242</v>
      </c>
      <c r="D536" s="20" t="s">
        <v>309</v>
      </c>
      <c r="E536" s="20" t="s">
        <v>47</v>
      </c>
      <c r="F536" s="13">
        <f>Приложение_7.1!G754</f>
        <v>300000</v>
      </c>
      <c r="G536" s="13"/>
      <c r="H536" s="13">
        <f>Приложение_7.1!I754</f>
        <v>300000</v>
      </c>
      <c r="I536" s="13"/>
      <c r="L536" s="13">
        <v>300000</v>
      </c>
      <c r="M536" s="13"/>
      <c r="N536" s="13">
        <v>300000</v>
      </c>
      <c r="O536" s="13"/>
      <c r="Q536" s="13">
        <f t="shared" si="52"/>
        <v>0</v>
      </c>
      <c r="R536" s="13">
        <f t="shared" si="53"/>
        <v>0</v>
      </c>
      <c r="S536" s="13">
        <f t="shared" si="54"/>
        <v>0</v>
      </c>
      <c r="T536" s="13">
        <f t="shared" si="55"/>
        <v>0</v>
      </c>
    </row>
    <row r="537" spans="1:20" s="150" customFormat="1" ht="31.5" outlineLevel="3">
      <c r="A537" s="139" t="s">
        <v>655</v>
      </c>
      <c r="B537" s="140" t="s">
        <v>242</v>
      </c>
      <c r="C537" s="140" t="s">
        <v>242</v>
      </c>
      <c r="D537" s="140" t="s">
        <v>310</v>
      </c>
      <c r="E537" s="140" t="s">
        <v>1</v>
      </c>
      <c r="F537" s="141">
        <f>F538+F541+F544</f>
        <v>19089188</v>
      </c>
      <c r="G537" s="141"/>
      <c r="H537" s="141">
        <f>H538+H541+H544</f>
        <v>19224327</v>
      </c>
      <c r="I537" s="141"/>
      <c r="L537" s="12">
        <v>19089188</v>
      </c>
      <c r="M537" s="12"/>
      <c r="N537" s="12">
        <v>19224327</v>
      </c>
      <c r="O537" s="12"/>
      <c r="Q537" s="141">
        <f t="shared" si="52"/>
        <v>0</v>
      </c>
      <c r="R537" s="141">
        <f t="shared" si="53"/>
        <v>0</v>
      </c>
      <c r="S537" s="141">
        <f t="shared" si="54"/>
        <v>0</v>
      </c>
      <c r="T537" s="141">
        <f t="shared" si="55"/>
        <v>0</v>
      </c>
    </row>
    <row r="538" spans="1:20" ht="110.25" outlineLevel="4">
      <c r="A538" s="132" t="s">
        <v>589</v>
      </c>
      <c r="B538" s="133" t="s">
        <v>242</v>
      </c>
      <c r="C538" s="133" t="s">
        <v>242</v>
      </c>
      <c r="D538" s="133" t="s">
        <v>311</v>
      </c>
      <c r="E538" s="133" t="s">
        <v>1</v>
      </c>
      <c r="F538" s="134">
        <f>F539</f>
        <v>79467</v>
      </c>
      <c r="G538" s="134"/>
      <c r="H538" s="134">
        <f>H539</f>
        <v>82805</v>
      </c>
      <c r="I538" s="134"/>
      <c r="L538" s="13">
        <v>79467</v>
      </c>
      <c r="M538" s="13"/>
      <c r="N538" s="13">
        <v>82805</v>
      </c>
      <c r="O538" s="13"/>
      <c r="Q538" s="134">
        <f t="shared" si="52"/>
        <v>0</v>
      </c>
      <c r="R538" s="134">
        <f t="shared" si="53"/>
        <v>0</v>
      </c>
      <c r="S538" s="134">
        <f t="shared" si="54"/>
        <v>0</v>
      </c>
      <c r="T538" s="134">
        <f t="shared" si="55"/>
        <v>0</v>
      </c>
    </row>
    <row r="539" spans="1:20" ht="78.75" outlineLevel="5">
      <c r="A539" s="132" t="s">
        <v>450</v>
      </c>
      <c r="B539" s="133" t="s">
        <v>242</v>
      </c>
      <c r="C539" s="133" t="s">
        <v>242</v>
      </c>
      <c r="D539" s="133" t="s">
        <v>312</v>
      </c>
      <c r="E539" s="133" t="s">
        <v>1</v>
      </c>
      <c r="F539" s="134">
        <f>F540</f>
        <v>79467</v>
      </c>
      <c r="G539" s="134"/>
      <c r="H539" s="134">
        <f>H540</f>
        <v>82805</v>
      </c>
      <c r="I539" s="134"/>
      <c r="L539" s="13">
        <v>79467</v>
      </c>
      <c r="M539" s="13"/>
      <c r="N539" s="13">
        <v>82805</v>
      </c>
      <c r="O539" s="13"/>
      <c r="Q539" s="134">
        <f t="shared" si="52"/>
        <v>0</v>
      </c>
      <c r="R539" s="134">
        <f t="shared" si="53"/>
        <v>0</v>
      </c>
      <c r="S539" s="134">
        <f t="shared" si="54"/>
        <v>0</v>
      </c>
      <c r="T539" s="134">
        <f t="shared" si="55"/>
        <v>0</v>
      </c>
    </row>
    <row r="540" spans="1:20" s="87" customFormat="1" ht="47.25" outlineLevel="6">
      <c r="A540" s="19" t="s">
        <v>706</v>
      </c>
      <c r="B540" s="20" t="s">
        <v>242</v>
      </c>
      <c r="C540" s="20" t="s">
        <v>242</v>
      </c>
      <c r="D540" s="20" t="s">
        <v>312</v>
      </c>
      <c r="E540" s="20" t="s">
        <v>70</v>
      </c>
      <c r="F540" s="13">
        <f>Приложение_7.1!G758</f>
        <v>79467</v>
      </c>
      <c r="G540" s="13"/>
      <c r="H540" s="13">
        <f>Приложение_7.1!I758</f>
        <v>82805</v>
      </c>
      <c r="I540" s="13"/>
      <c r="L540" s="13">
        <v>79467</v>
      </c>
      <c r="M540" s="13"/>
      <c r="N540" s="13">
        <v>82805</v>
      </c>
      <c r="O540" s="13"/>
      <c r="Q540" s="13">
        <f t="shared" si="52"/>
        <v>0</v>
      </c>
      <c r="R540" s="13">
        <f t="shared" si="53"/>
        <v>0</v>
      </c>
      <c r="S540" s="13">
        <f t="shared" si="54"/>
        <v>0</v>
      </c>
      <c r="T540" s="13">
        <f t="shared" si="55"/>
        <v>0</v>
      </c>
    </row>
    <row r="541" spans="1:20" ht="126" outlineLevel="4">
      <c r="A541" s="132" t="s">
        <v>590</v>
      </c>
      <c r="B541" s="133" t="s">
        <v>242</v>
      </c>
      <c r="C541" s="133" t="s">
        <v>242</v>
      </c>
      <c r="D541" s="133" t="s">
        <v>313</v>
      </c>
      <c r="E541" s="133" t="s">
        <v>1</v>
      </c>
      <c r="F541" s="134">
        <f>F542</f>
        <v>18824471</v>
      </c>
      <c r="G541" s="134"/>
      <c r="H541" s="134">
        <f>H542</f>
        <v>18935689</v>
      </c>
      <c r="I541" s="134"/>
      <c r="L541" s="13">
        <v>18824471</v>
      </c>
      <c r="M541" s="13"/>
      <c r="N541" s="13">
        <v>18935689</v>
      </c>
      <c r="O541" s="13"/>
      <c r="Q541" s="134">
        <f t="shared" si="52"/>
        <v>0</v>
      </c>
      <c r="R541" s="134">
        <f t="shared" si="53"/>
        <v>0</v>
      </c>
      <c r="S541" s="134">
        <f t="shared" si="54"/>
        <v>0</v>
      </c>
      <c r="T541" s="134">
        <f t="shared" si="55"/>
        <v>0</v>
      </c>
    </row>
    <row r="542" spans="1:20" ht="78.75" outlineLevel="5">
      <c r="A542" s="132" t="s">
        <v>450</v>
      </c>
      <c r="B542" s="133" t="s">
        <v>242</v>
      </c>
      <c r="C542" s="133" t="s">
        <v>242</v>
      </c>
      <c r="D542" s="133" t="s">
        <v>314</v>
      </c>
      <c r="E542" s="133" t="s">
        <v>1</v>
      </c>
      <c r="F542" s="134">
        <f>F543</f>
        <v>18824471</v>
      </c>
      <c r="G542" s="134"/>
      <c r="H542" s="134">
        <f>H543</f>
        <v>18935689</v>
      </c>
      <c r="I542" s="134"/>
      <c r="L542" s="13">
        <v>18824471</v>
      </c>
      <c r="M542" s="13"/>
      <c r="N542" s="13">
        <v>18935689</v>
      </c>
      <c r="O542" s="13"/>
      <c r="Q542" s="134">
        <f t="shared" si="52"/>
        <v>0</v>
      </c>
      <c r="R542" s="134">
        <f t="shared" si="53"/>
        <v>0</v>
      </c>
      <c r="S542" s="134">
        <f t="shared" si="54"/>
        <v>0</v>
      </c>
      <c r="T542" s="134">
        <f t="shared" si="55"/>
        <v>0</v>
      </c>
    </row>
    <row r="543" spans="1:20" s="87" customFormat="1" ht="47.25" outlineLevel="6">
      <c r="A543" s="19" t="s">
        <v>706</v>
      </c>
      <c r="B543" s="20" t="s">
        <v>242</v>
      </c>
      <c r="C543" s="20" t="s">
        <v>242</v>
      </c>
      <c r="D543" s="20" t="s">
        <v>314</v>
      </c>
      <c r="E543" s="20" t="s">
        <v>70</v>
      </c>
      <c r="F543" s="13">
        <f>Приложение_7.1!G761</f>
        <v>18824471</v>
      </c>
      <c r="G543" s="13"/>
      <c r="H543" s="13">
        <f>Приложение_7.1!I761</f>
        <v>18935689</v>
      </c>
      <c r="I543" s="13"/>
      <c r="L543" s="13">
        <v>18824471</v>
      </c>
      <c r="M543" s="13"/>
      <c r="N543" s="13">
        <v>18935689</v>
      </c>
      <c r="O543" s="13"/>
      <c r="Q543" s="13">
        <f t="shared" si="52"/>
        <v>0</v>
      </c>
      <c r="R543" s="13">
        <f t="shared" si="53"/>
        <v>0</v>
      </c>
      <c r="S543" s="13">
        <f t="shared" si="54"/>
        <v>0</v>
      </c>
      <c r="T543" s="13">
        <f t="shared" si="55"/>
        <v>0</v>
      </c>
    </row>
    <row r="544" spans="1:20" ht="31.5" outlineLevel="4">
      <c r="A544" s="132" t="s">
        <v>571</v>
      </c>
      <c r="B544" s="133" t="s">
        <v>242</v>
      </c>
      <c r="C544" s="133" t="s">
        <v>242</v>
      </c>
      <c r="D544" s="133" t="s">
        <v>315</v>
      </c>
      <c r="E544" s="133" t="s">
        <v>1</v>
      </c>
      <c r="F544" s="134">
        <f>F545</f>
        <v>185250</v>
      </c>
      <c r="G544" s="134"/>
      <c r="H544" s="134">
        <f>H545</f>
        <v>205833</v>
      </c>
      <c r="I544" s="134"/>
      <c r="L544" s="13">
        <v>185250</v>
      </c>
      <c r="M544" s="13"/>
      <c r="N544" s="13">
        <v>205833</v>
      </c>
      <c r="O544" s="13"/>
      <c r="Q544" s="134">
        <f t="shared" si="52"/>
        <v>0</v>
      </c>
      <c r="R544" s="134">
        <f t="shared" si="53"/>
        <v>0</v>
      </c>
      <c r="S544" s="134">
        <f t="shared" si="54"/>
        <v>0</v>
      </c>
      <c r="T544" s="134">
        <f t="shared" si="55"/>
        <v>0</v>
      </c>
    </row>
    <row r="545" spans="1:20" ht="78.75" outlineLevel="5">
      <c r="A545" s="132" t="s">
        <v>439</v>
      </c>
      <c r="B545" s="133" t="s">
        <v>242</v>
      </c>
      <c r="C545" s="133" t="s">
        <v>242</v>
      </c>
      <c r="D545" s="133" t="s">
        <v>316</v>
      </c>
      <c r="E545" s="133" t="s">
        <v>1</v>
      </c>
      <c r="F545" s="134">
        <f>F546</f>
        <v>185250</v>
      </c>
      <c r="G545" s="134"/>
      <c r="H545" s="134">
        <f>H546</f>
        <v>205833</v>
      </c>
      <c r="I545" s="134"/>
      <c r="L545" s="13">
        <v>185250</v>
      </c>
      <c r="M545" s="13"/>
      <c r="N545" s="13">
        <v>205833</v>
      </c>
      <c r="O545" s="13"/>
      <c r="Q545" s="134">
        <f t="shared" si="52"/>
        <v>0</v>
      </c>
      <c r="R545" s="134">
        <f t="shared" si="53"/>
        <v>0</v>
      </c>
      <c r="S545" s="134">
        <f t="shared" si="54"/>
        <v>0</v>
      </c>
      <c r="T545" s="134">
        <f t="shared" si="55"/>
        <v>0</v>
      </c>
    </row>
    <row r="546" spans="1:20" s="87" customFormat="1" ht="47.25" outlineLevel="6">
      <c r="A546" s="19" t="s">
        <v>706</v>
      </c>
      <c r="B546" s="20" t="s">
        <v>242</v>
      </c>
      <c r="C546" s="20" t="s">
        <v>242</v>
      </c>
      <c r="D546" s="20" t="s">
        <v>316</v>
      </c>
      <c r="E546" s="20" t="s">
        <v>70</v>
      </c>
      <c r="F546" s="13">
        <f>Приложение_7.1!G764</f>
        <v>185250</v>
      </c>
      <c r="G546" s="13"/>
      <c r="H546" s="13">
        <f>Приложение_7.1!I764</f>
        <v>205833</v>
      </c>
      <c r="I546" s="13"/>
      <c r="L546" s="13">
        <v>185250</v>
      </c>
      <c r="M546" s="13"/>
      <c r="N546" s="13">
        <v>205833</v>
      </c>
      <c r="O546" s="13"/>
      <c r="Q546" s="13">
        <f t="shared" si="52"/>
        <v>0</v>
      </c>
      <c r="R546" s="13">
        <f t="shared" si="53"/>
        <v>0</v>
      </c>
      <c r="S546" s="13">
        <f t="shared" si="54"/>
        <v>0</v>
      </c>
      <c r="T546" s="13">
        <f t="shared" si="55"/>
        <v>0</v>
      </c>
    </row>
    <row r="547" spans="1:20" s="150" customFormat="1" ht="47.25" outlineLevel="2">
      <c r="A547" s="139" t="s">
        <v>668</v>
      </c>
      <c r="B547" s="140" t="s">
        <v>242</v>
      </c>
      <c r="C547" s="140" t="s">
        <v>242</v>
      </c>
      <c r="D547" s="140" t="s">
        <v>90</v>
      </c>
      <c r="E547" s="140" t="s">
        <v>1</v>
      </c>
      <c r="F547" s="141">
        <f>F548</f>
        <v>194938</v>
      </c>
      <c r="G547" s="141"/>
      <c r="H547" s="141">
        <f>H548</f>
        <v>194938</v>
      </c>
      <c r="I547" s="141"/>
      <c r="L547" s="12">
        <v>194938</v>
      </c>
      <c r="M547" s="12"/>
      <c r="N547" s="12">
        <v>194938</v>
      </c>
      <c r="O547" s="12"/>
      <c r="Q547" s="141">
        <f t="shared" si="52"/>
        <v>0</v>
      </c>
      <c r="R547" s="141">
        <f t="shared" si="53"/>
        <v>0</v>
      </c>
      <c r="S547" s="141">
        <f t="shared" si="54"/>
        <v>0</v>
      </c>
      <c r="T547" s="141">
        <f t="shared" si="55"/>
        <v>0</v>
      </c>
    </row>
    <row r="548" spans="1:20" s="150" customFormat="1" ht="63" outlineLevel="3">
      <c r="A548" s="139" t="s">
        <v>633</v>
      </c>
      <c r="B548" s="140" t="s">
        <v>242</v>
      </c>
      <c r="C548" s="140" t="s">
        <v>242</v>
      </c>
      <c r="D548" s="140" t="s">
        <v>91</v>
      </c>
      <c r="E548" s="140" t="s">
        <v>1</v>
      </c>
      <c r="F548" s="141">
        <v>194938</v>
      </c>
      <c r="G548" s="141"/>
      <c r="H548" s="141">
        <v>194938</v>
      </c>
      <c r="I548" s="141"/>
      <c r="L548" s="12">
        <v>194938</v>
      </c>
      <c r="M548" s="12"/>
      <c r="N548" s="12">
        <v>194938</v>
      </c>
      <c r="O548" s="12"/>
      <c r="Q548" s="141">
        <f t="shared" si="52"/>
        <v>0</v>
      </c>
      <c r="R548" s="141">
        <f t="shared" si="53"/>
        <v>0</v>
      </c>
      <c r="S548" s="141">
        <f t="shared" si="54"/>
        <v>0</v>
      </c>
      <c r="T548" s="141">
        <f t="shared" si="55"/>
        <v>0</v>
      </c>
    </row>
    <row r="549" spans="1:20" ht="31.5" outlineLevel="4">
      <c r="A549" s="132" t="s">
        <v>518</v>
      </c>
      <c r="B549" s="133" t="s">
        <v>242</v>
      </c>
      <c r="C549" s="133" t="s">
        <v>242</v>
      </c>
      <c r="D549" s="133" t="s">
        <v>100</v>
      </c>
      <c r="E549" s="133" t="s">
        <v>1</v>
      </c>
      <c r="F549" s="134">
        <f>F550</f>
        <v>194938</v>
      </c>
      <c r="G549" s="134"/>
      <c r="H549" s="134">
        <f>H550</f>
        <v>194938</v>
      </c>
      <c r="I549" s="134"/>
      <c r="L549" s="13">
        <v>194938</v>
      </c>
      <c r="M549" s="13"/>
      <c r="N549" s="13">
        <v>194938</v>
      </c>
      <c r="O549" s="13"/>
      <c r="Q549" s="134">
        <f t="shared" si="52"/>
        <v>0</v>
      </c>
      <c r="R549" s="134">
        <f t="shared" si="53"/>
        <v>0</v>
      </c>
      <c r="S549" s="134">
        <f t="shared" si="54"/>
        <v>0</v>
      </c>
      <c r="T549" s="134">
        <f t="shared" si="55"/>
        <v>0</v>
      </c>
    </row>
    <row r="550" spans="1:20" ht="31.5" outlineLevel="5">
      <c r="A550" s="132" t="s">
        <v>448</v>
      </c>
      <c r="B550" s="133" t="s">
        <v>242</v>
      </c>
      <c r="C550" s="133" t="s">
        <v>242</v>
      </c>
      <c r="D550" s="133" t="s">
        <v>101</v>
      </c>
      <c r="E550" s="133" t="s">
        <v>1</v>
      </c>
      <c r="F550" s="134">
        <f>F551</f>
        <v>194938</v>
      </c>
      <c r="G550" s="134"/>
      <c r="H550" s="134">
        <f>H551</f>
        <v>194938</v>
      </c>
      <c r="I550" s="134"/>
      <c r="L550" s="13">
        <v>194938</v>
      </c>
      <c r="M550" s="13"/>
      <c r="N550" s="13">
        <v>194938</v>
      </c>
      <c r="O550" s="13"/>
      <c r="Q550" s="134">
        <f t="shared" si="52"/>
        <v>0</v>
      </c>
      <c r="R550" s="134">
        <f t="shared" si="53"/>
        <v>0</v>
      </c>
      <c r="S550" s="134">
        <f t="shared" si="54"/>
        <v>0</v>
      </c>
      <c r="T550" s="134">
        <f t="shared" si="55"/>
        <v>0</v>
      </c>
    </row>
    <row r="551" spans="1:20" s="87" customFormat="1" ht="47.25" outlineLevel="6">
      <c r="A551" s="19" t="s">
        <v>706</v>
      </c>
      <c r="B551" s="20" t="s">
        <v>242</v>
      </c>
      <c r="C551" s="20" t="s">
        <v>242</v>
      </c>
      <c r="D551" s="20" t="s">
        <v>101</v>
      </c>
      <c r="E551" s="20" t="s">
        <v>70</v>
      </c>
      <c r="F551" s="13">
        <f>Приложение_7.1!G769</f>
        <v>194938</v>
      </c>
      <c r="G551" s="13"/>
      <c r="H551" s="13">
        <f>Приложение_7.1!I769</f>
        <v>194938</v>
      </c>
      <c r="I551" s="13"/>
      <c r="L551" s="13">
        <v>194938</v>
      </c>
      <c r="M551" s="13"/>
      <c r="N551" s="13">
        <v>194938</v>
      </c>
      <c r="O551" s="13"/>
      <c r="Q551" s="13">
        <f t="shared" si="52"/>
        <v>0</v>
      </c>
      <c r="R551" s="13">
        <f t="shared" si="53"/>
        <v>0</v>
      </c>
      <c r="S551" s="13">
        <f t="shared" si="54"/>
        <v>0</v>
      </c>
      <c r="T551" s="13">
        <f t="shared" si="55"/>
        <v>0</v>
      </c>
    </row>
    <row r="552" spans="1:20" s="150" customFormat="1" outlineLevel="1">
      <c r="A552" s="139" t="s">
        <v>693</v>
      </c>
      <c r="B552" s="140" t="s">
        <v>242</v>
      </c>
      <c r="C552" s="140" t="s">
        <v>146</v>
      </c>
      <c r="D552" s="140" t="s">
        <v>4</v>
      </c>
      <c r="E552" s="140" t="s">
        <v>1</v>
      </c>
      <c r="F552" s="141">
        <f>F553+F586</f>
        <v>48251217.200000003</v>
      </c>
      <c r="G552" s="141">
        <f t="shared" ref="G552:I552" si="56">G553+G586</f>
        <v>17637500</v>
      </c>
      <c r="H552" s="141">
        <f>H553+H586</f>
        <v>21592576.73</v>
      </c>
      <c r="I552" s="141">
        <f t="shared" si="56"/>
        <v>15084400</v>
      </c>
      <c r="L552" s="12">
        <v>48251217.200000003</v>
      </c>
      <c r="M552" s="12">
        <f>M553</f>
        <v>17637500</v>
      </c>
      <c r="N552" s="12">
        <v>21592576.73</v>
      </c>
      <c r="O552" s="12">
        <f>O553</f>
        <v>15084400</v>
      </c>
      <c r="Q552" s="141">
        <f t="shared" si="52"/>
        <v>0</v>
      </c>
      <c r="R552" s="141">
        <f t="shared" si="53"/>
        <v>0</v>
      </c>
      <c r="S552" s="141">
        <f t="shared" si="54"/>
        <v>0</v>
      </c>
      <c r="T552" s="141">
        <f t="shared" si="55"/>
        <v>0</v>
      </c>
    </row>
    <row r="553" spans="1:20" s="150" customFormat="1" ht="47.25" outlineLevel="2">
      <c r="A553" s="139" t="s">
        <v>666</v>
      </c>
      <c r="B553" s="140" t="s">
        <v>242</v>
      </c>
      <c r="C553" s="140" t="s">
        <v>146</v>
      </c>
      <c r="D553" s="140" t="s">
        <v>23</v>
      </c>
      <c r="E553" s="140" t="s">
        <v>1</v>
      </c>
      <c r="F553" s="141">
        <f>F554+F561+F568+F580</f>
        <v>47584305.200000003</v>
      </c>
      <c r="G553" s="141">
        <f>G554+G561+G568+G580</f>
        <v>17637500</v>
      </c>
      <c r="H553" s="141">
        <f>H554+H561+H568+H580</f>
        <v>20925664.73</v>
      </c>
      <c r="I553" s="141">
        <f>I554+I561+I568+I580</f>
        <v>15084400</v>
      </c>
      <c r="L553" s="12">
        <v>47584305.200000003</v>
      </c>
      <c r="M553" s="12">
        <f>M568+M580</f>
        <v>17637500</v>
      </c>
      <c r="N553" s="12">
        <v>20925664.73</v>
      </c>
      <c r="O553" s="12">
        <f>O568+O580</f>
        <v>15084400</v>
      </c>
      <c r="Q553" s="141">
        <f t="shared" si="52"/>
        <v>0</v>
      </c>
      <c r="R553" s="141">
        <f t="shared" si="53"/>
        <v>0</v>
      </c>
      <c r="S553" s="141">
        <f t="shared" si="54"/>
        <v>0</v>
      </c>
      <c r="T553" s="141">
        <f t="shared" si="55"/>
        <v>0</v>
      </c>
    </row>
    <row r="554" spans="1:20" s="150" customFormat="1" ht="63" outlineLevel="3">
      <c r="A554" s="139" t="s">
        <v>656</v>
      </c>
      <c r="B554" s="140" t="s">
        <v>242</v>
      </c>
      <c r="C554" s="140" t="s">
        <v>146</v>
      </c>
      <c r="D554" s="140" t="s">
        <v>317</v>
      </c>
      <c r="E554" s="140" t="s">
        <v>1</v>
      </c>
      <c r="F554" s="141">
        <f>F555+F558</f>
        <v>10331535.829999998</v>
      </c>
      <c r="G554" s="141"/>
      <c r="H554" s="141">
        <f>H555+H558</f>
        <v>0</v>
      </c>
      <c r="I554" s="141"/>
      <c r="L554" s="12">
        <v>10331535.83</v>
      </c>
      <c r="M554" s="12"/>
      <c r="N554" s="12">
        <v>0</v>
      </c>
      <c r="O554" s="12"/>
      <c r="Q554" s="141">
        <f t="shared" si="52"/>
        <v>0</v>
      </c>
      <c r="R554" s="141">
        <f t="shared" si="53"/>
        <v>0</v>
      </c>
      <c r="S554" s="141">
        <f t="shared" si="54"/>
        <v>0</v>
      </c>
      <c r="T554" s="141">
        <f t="shared" si="55"/>
        <v>0</v>
      </c>
    </row>
    <row r="555" spans="1:20" ht="63" outlineLevel="4">
      <c r="A555" s="132" t="s">
        <v>591</v>
      </c>
      <c r="B555" s="133" t="s">
        <v>242</v>
      </c>
      <c r="C555" s="133" t="s">
        <v>146</v>
      </c>
      <c r="D555" s="133" t="s">
        <v>318</v>
      </c>
      <c r="E555" s="133" t="s">
        <v>1</v>
      </c>
      <c r="F555" s="134">
        <f>F556</f>
        <v>10189901.039999999</v>
      </c>
      <c r="G555" s="134"/>
      <c r="H555" s="134">
        <f>H556</f>
        <v>0</v>
      </c>
      <c r="I555" s="134"/>
      <c r="L555" s="13">
        <v>10189901.039999999</v>
      </c>
      <c r="M555" s="13"/>
      <c r="N555" s="13">
        <v>0</v>
      </c>
      <c r="O555" s="13"/>
      <c r="Q555" s="134">
        <f t="shared" si="52"/>
        <v>0</v>
      </c>
      <c r="R555" s="134">
        <f t="shared" si="53"/>
        <v>0</v>
      </c>
      <c r="S555" s="134">
        <f t="shared" si="54"/>
        <v>0</v>
      </c>
      <c r="T555" s="134">
        <f t="shared" si="55"/>
        <v>0</v>
      </c>
    </row>
    <row r="556" spans="1:20" ht="78.75" outlineLevel="5">
      <c r="A556" s="132" t="s">
        <v>450</v>
      </c>
      <c r="B556" s="133" t="s">
        <v>242</v>
      </c>
      <c r="C556" s="133" t="s">
        <v>146</v>
      </c>
      <c r="D556" s="133" t="s">
        <v>319</v>
      </c>
      <c r="E556" s="133" t="s">
        <v>1</v>
      </c>
      <c r="F556" s="134">
        <f>F557</f>
        <v>10189901.039999999</v>
      </c>
      <c r="G556" s="134"/>
      <c r="H556" s="134">
        <f>H557</f>
        <v>0</v>
      </c>
      <c r="I556" s="134"/>
      <c r="L556" s="13">
        <v>10189901.039999999</v>
      </c>
      <c r="M556" s="13"/>
      <c r="N556" s="13">
        <v>0</v>
      </c>
      <c r="O556" s="13"/>
      <c r="Q556" s="134">
        <f t="shared" si="52"/>
        <v>0</v>
      </c>
      <c r="R556" s="134">
        <f t="shared" si="53"/>
        <v>0</v>
      </c>
      <c r="S556" s="134">
        <f t="shared" si="54"/>
        <v>0</v>
      </c>
      <c r="T556" s="134">
        <f t="shared" si="55"/>
        <v>0</v>
      </c>
    </row>
    <row r="557" spans="1:20" s="87" customFormat="1" ht="47.25" outlineLevel="6">
      <c r="A557" s="19" t="s">
        <v>706</v>
      </c>
      <c r="B557" s="20" t="s">
        <v>242</v>
      </c>
      <c r="C557" s="20" t="s">
        <v>146</v>
      </c>
      <c r="D557" s="20" t="s">
        <v>319</v>
      </c>
      <c r="E557" s="20" t="s">
        <v>70</v>
      </c>
      <c r="F557" s="13">
        <f>Приложение_7.1!G609</f>
        <v>10189901.039999999</v>
      </c>
      <c r="G557" s="13"/>
      <c r="H557" s="13">
        <f>Приложение_7.1!I609</f>
        <v>0</v>
      </c>
      <c r="I557" s="13"/>
      <c r="L557" s="13">
        <v>10189901.039999999</v>
      </c>
      <c r="M557" s="13"/>
      <c r="N557" s="13">
        <v>0</v>
      </c>
      <c r="O557" s="13"/>
      <c r="Q557" s="13">
        <f t="shared" si="52"/>
        <v>0</v>
      </c>
      <c r="R557" s="13">
        <f t="shared" si="53"/>
        <v>0</v>
      </c>
      <c r="S557" s="13">
        <f t="shared" si="54"/>
        <v>0</v>
      </c>
      <c r="T557" s="13">
        <f t="shared" si="55"/>
        <v>0</v>
      </c>
    </row>
    <row r="558" spans="1:20" ht="31.5" outlineLevel="4">
      <c r="A558" s="132" t="s">
        <v>571</v>
      </c>
      <c r="B558" s="133" t="s">
        <v>242</v>
      </c>
      <c r="C558" s="133" t="s">
        <v>146</v>
      </c>
      <c r="D558" s="133" t="s">
        <v>320</v>
      </c>
      <c r="E558" s="133" t="s">
        <v>1</v>
      </c>
      <c r="F558" s="134">
        <f>F559</f>
        <v>141634.79</v>
      </c>
      <c r="G558" s="134"/>
      <c r="H558" s="134">
        <f>H559</f>
        <v>0</v>
      </c>
      <c r="I558" s="134"/>
      <c r="L558" s="13">
        <v>141634.79</v>
      </c>
      <c r="M558" s="13"/>
      <c r="N558" s="13">
        <v>0</v>
      </c>
      <c r="O558" s="13"/>
      <c r="Q558" s="134">
        <f t="shared" si="52"/>
        <v>0</v>
      </c>
      <c r="R558" s="134">
        <f t="shared" si="53"/>
        <v>0</v>
      </c>
      <c r="S558" s="134">
        <f t="shared" si="54"/>
        <v>0</v>
      </c>
      <c r="T558" s="134">
        <f t="shared" si="55"/>
        <v>0</v>
      </c>
    </row>
    <row r="559" spans="1:20" ht="78.75" outlineLevel="5">
      <c r="A559" s="132" t="s">
        <v>439</v>
      </c>
      <c r="B559" s="133" t="s">
        <v>242</v>
      </c>
      <c r="C559" s="133" t="s">
        <v>146</v>
      </c>
      <c r="D559" s="133" t="s">
        <v>321</v>
      </c>
      <c r="E559" s="133" t="s">
        <v>1</v>
      </c>
      <c r="F559" s="134">
        <f>F560</f>
        <v>141634.79</v>
      </c>
      <c r="G559" s="134"/>
      <c r="H559" s="134">
        <f>H560</f>
        <v>0</v>
      </c>
      <c r="I559" s="134"/>
      <c r="L559" s="13">
        <v>141634.79</v>
      </c>
      <c r="M559" s="13"/>
      <c r="N559" s="13">
        <v>0</v>
      </c>
      <c r="O559" s="13"/>
      <c r="Q559" s="134">
        <f t="shared" si="52"/>
        <v>0</v>
      </c>
      <c r="R559" s="134">
        <f t="shared" si="53"/>
        <v>0</v>
      </c>
      <c r="S559" s="134">
        <f t="shared" si="54"/>
        <v>0</v>
      </c>
      <c r="T559" s="134">
        <f t="shared" si="55"/>
        <v>0</v>
      </c>
    </row>
    <row r="560" spans="1:20" s="87" customFormat="1" ht="47.25" outlineLevel="6">
      <c r="A560" s="19" t="s">
        <v>706</v>
      </c>
      <c r="B560" s="20" t="s">
        <v>242</v>
      </c>
      <c r="C560" s="20" t="s">
        <v>146</v>
      </c>
      <c r="D560" s="20" t="s">
        <v>321</v>
      </c>
      <c r="E560" s="20" t="s">
        <v>70</v>
      </c>
      <c r="F560" s="13">
        <f>Приложение_7.1!G612</f>
        <v>141634.79</v>
      </c>
      <c r="G560" s="13"/>
      <c r="H560" s="13">
        <f>Приложение_7.1!I612</f>
        <v>0</v>
      </c>
      <c r="I560" s="13"/>
      <c r="L560" s="13">
        <v>141634.79</v>
      </c>
      <c r="M560" s="13"/>
      <c r="N560" s="13">
        <v>0</v>
      </c>
      <c r="O560" s="13"/>
      <c r="Q560" s="13">
        <f t="shared" si="52"/>
        <v>0</v>
      </c>
      <c r="R560" s="13">
        <f t="shared" si="53"/>
        <v>0</v>
      </c>
      <c r="S560" s="13">
        <f t="shared" si="54"/>
        <v>0</v>
      </c>
      <c r="T560" s="13">
        <f t="shared" si="55"/>
        <v>0</v>
      </c>
    </row>
    <row r="561" spans="1:20" s="150" customFormat="1" ht="63" outlineLevel="3">
      <c r="A561" s="139" t="s">
        <v>657</v>
      </c>
      <c r="B561" s="140" t="s">
        <v>242</v>
      </c>
      <c r="C561" s="140" t="s">
        <v>146</v>
      </c>
      <c r="D561" s="140" t="s">
        <v>322</v>
      </c>
      <c r="E561" s="140" t="s">
        <v>1</v>
      </c>
      <c r="F561" s="141">
        <f>F562+F565</f>
        <v>13582646.560000001</v>
      </c>
      <c r="G561" s="141"/>
      <c r="H561" s="141">
        <f>H562+H565</f>
        <v>0</v>
      </c>
      <c r="I561" s="141"/>
      <c r="L561" s="12">
        <v>13582646.560000001</v>
      </c>
      <c r="M561" s="12"/>
      <c r="N561" s="12">
        <v>0</v>
      </c>
      <c r="O561" s="12"/>
      <c r="Q561" s="141">
        <f t="shared" si="52"/>
        <v>0</v>
      </c>
      <c r="R561" s="141">
        <f t="shared" si="53"/>
        <v>0</v>
      </c>
      <c r="S561" s="141">
        <f t="shared" si="54"/>
        <v>0</v>
      </c>
      <c r="T561" s="141">
        <f t="shared" si="55"/>
        <v>0</v>
      </c>
    </row>
    <row r="562" spans="1:20" ht="47.25" outlineLevel="4">
      <c r="A562" s="132" t="s">
        <v>592</v>
      </c>
      <c r="B562" s="133" t="s">
        <v>242</v>
      </c>
      <c r="C562" s="133" t="s">
        <v>146</v>
      </c>
      <c r="D562" s="133" t="s">
        <v>323</v>
      </c>
      <c r="E562" s="133" t="s">
        <v>1</v>
      </c>
      <c r="F562" s="134">
        <f>F563</f>
        <v>13441011.640000001</v>
      </c>
      <c r="G562" s="134"/>
      <c r="H562" s="134">
        <f>H563</f>
        <v>0</v>
      </c>
      <c r="I562" s="134"/>
      <c r="L562" s="13">
        <v>13441011.640000001</v>
      </c>
      <c r="M562" s="13"/>
      <c r="N562" s="13">
        <v>0</v>
      </c>
      <c r="O562" s="13"/>
      <c r="Q562" s="134">
        <f t="shared" si="52"/>
        <v>0</v>
      </c>
      <c r="R562" s="134">
        <f t="shared" si="53"/>
        <v>0</v>
      </c>
      <c r="S562" s="134">
        <f t="shared" si="54"/>
        <v>0</v>
      </c>
      <c r="T562" s="134">
        <f t="shared" si="55"/>
        <v>0</v>
      </c>
    </row>
    <row r="563" spans="1:20" ht="78.75" outlineLevel="5">
      <c r="A563" s="132" t="s">
        <v>450</v>
      </c>
      <c r="B563" s="133" t="s">
        <v>242</v>
      </c>
      <c r="C563" s="133" t="s">
        <v>146</v>
      </c>
      <c r="D563" s="133" t="s">
        <v>324</v>
      </c>
      <c r="E563" s="133" t="s">
        <v>1</v>
      </c>
      <c r="F563" s="134">
        <f>F564</f>
        <v>13441011.640000001</v>
      </c>
      <c r="G563" s="134"/>
      <c r="H563" s="134">
        <f>H564</f>
        <v>0</v>
      </c>
      <c r="I563" s="134"/>
      <c r="L563" s="13">
        <v>13441011.640000001</v>
      </c>
      <c r="M563" s="13"/>
      <c r="N563" s="13">
        <v>0</v>
      </c>
      <c r="O563" s="13"/>
      <c r="Q563" s="134">
        <f t="shared" si="52"/>
        <v>0</v>
      </c>
      <c r="R563" s="134">
        <f t="shared" si="53"/>
        <v>0</v>
      </c>
      <c r="S563" s="134">
        <f t="shared" si="54"/>
        <v>0</v>
      </c>
      <c r="T563" s="134">
        <f t="shared" si="55"/>
        <v>0</v>
      </c>
    </row>
    <row r="564" spans="1:20" s="87" customFormat="1" ht="47.25" outlineLevel="6">
      <c r="A564" s="19" t="s">
        <v>706</v>
      </c>
      <c r="B564" s="20" t="s">
        <v>242</v>
      </c>
      <c r="C564" s="20" t="s">
        <v>146</v>
      </c>
      <c r="D564" s="20" t="s">
        <v>324</v>
      </c>
      <c r="E564" s="20" t="s">
        <v>70</v>
      </c>
      <c r="F564" s="13">
        <f>Приложение_7.1!G616</f>
        <v>13441011.640000001</v>
      </c>
      <c r="G564" s="13"/>
      <c r="H564" s="13">
        <f>Приложение_7.1!I616</f>
        <v>0</v>
      </c>
      <c r="I564" s="13"/>
      <c r="L564" s="13">
        <v>13441011.640000001</v>
      </c>
      <c r="M564" s="13"/>
      <c r="N564" s="13">
        <v>0</v>
      </c>
      <c r="O564" s="13"/>
      <c r="Q564" s="13">
        <f t="shared" si="52"/>
        <v>0</v>
      </c>
      <c r="R564" s="13">
        <f t="shared" si="53"/>
        <v>0</v>
      </c>
      <c r="S564" s="13">
        <f t="shared" si="54"/>
        <v>0</v>
      </c>
      <c r="T564" s="13">
        <f t="shared" si="55"/>
        <v>0</v>
      </c>
    </row>
    <row r="565" spans="1:20" ht="31.5" outlineLevel="4">
      <c r="A565" s="132" t="s">
        <v>571</v>
      </c>
      <c r="B565" s="133" t="s">
        <v>242</v>
      </c>
      <c r="C565" s="133" t="s">
        <v>146</v>
      </c>
      <c r="D565" s="133" t="s">
        <v>325</v>
      </c>
      <c r="E565" s="133" t="s">
        <v>1</v>
      </c>
      <c r="F565" s="134">
        <f>F566</f>
        <v>141634.92000000001</v>
      </c>
      <c r="G565" s="134"/>
      <c r="H565" s="134">
        <f>H566</f>
        <v>0</v>
      </c>
      <c r="I565" s="134"/>
      <c r="L565" s="13">
        <v>141634.92000000001</v>
      </c>
      <c r="M565" s="13"/>
      <c r="N565" s="13">
        <v>0</v>
      </c>
      <c r="O565" s="13"/>
      <c r="Q565" s="134">
        <f t="shared" si="52"/>
        <v>0</v>
      </c>
      <c r="R565" s="134">
        <f t="shared" si="53"/>
        <v>0</v>
      </c>
      <c r="S565" s="134">
        <f t="shared" si="54"/>
        <v>0</v>
      </c>
      <c r="T565" s="134">
        <f t="shared" si="55"/>
        <v>0</v>
      </c>
    </row>
    <row r="566" spans="1:20" ht="78.75" outlineLevel="5">
      <c r="A566" s="132" t="s">
        <v>439</v>
      </c>
      <c r="B566" s="133" t="s">
        <v>242</v>
      </c>
      <c r="C566" s="133" t="s">
        <v>146</v>
      </c>
      <c r="D566" s="133" t="s">
        <v>326</v>
      </c>
      <c r="E566" s="133" t="s">
        <v>1</v>
      </c>
      <c r="F566" s="134">
        <f>F567</f>
        <v>141634.92000000001</v>
      </c>
      <c r="G566" s="134"/>
      <c r="H566" s="134">
        <f>H567</f>
        <v>0</v>
      </c>
      <c r="I566" s="134"/>
      <c r="L566" s="13">
        <v>141634.92000000001</v>
      </c>
      <c r="M566" s="13"/>
      <c r="N566" s="13">
        <v>0</v>
      </c>
      <c r="O566" s="13"/>
      <c r="Q566" s="134">
        <f t="shared" si="52"/>
        <v>0</v>
      </c>
      <c r="R566" s="134">
        <f t="shared" si="53"/>
        <v>0</v>
      </c>
      <c r="S566" s="134">
        <f t="shared" si="54"/>
        <v>0</v>
      </c>
      <c r="T566" s="134">
        <f t="shared" si="55"/>
        <v>0</v>
      </c>
    </row>
    <row r="567" spans="1:20" s="87" customFormat="1" ht="47.25" outlineLevel="6">
      <c r="A567" s="19" t="s">
        <v>706</v>
      </c>
      <c r="B567" s="20" t="s">
        <v>242</v>
      </c>
      <c r="C567" s="20" t="s">
        <v>146</v>
      </c>
      <c r="D567" s="20" t="s">
        <v>326</v>
      </c>
      <c r="E567" s="20" t="s">
        <v>70</v>
      </c>
      <c r="F567" s="13">
        <f>Приложение_7.1!G619</f>
        <v>141634.92000000001</v>
      </c>
      <c r="G567" s="13"/>
      <c r="H567" s="13">
        <f>Приложение_7.1!I619</f>
        <v>0</v>
      </c>
      <c r="I567" s="13"/>
      <c r="L567" s="13">
        <v>141634.92000000001</v>
      </c>
      <c r="M567" s="13"/>
      <c r="N567" s="13">
        <v>0</v>
      </c>
      <c r="O567" s="13"/>
      <c r="Q567" s="13">
        <f t="shared" si="52"/>
        <v>0</v>
      </c>
      <c r="R567" s="13">
        <f t="shared" si="53"/>
        <v>0</v>
      </c>
      <c r="S567" s="13">
        <f t="shared" si="54"/>
        <v>0</v>
      </c>
      <c r="T567" s="13">
        <f t="shared" si="55"/>
        <v>0</v>
      </c>
    </row>
    <row r="568" spans="1:20" s="150" customFormat="1" ht="31.5" outlineLevel="3">
      <c r="A568" s="139" t="s">
        <v>658</v>
      </c>
      <c r="B568" s="140" t="s">
        <v>242</v>
      </c>
      <c r="C568" s="140" t="s">
        <v>146</v>
      </c>
      <c r="D568" s="140" t="s">
        <v>327</v>
      </c>
      <c r="E568" s="140" t="s">
        <v>1</v>
      </c>
      <c r="F568" s="141">
        <f>F569+F574+F577</f>
        <v>20923022.810000002</v>
      </c>
      <c r="G568" s="141">
        <f>G569+G574+G577</f>
        <v>15084400</v>
      </c>
      <c r="H568" s="141">
        <f>H569+H574+H577</f>
        <v>20925664.73</v>
      </c>
      <c r="I568" s="141">
        <f>I569+I574+I577</f>
        <v>15084400</v>
      </c>
      <c r="L568" s="12">
        <v>20923022.809999999</v>
      </c>
      <c r="M568" s="12">
        <f>M574+M569</f>
        <v>15084400</v>
      </c>
      <c r="N568" s="12">
        <v>20925664.73</v>
      </c>
      <c r="O568" s="12">
        <f>O574+O569</f>
        <v>15084400</v>
      </c>
      <c r="Q568" s="141">
        <f t="shared" si="52"/>
        <v>0</v>
      </c>
      <c r="R568" s="141">
        <f t="shared" si="53"/>
        <v>0</v>
      </c>
      <c r="S568" s="141">
        <f t="shared" si="54"/>
        <v>0</v>
      </c>
      <c r="T568" s="141">
        <f t="shared" si="55"/>
        <v>0</v>
      </c>
    </row>
    <row r="569" spans="1:20" ht="31.5" outlineLevel="4">
      <c r="A569" s="132" t="s">
        <v>593</v>
      </c>
      <c r="B569" s="133" t="s">
        <v>242</v>
      </c>
      <c r="C569" s="133" t="s">
        <v>146</v>
      </c>
      <c r="D569" s="133" t="s">
        <v>328</v>
      </c>
      <c r="E569" s="133" t="s">
        <v>1</v>
      </c>
      <c r="F569" s="134">
        <f>F570+F572</f>
        <v>7145552.96</v>
      </c>
      <c r="G569" s="134">
        <f>G570+G572</f>
        <v>1590200</v>
      </c>
      <c r="H569" s="134">
        <f>H570+H572</f>
        <v>7148194.8799999999</v>
      </c>
      <c r="I569" s="134">
        <f>I570+I572</f>
        <v>1590200</v>
      </c>
      <c r="L569" s="13">
        <v>7145552.96</v>
      </c>
      <c r="M569" s="13">
        <f>M570</f>
        <v>1590200</v>
      </c>
      <c r="N569" s="13">
        <v>7148194.8799999999</v>
      </c>
      <c r="O569" s="13">
        <f>O570</f>
        <v>1590200</v>
      </c>
      <c r="Q569" s="134">
        <f t="shared" si="52"/>
        <v>0</v>
      </c>
      <c r="R569" s="134">
        <f t="shared" si="53"/>
        <v>0</v>
      </c>
      <c r="S569" s="134">
        <f t="shared" si="54"/>
        <v>0</v>
      </c>
      <c r="T569" s="134">
        <f t="shared" si="55"/>
        <v>0</v>
      </c>
    </row>
    <row r="570" spans="1:20" ht="110.25" outlineLevel="5">
      <c r="A570" s="132" t="s">
        <v>477</v>
      </c>
      <c r="B570" s="133" t="s">
        <v>242</v>
      </c>
      <c r="C570" s="133" t="s">
        <v>146</v>
      </c>
      <c r="D570" s="133" t="s">
        <v>329</v>
      </c>
      <c r="E570" s="133" t="s">
        <v>1</v>
      </c>
      <c r="F570" s="134">
        <f>F571</f>
        <v>1590200</v>
      </c>
      <c r="G570" s="134">
        <f>G571</f>
        <v>1590200</v>
      </c>
      <c r="H570" s="134">
        <f>H571</f>
        <v>1590200</v>
      </c>
      <c r="I570" s="134">
        <f>I571</f>
        <v>1590200</v>
      </c>
      <c r="L570" s="13">
        <v>1590200</v>
      </c>
      <c r="M570" s="13">
        <f>L570</f>
        <v>1590200</v>
      </c>
      <c r="N570" s="13">
        <v>1590200</v>
      </c>
      <c r="O570" s="13">
        <f>N570</f>
        <v>1590200</v>
      </c>
      <c r="Q570" s="134">
        <f t="shared" si="52"/>
        <v>0</v>
      </c>
      <c r="R570" s="134">
        <f t="shared" si="53"/>
        <v>0</v>
      </c>
      <c r="S570" s="134">
        <f t="shared" si="54"/>
        <v>0</v>
      </c>
      <c r="T570" s="134">
        <f t="shared" si="55"/>
        <v>0</v>
      </c>
    </row>
    <row r="571" spans="1:20" s="87" customFormat="1" ht="47.25" outlineLevel="6">
      <c r="A571" s="19" t="s">
        <v>706</v>
      </c>
      <c r="B571" s="20" t="s">
        <v>242</v>
      </c>
      <c r="C571" s="20" t="s">
        <v>146</v>
      </c>
      <c r="D571" s="20" t="s">
        <v>329</v>
      </c>
      <c r="E571" s="20" t="s">
        <v>70</v>
      </c>
      <c r="F571" s="13">
        <f>Приложение_7.1!G623</f>
        <v>1590200</v>
      </c>
      <c r="G571" s="13">
        <f>F571</f>
        <v>1590200</v>
      </c>
      <c r="H571" s="13">
        <f>Приложение_7.1!I623</f>
        <v>1590200</v>
      </c>
      <c r="I571" s="13">
        <f>H571</f>
        <v>1590200</v>
      </c>
      <c r="L571" s="13">
        <v>1590200</v>
      </c>
      <c r="M571" s="13">
        <f>L571</f>
        <v>1590200</v>
      </c>
      <c r="N571" s="13">
        <v>1590200</v>
      </c>
      <c r="O571" s="13">
        <f>N571</f>
        <v>1590200</v>
      </c>
      <c r="Q571" s="13">
        <f t="shared" si="52"/>
        <v>0</v>
      </c>
      <c r="R571" s="13">
        <f t="shared" si="53"/>
        <v>0</v>
      </c>
      <c r="S571" s="13">
        <f t="shared" si="54"/>
        <v>0</v>
      </c>
      <c r="T571" s="13">
        <f t="shared" si="55"/>
        <v>0</v>
      </c>
    </row>
    <row r="572" spans="1:20" ht="110.25" outlineLevel="5">
      <c r="A572" s="132" t="s">
        <v>477</v>
      </c>
      <c r="B572" s="133" t="s">
        <v>242</v>
      </c>
      <c r="C572" s="133" t="s">
        <v>146</v>
      </c>
      <c r="D572" s="133" t="s">
        <v>330</v>
      </c>
      <c r="E572" s="133" t="s">
        <v>1</v>
      </c>
      <c r="F572" s="134">
        <f>F573</f>
        <v>5555352.96</v>
      </c>
      <c r="G572" s="134"/>
      <c r="H572" s="134">
        <f>H573</f>
        <v>5557994.8799999999</v>
      </c>
      <c r="I572" s="134"/>
      <c r="L572" s="13">
        <v>5555352.96</v>
      </c>
      <c r="M572" s="13"/>
      <c r="N572" s="13">
        <v>5557994.8799999999</v>
      </c>
      <c r="O572" s="13"/>
      <c r="Q572" s="134">
        <f t="shared" si="52"/>
        <v>0</v>
      </c>
      <c r="R572" s="134">
        <f t="shared" si="53"/>
        <v>0</v>
      </c>
      <c r="S572" s="134">
        <f t="shared" si="54"/>
        <v>0</v>
      </c>
      <c r="T572" s="134">
        <f t="shared" si="55"/>
        <v>0</v>
      </c>
    </row>
    <row r="573" spans="1:20" s="87" customFormat="1" ht="47.25" outlineLevel="6">
      <c r="A573" s="19" t="s">
        <v>706</v>
      </c>
      <c r="B573" s="20" t="s">
        <v>242</v>
      </c>
      <c r="C573" s="20" t="s">
        <v>146</v>
      </c>
      <c r="D573" s="20" t="s">
        <v>330</v>
      </c>
      <c r="E573" s="20" t="s">
        <v>70</v>
      </c>
      <c r="F573" s="13">
        <f>Приложение_7.1!G625</f>
        <v>5555352.96</v>
      </c>
      <c r="G573" s="13"/>
      <c r="H573" s="13">
        <f>Приложение_7.1!I625</f>
        <v>5557994.8799999999</v>
      </c>
      <c r="I573" s="13"/>
      <c r="L573" s="13">
        <v>5555352.96</v>
      </c>
      <c r="M573" s="13"/>
      <c r="N573" s="13">
        <v>5557994.8799999999</v>
      </c>
      <c r="O573" s="13"/>
      <c r="Q573" s="13">
        <f t="shared" si="52"/>
        <v>0</v>
      </c>
      <c r="R573" s="13">
        <f t="shared" si="53"/>
        <v>0</v>
      </c>
      <c r="S573" s="13">
        <f t="shared" si="54"/>
        <v>0</v>
      </c>
      <c r="T573" s="13">
        <f t="shared" si="55"/>
        <v>0</v>
      </c>
    </row>
    <row r="574" spans="1:20" ht="31.5" outlineLevel="4">
      <c r="A574" s="132" t="s">
        <v>594</v>
      </c>
      <c r="B574" s="133" t="s">
        <v>242</v>
      </c>
      <c r="C574" s="133" t="s">
        <v>146</v>
      </c>
      <c r="D574" s="133" t="s">
        <v>331</v>
      </c>
      <c r="E574" s="133" t="s">
        <v>1</v>
      </c>
      <c r="F574" s="134">
        <f t="shared" ref="F574:G575" si="57">F575</f>
        <v>13494200</v>
      </c>
      <c r="G574" s="134">
        <f t="shared" si="57"/>
        <v>13494200</v>
      </c>
      <c r="H574" s="134">
        <f t="shared" ref="H574:H575" si="58">H575</f>
        <v>13494200</v>
      </c>
      <c r="I574" s="134">
        <f t="shared" ref="I574:I575" si="59">I575</f>
        <v>13494200</v>
      </c>
      <c r="L574" s="13">
        <v>13494200</v>
      </c>
      <c r="M574" s="13">
        <f>M575</f>
        <v>13494200</v>
      </c>
      <c r="N574" s="13">
        <v>13494200</v>
      </c>
      <c r="O574" s="13">
        <f>O575</f>
        <v>13494200</v>
      </c>
      <c r="Q574" s="134">
        <f t="shared" si="52"/>
        <v>0</v>
      </c>
      <c r="R574" s="134">
        <f t="shared" si="53"/>
        <v>0</v>
      </c>
      <c r="S574" s="134">
        <f t="shared" si="54"/>
        <v>0</v>
      </c>
      <c r="T574" s="134">
        <f t="shared" si="55"/>
        <v>0</v>
      </c>
    </row>
    <row r="575" spans="1:20" ht="31.5" outlineLevel="5">
      <c r="A575" s="132" t="s">
        <v>478</v>
      </c>
      <c r="B575" s="133" t="s">
        <v>242</v>
      </c>
      <c r="C575" s="133" t="s">
        <v>146</v>
      </c>
      <c r="D575" s="133" t="s">
        <v>332</v>
      </c>
      <c r="E575" s="133" t="s">
        <v>1</v>
      </c>
      <c r="F575" s="134">
        <f t="shared" si="57"/>
        <v>13494200</v>
      </c>
      <c r="G575" s="134">
        <f t="shared" si="57"/>
        <v>13494200</v>
      </c>
      <c r="H575" s="134">
        <f t="shared" si="58"/>
        <v>13494200</v>
      </c>
      <c r="I575" s="134">
        <f t="shared" si="59"/>
        <v>13494200</v>
      </c>
      <c r="L575" s="13">
        <v>13494200</v>
      </c>
      <c r="M575" s="13">
        <v>13494200</v>
      </c>
      <c r="N575" s="13">
        <v>13494200</v>
      </c>
      <c r="O575" s="13">
        <v>13494200</v>
      </c>
      <c r="Q575" s="134">
        <f t="shared" si="52"/>
        <v>0</v>
      </c>
      <c r="R575" s="134">
        <f t="shared" si="53"/>
        <v>0</v>
      </c>
      <c r="S575" s="134">
        <f t="shared" si="54"/>
        <v>0</v>
      </c>
      <c r="T575" s="134">
        <f t="shared" si="55"/>
        <v>0</v>
      </c>
    </row>
    <row r="576" spans="1:20" s="87" customFormat="1" ht="47.25" outlineLevel="6">
      <c r="A576" s="19" t="s">
        <v>706</v>
      </c>
      <c r="B576" s="20" t="s">
        <v>242</v>
      </c>
      <c r="C576" s="20" t="s">
        <v>146</v>
      </c>
      <c r="D576" s="20" t="s">
        <v>332</v>
      </c>
      <c r="E576" s="20" t="s">
        <v>70</v>
      </c>
      <c r="F576" s="13">
        <f>Приложение_7.1!G628</f>
        <v>13494200</v>
      </c>
      <c r="G576" s="13">
        <f>F576</f>
        <v>13494200</v>
      </c>
      <c r="H576" s="13">
        <f>Приложение_7.1!I628</f>
        <v>13494200</v>
      </c>
      <c r="I576" s="13">
        <f>H576</f>
        <v>13494200</v>
      </c>
      <c r="L576" s="13">
        <v>13494200</v>
      </c>
      <c r="M576" s="13">
        <v>13494200</v>
      </c>
      <c r="N576" s="13">
        <v>13494200</v>
      </c>
      <c r="O576" s="13">
        <v>13494200</v>
      </c>
      <c r="Q576" s="13">
        <f t="shared" si="52"/>
        <v>0</v>
      </c>
      <c r="R576" s="13">
        <f t="shared" si="53"/>
        <v>0</v>
      </c>
      <c r="S576" s="13">
        <f t="shared" si="54"/>
        <v>0</v>
      </c>
      <c r="T576" s="13">
        <f t="shared" si="55"/>
        <v>0</v>
      </c>
    </row>
    <row r="577" spans="1:20" ht="31.5" outlineLevel="4">
      <c r="A577" s="132" t="s">
        <v>595</v>
      </c>
      <c r="B577" s="133" t="s">
        <v>242</v>
      </c>
      <c r="C577" s="133" t="s">
        <v>146</v>
      </c>
      <c r="D577" s="133" t="s">
        <v>333</v>
      </c>
      <c r="E577" s="133" t="s">
        <v>1</v>
      </c>
      <c r="F577" s="134">
        <f>F578</f>
        <v>283269.84999999998</v>
      </c>
      <c r="G577" s="134"/>
      <c r="H577" s="134">
        <f>H578</f>
        <v>283269.84999999998</v>
      </c>
      <c r="I577" s="134"/>
      <c r="L577" s="13">
        <v>283269.84999999998</v>
      </c>
      <c r="M577" s="13"/>
      <c r="N577" s="13">
        <v>283269.84999999998</v>
      </c>
      <c r="O577" s="13"/>
      <c r="Q577" s="134">
        <f t="shared" si="52"/>
        <v>0</v>
      </c>
      <c r="R577" s="134">
        <f t="shared" si="53"/>
        <v>0</v>
      </c>
      <c r="S577" s="134">
        <f t="shared" si="54"/>
        <v>0</v>
      </c>
      <c r="T577" s="134">
        <f t="shared" si="55"/>
        <v>0</v>
      </c>
    </row>
    <row r="578" spans="1:20" ht="78.75" outlineLevel="5">
      <c r="A578" s="132" t="s">
        <v>439</v>
      </c>
      <c r="B578" s="133" t="s">
        <v>242</v>
      </c>
      <c r="C578" s="133" t="s">
        <v>146</v>
      </c>
      <c r="D578" s="133" t="s">
        <v>334</v>
      </c>
      <c r="E578" s="133" t="s">
        <v>1</v>
      </c>
      <c r="F578" s="134">
        <f>F579</f>
        <v>283269.84999999998</v>
      </c>
      <c r="G578" s="134"/>
      <c r="H578" s="134">
        <f>H579</f>
        <v>283269.84999999998</v>
      </c>
      <c r="I578" s="134"/>
      <c r="L578" s="13">
        <v>283269.84999999998</v>
      </c>
      <c r="M578" s="13"/>
      <c r="N578" s="13">
        <v>283269.84999999998</v>
      </c>
      <c r="O578" s="13"/>
      <c r="Q578" s="134">
        <f t="shared" ref="Q578:Q636" si="60">L578-F578</f>
        <v>0</v>
      </c>
      <c r="R578" s="134">
        <f t="shared" ref="R578:R636" si="61">M578-G578</f>
        <v>0</v>
      </c>
      <c r="S578" s="134">
        <f t="shared" ref="S578:S636" si="62">N578-H578</f>
        <v>0</v>
      </c>
      <c r="T578" s="134">
        <f t="shared" ref="T578:T636" si="63">O578-I578</f>
        <v>0</v>
      </c>
    </row>
    <row r="579" spans="1:20" s="87" customFormat="1" ht="47.25" outlineLevel="6">
      <c r="A579" s="19" t="s">
        <v>706</v>
      </c>
      <c r="B579" s="20" t="s">
        <v>242</v>
      </c>
      <c r="C579" s="20" t="s">
        <v>146</v>
      </c>
      <c r="D579" s="20" t="s">
        <v>334</v>
      </c>
      <c r="E579" s="20" t="s">
        <v>70</v>
      </c>
      <c r="F579" s="13">
        <f>Приложение_7.1!G631</f>
        <v>283269.84999999998</v>
      </c>
      <c r="G579" s="13"/>
      <c r="H579" s="13">
        <f>Приложение_7.1!I631</f>
        <v>283269.84999999998</v>
      </c>
      <c r="I579" s="13"/>
      <c r="L579" s="13">
        <v>283269.84999999998</v>
      </c>
      <c r="M579" s="13"/>
      <c r="N579" s="13">
        <v>283269.84999999998</v>
      </c>
      <c r="O579" s="13"/>
      <c r="Q579" s="13">
        <f t="shared" si="60"/>
        <v>0</v>
      </c>
      <c r="R579" s="13">
        <f t="shared" si="61"/>
        <v>0</v>
      </c>
      <c r="S579" s="13">
        <f t="shared" si="62"/>
        <v>0</v>
      </c>
      <c r="T579" s="13">
        <f t="shared" si="63"/>
        <v>0</v>
      </c>
    </row>
    <row r="580" spans="1:20" s="150" customFormat="1" ht="47.25" outlineLevel="3">
      <c r="A580" s="139" t="s">
        <v>650</v>
      </c>
      <c r="B580" s="140" t="s">
        <v>242</v>
      </c>
      <c r="C580" s="140" t="s">
        <v>146</v>
      </c>
      <c r="D580" s="140" t="s">
        <v>252</v>
      </c>
      <c r="E580" s="140" t="s">
        <v>1</v>
      </c>
      <c r="F580" s="141">
        <f>F581</f>
        <v>2747100</v>
      </c>
      <c r="G580" s="141">
        <f>G581</f>
        <v>2553100</v>
      </c>
      <c r="H580" s="141">
        <f>H581</f>
        <v>0</v>
      </c>
      <c r="I580" s="141">
        <f>I581</f>
        <v>0</v>
      </c>
      <c r="L580" s="12">
        <v>2747100</v>
      </c>
      <c r="M580" s="12">
        <f>M581</f>
        <v>2553100</v>
      </c>
      <c r="N580" s="12">
        <v>0</v>
      </c>
      <c r="O580" s="12"/>
      <c r="Q580" s="141">
        <f t="shared" si="60"/>
        <v>0</v>
      </c>
      <c r="R580" s="141">
        <f t="shared" si="61"/>
        <v>0</v>
      </c>
      <c r="S580" s="141">
        <f t="shared" si="62"/>
        <v>0</v>
      </c>
      <c r="T580" s="141">
        <f t="shared" si="63"/>
        <v>0</v>
      </c>
    </row>
    <row r="581" spans="1:20" ht="47.25" outlineLevel="4">
      <c r="A581" s="132" t="s">
        <v>596</v>
      </c>
      <c r="B581" s="133" t="s">
        <v>242</v>
      </c>
      <c r="C581" s="133" t="s">
        <v>146</v>
      </c>
      <c r="D581" s="133" t="s">
        <v>420</v>
      </c>
      <c r="E581" s="133" t="s">
        <v>1</v>
      </c>
      <c r="F581" s="134">
        <f>F582+F584</f>
        <v>2747100</v>
      </c>
      <c r="G581" s="134">
        <f>G582+G584</f>
        <v>2553100</v>
      </c>
      <c r="H581" s="134">
        <f>H582+H584</f>
        <v>0</v>
      </c>
      <c r="I581" s="134">
        <f>I582+I584</f>
        <v>0</v>
      </c>
      <c r="L581" s="13">
        <v>2747100</v>
      </c>
      <c r="M581" s="13">
        <f>M582</f>
        <v>2553100</v>
      </c>
      <c r="N581" s="13">
        <v>0</v>
      </c>
      <c r="O581" s="13"/>
      <c r="Q581" s="134">
        <f t="shared" si="60"/>
        <v>0</v>
      </c>
      <c r="R581" s="134">
        <f t="shared" si="61"/>
        <v>0</v>
      </c>
      <c r="S581" s="134">
        <f t="shared" si="62"/>
        <v>0</v>
      </c>
      <c r="T581" s="134">
        <f t="shared" si="63"/>
        <v>0</v>
      </c>
    </row>
    <row r="582" spans="1:20" ht="31.5" outlineLevel="5">
      <c r="A582" s="132" t="s">
        <v>712</v>
      </c>
      <c r="B582" s="133" t="s">
        <v>242</v>
      </c>
      <c r="C582" s="133" t="s">
        <v>146</v>
      </c>
      <c r="D582" s="133" t="s">
        <v>419</v>
      </c>
      <c r="E582" s="133" t="s">
        <v>1</v>
      </c>
      <c r="F582" s="134">
        <f>F583</f>
        <v>2553100</v>
      </c>
      <c r="G582" s="134">
        <f>G583</f>
        <v>2553100</v>
      </c>
      <c r="H582" s="134">
        <f>H583</f>
        <v>0</v>
      </c>
      <c r="I582" s="134">
        <f>I583</f>
        <v>0</v>
      </c>
      <c r="L582" s="13">
        <v>2553100</v>
      </c>
      <c r="M582" s="13">
        <v>2553100</v>
      </c>
      <c r="N582" s="13">
        <v>0</v>
      </c>
      <c r="O582" s="13"/>
      <c r="Q582" s="134">
        <f t="shared" si="60"/>
        <v>0</v>
      </c>
      <c r="R582" s="134">
        <f t="shared" si="61"/>
        <v>0</v>
      </c>
      <c r="S582" s="134">
        <f t="shared" si="62"/>
        <v>0</v>
      </c>
      <c r="T582" s="134">
        <f t="shared" si="63"/>
        <v>0</v>
      </c>
    </row>
    <row r="583" spans="1:20" s="87" customFormat="1" ht="47.25" outlineLevel="6">
      <c r="A583" s="19" t="s">
        <v>706</v>
      </c>
      <c r="B583" s="20" t="s">
        <v>242</v>
      </c>
      <c r="C583" s="20" t="s">
        <v>146</v>
      </c>
      <c r="D583" s="20" t="s">
        <v>419</v>
      </c>
      <c r="E583" s="20" t="s">
        <v>70</v>
      </c>
      <c r="F583" s="13">
        <f>Приложение_7.1!G635</f>
        <v>2553100</v>
      </c>
      <c r="G583" s="13">
        <f>F583</f>
        <v>2553100</v>
      </c>
      <c r="H583" s="13">
        <f>Приложение_7.1!I635</f>
        <v>0</v>
      </c>
      <c r="I583" s="13">
        <f>H583</f>
        <v>0</v>
      </c>
      <c r="L583" s="13">
        <v>2553100</v>
      </c>
      <c r="M583" s="13">
        <v>2553100</v>
      </c>
      <c r="N583" s="13">
        <v>0</v>
      </c>
      <c r="O583" s="13"/>
      <c r="Q583" s="13">
        <f t="shared" si="60"/>
        <v>0</v>
      </c>
      <c r="R583" s="13">
        <f t="shared" si="61"/>
        <v>0</v>
      </c>
      <c r="S583" s="13">
        <f t="shared" si="62"/>
        <v>0</v>
      </c>
      <c r="T583" s="13">
        <f t="shared" si="63"/>
        <v>0</v>
      </c>
    </row>
    <row r="584" spans="1:20" ht="31.5" outlineLevel="5">
      <c r="A584" s="132" t="s">
        <v>479</v>
      </c>
      <c r="B584" s="133" t="s">
        <v>242</v>
      </c>
      <c r="C584" s="133" t="s">
        <v>146</v>
      </c>
      <c r="D584" s="133" t="s">
        <v>418</v>
      </c>
      <c r="E584" s="133" t="s">
        <v>1</v>
      </c>
      <c r="F584" s="134">
        <f>F585</f>
        <v>194000</v>
      </c>
      <c r="G584" s="134"/>
      <c r="H584" s="134">
        <f>H585</f>
        <v>0</v>
      </c>
      <c r="I584" s="134"/>
      <c r="L584" s="13">
        <v>194000</v>
      </c>
      <c r="M584" s="13"/>
      <c r="N584" s="13">
        <v>0</v>
      </c>
      <c r="O584" s="13"/>
      <c r="Q584" s="134">
        <f t="shared" si="60"/>
        <v>0</v>
      </c>
      <c r="R584" s="134">
        <f t="shared" si="61"/>
        <v>0</v>
      </c>
      <c r="S584" s="134">
        <f t="shared" si="62"/>
        <v>0</v>
      </c>
      <c r="T584" s="134">
        <f t="shared" si="63"/>
        <v>0</v>
      </c>
    </row>
    <row r="585" spans="1:20" s="87" customFormat="1" ht="47.25" outlineLevel="6">
      <c r="A585" s="19" t="s">
        <v>706</v>
      </c>
      <c r="B585" s="20" t="s">
        <v>242</v>
      </c>
      <c r="C585" s="20" t="s">
        <v>146</v>
      </c>
      <c r="D585" s="20" t="s">
        <v>418</v>
      </c>
      <c r="E585" s="20" t="s">
        <v>70</v>
      </c>
      <c r="F585" s="13">
        <f>Приложение_7.1!G637</f>
        <v>194000</v>
      </c>
      <c r="G585" s="13"/>
      <c r="H585" s="13">
        <f>Приложение_7.1!I637</f>
        <v>0</v>
      </c>
      <c r="I585" s="13"/>
      <c r="L585" s="13">
        <v>194000</v>
      </c>
      <c r="M585" s="13"/>
      <c r="N585" s="13">
        <v>0</v>
      </c>
      <c r="O585" s="13"/>
      <c r="Q585" s="13">
        <f t="shared" si="60"/>
        <v>0</v>
      </c>
      <c r="R585" s="13">
        <f t="shared" si="61"/>
        <v>0</v>
      </c>
      <c r="S585" s="13">
        <f t="shared" si="62"/>
        <v>0</v>
      </c>
      <c r="T585" s="13">
        <f t="shared" si="63"/>
        <v>0</v>
      </c>
    </row>
    <row r="586" spans="1:20" s="150" customFormat="1" ht="47.25" outlineLevel="2">
      <c r="A586" s="139" t="s">
        <v>668</v>
      </c>
      <c r="B586" s="140" t="s">
        <v>242</v>
      </c>
      <c r="C586" s="140" t="s">
        <v>146</v>
      </c>
      <c r="D586" s="140" t="s">
        <v>90</v>
      </c>
      <c r="E586" s="140" t="s">
        <v>1</v>
      </c>
      <c r="F586" s="141">
        <f>F587</f>
        <v>666912</v>
      </c>
      <c r="G586" s="141"/>
      <c r="H586" s="141">
        <f>H587</f>
        <v>666912</v>
      </c>
      <c r="I586" s="141"/>
      <c r="L586" s="12">
        <v>666912</v>
      </c>
      <c r="M586" s="12"/>
      <c r="N586" s="12">
        <v>666912</v>
      </c>
      <c r="O586" s="12"/>
      <c r="Q586" s="141">
        <f t="shared" si="60"/>
        <v>0</v>
      </c>
      <c r="R586" s="141">
        <f t="shared" si="61"/>
        <v>0</v>
      </c>
      <c r="S586" s="141">
        <f t="shared" si="62"/>
        <v>0</v>
      </c>
      <c r="T586" s="141">
        <f t="shared" si="63"/>
        <v>0</v>
      </c>
    </row>
    <row r="587" spans="1:20" s="150" customFormat="1" ht="63" outlineLevel="3">
      <c r="A587" s="139" t="s">
        <v>633</v>
      </c>
      <c r="B587" s="140" t="s">
        <v>242</v>
      </c>
      <c r="C587" s="140" t="s">
        <v>146</v>
      </c>
      <c r="D587" s="140" t="s">
        <v>91</v>
      </c>
      <c r="E587" s="140" t="s">
        <v>1</v>
      </c>
      <c r="F587" s="141">
        <f>F588</f>
        <v>666912</v>
      </c>
      <c r="G587" s="141"/>
      <c r="H587" s="141">
        <f>H588</f>
        <v>666912</v>
      </c>
      <c r="I587" s="141"/>
      <c r="L587" s="12">
        <v>666912</v>
      </c>
      <c r="M587" s="12"/>
      <c r="N587" s="12">
        <v>666912</v>
      </c>
      <c r="O587" s="12"/>
      <c r="Q587" s="141">
        <f t="shared" si="60"/>
        <v>0</v>
      </c>
      <c r="R587" s="141">
        <f t="shared" si="61"/>
        <v>0</v>
      </c>
      <c r="S587" s="141">
        <f t="shared" si="62"/>
        <v>0</v>
      </c>
      <c r="T587" s="141">
        <f t="shared" si="63"/>
        <v>0</v>
      </c>
    </row>
    <row r="588" spans="1:20" ht="31.5" outlineLevel="4">
      <c r="A588" s="132" t="s">
        <v>518</v>
      </c>
      <c r="B588" s="133" t="s">
        <v>242</v>
      </c>
      <c r="C588" s="133" t="s">
        <v>146</v>
      </c>
      <c r="D588" s="133" t="s">
        <v>100</v>
      </c>
      <c r="E588" s="133" t="s">
        <v>1</v>
      </c>
      <c r="F588" s="134">
        <f>F589</f>
        <v>666912</v>
      </c>
      <c r="G588" s="134"/>
      <c r="H588" s="134">
        <f>H589</f>
        <v>666912</v>
      </c>
      <c r="I588" s="134"/>
      <c r="L588" s="13">
        <v>666912</v>
      </c>
      <c r="M588" s="13"/>
      <c r="N588" s="13">
        <v>666912</v>
      </c>
      <c r="O588" s="13"/>
      <c r="Q588" s="134">
        <f t="shared" si="60"/>
        <v>0</v>
      </c>
      <c r="R588" s="134">
        <f t="shared" si="61"/>
        <v>0</v>
      </c>
      <c r="S588" s="134">
        <f t="shared" si="62"/>
        <v>0</v>
      </c>
      <c r="T588" s="134">
        <f t="shared" si="63"/>
        <v>0</v>
      </c>
    </row>
    <row r="589" spans="1:20" ht="31.5" outlineLevel="5">
      <c r="A589" s="132" t="s">
        <v>448</v>
      </c>
      <c r="B589" s="133" t="s">
        <v>242</v>
      </c>
      <c r="C589" s="133" t="s">
        <v>146</v>
      </c>
      <c r="D589" s="133" t="s">
        <v>101</v>
      </c>
      <c r="E589" s="133" t="s">
        <v>1</v>
      </c>
      <c r="F589" s="134">
        <f>F590</f>
        <v>666912</v>
      </c>
      <c r="G589" s="134"/>
      <c r="H589" s="134">
        <f>H590</f>
        <v>666912</v>
      </c>
      <c r="I589" s="134"/>
      <c r="L589" s="13">
        <v>666912</v>
      </c>
      <c r="M589" s="13"/>
      <c r="N589" s="13">
        <v>666912</v>
      </c>
      <c r="O589" s="13"/>
      <c r="Q589" s="134">
        <f t="shared" si="60"/>
        <v>0</v>
      </c>
      <c r="R589" s="134">
        <f t="shared" si="61"/>
        <v>0</v>
      </c>
      <c r="S589" s="134">
        <f t="shared" si="62"/>
        <v>0</v>
      </c>
      <c r="T589" s="134">
        <f t="shared" si="63"/>
        <v>0</v>
      </c>
    </row>
    <row r="590" spans="1:20" s="87" customFormat="1" ht="47.25" outlineLevel="6">
      <c r="A590" s="19" t="s">
        <v>706</v>
      </c>
      <c r="B590" s="20" t="s">
        <v>242</v>
      </c>
      <c r="C590" s="20" t="s">
        <v>146</v>
      </c>
      <c r="D590" s="20" t="s">
        <v>101</v>
      </c>
      <c r="E590" s="20" t="s">
        <v>70</v>
      </c>
      <c r="F590" s="13">
        <f>Приложение_7.1!G642</f>
        <v>666912</v>
      </c>
      <c r="G590" s="13"/>
      <c r="H590" s="13">
        <f>Приложение_7.1!I642</f>
        <v>666912</v>
      </c>
      <c r="I590" s="13"/>
      <c r="L590" s="13">
        <v>666912</v>
      </c>
      <c r="M590" s="13"/>
      <c r="N590" s="13">
        <v>666912</v>
      </c>
      <c r="O590" s="13"/>
      <c r="Q590" s="13">
        <f t="shared" si="60"/>
        <v>0</v>
      </c>
      <c r="R590" s="13">
        <f t="shared" si="61"/>
        <v>0</v>
      </c>
      <c r="S590" s="13">
        <f t="shared" si="62"/>
        <v>0</v>
      </c>
      <c r="T590" s="13">
        <f t="shared" si="63"/>
        <v>0</v>
      </c>
    </row>
    <row r="591" spans="1:20" s="150" customFormat="1">
      <c r="A591" s="139" t="s">
        <v>713</v>
      </c>
      <c r="B591" s="140" t="s">
        <v>165</v>
      </c>
      <c r="C591" s="140" t="s">
        <v>3</v>
      </c>
      <c r="D591" s="140" t="s">
        <v>4</v>
      </c>
      <c r="E591" s="140" t="s">
        <v>1</v>
      </c>
      <c r="F591" s="141">
        <f>F592</f>
        <v>182734021.51000002</v>
      </c>
      <c r="G591" s="141">
        <f t="shared" ref="G591:I591" si="64">G592</f>
        <v>16291111.52</v>
      </c>
      <c r="H591" s="141">
        <f>H592</f>
        <v>168286598.34</v>
      </c>
      <c r="I591" s="141">
        <f t="shared" si="64"/>
        <v>1565420</v>
      </c>
      <c r="L591" s="12">
        <v>182734021.50999999</v>
      </c>
      <c r="M591" s="12">
        <f>M592</f>
        <v>16291111.52</v>
      </c>
      <c r="N591" s="12">
        <v>168286598.34</v>
      </c>
      <c r="O591" s="12">
        <f>O592</f>
        <v>1565420</v>
      </c>
      <c r="Q591" s="141">
        <f t="shared" si="60"/>
        <v>0</v>
      </c>
      <c r="R591" s="141">
        <f t="shared" si="61"/>
        <v>0</v>
      </c>
      <c r="S591" s="141">
        <f t="shared" si="62"/>
        <v>0</v>
      </c>
      <c r="T591" s="141">
        <f t="shared" si="63"/>
        <v>0</v>
      </c>
    </row>
    <row r="592" spans="1:20" s="150" customFormat="1" outlineLevel="1">
      <c r="A592" s="139" t="s">
        <v>694</v>
      </c>
      <c r="B592" s="140" t="s">
        <v>165</v>
      </c>
      <c r="C592" s="140" t="s">
        <v>2</v>
      </c>
      <c r="D592" s="140" t="s">
        <v>4</v>
      </c>
      <c r="E592" s="140" t="s">
        <v>1</v>
      </c>
      <c r="F592" s="141">
        <f>F593+F650</f>
        <v>182734021.51000002</v>
      </c>
      <c r="G592" s="141">
        <f>G593+G650</f>
        <v>16291111.52</v>
      </c>
      <c r="H592" s="141">
        <f>H593+H650</f>
        <v>168286598.34</v>
      </c>
      <c r="I592" s="141">
        <f>I593+I650</f>
        <v>1565420</v>
      </c>
      <c r="L592" s="12">
        <v>182734021.50999999</v>
      </c>
      <c r="M592" s="12">
        <f>M593</f>
        <v>16291111.52</v>
      </c>
      <c r="N592" s="12">
        <v>168286598.34</v>
      </c>
      <c r="O592" s="12">
        <f>O593</f>
        <v>1565420</v>
      </c>
      <c r="Q592" s="141">
        <f t="shared" si="60"/>
        <v>0</v>
      </c>
      <c r="R592" s="141">
        <f t="shared" si="61"/>
        <v>0</v>
      </c>
      <c r="S592" s="141">
        <f t="shared" si="62"/>
        <v>0</v>
      </c>
      <c r="T592" s="141">
        <f t="shared" si="63"/>
        <v>0</v>
      </c>
    </row>
    <row r="593" spans="1:20" s="150" customFormat="1" ht="63" outlineLevel="2">
      <c r="A593" s="139" t="s">
        <v>670</v>
      </c>
      <c r="B593" s="140" t="s">
        <v>165</v>
      </c>
      <c r="C593" s="140" t="s">
        <v>2</v>
      </c>
      <c r="D593" s="140" t="s">
        <v>282</v>
      </c>
      <c r="E593" s="140" t="s">
        <v>1</v>
      </c>
      <c r="F593" s="141">
        <f>F594+F609+F629+F646</f>
        <v>181725818.51000002</v>
      </c>
      <c r="G593" s="141">
        <f>G594+G609+G629+G646</f>
        <v>16291111.52</v>
      </c>
      <c r="H593" s="141">
        <f>H594+H609+H629+H646</f>
        <v>167278395.34</v>
      </c>
      <c r="I593" s="141">
        <f>I594+I609+I629+I646</f>
        <v>1565420</v>
      </c>
      <c r="L593" s="12">
        <v>181725818.50999999</v>
      </c>
      <c r="M593" s="12">
        <f>M594+M609+M629</f>
        <v>16291111.52</v>
      </c>
      <c r="N593" s="12">
        <v>167278395.34</v>
      </c>
      <c r="O593" s="12">
        <f>O594+O609+O629</f>
        <v>1565420</v>
      </c>
      <c r="Q593" s="141">
        <f t="shared" si="60"/>
        <v>0</v>
      </c>
      <c r="R593" s="141">
        <f t="shared" si="61"/>
        <v>0</v>
      </c>
      <c r="S593" s="141">
        <f t="shared" si="62"/>
        <v>0</v>
      </c>
      <c r="T593" s="141">
        <f t="shared" si="63"/>
        <v>0</v>
      </c>
    </row>
    <row r="594" spans="1:20" s="150" customFormat="1" ht="47.25" outlineLevel="3">
      <c r="A594" s="139" t="s">
        <v>652</v>
      </c>
      <c r="B594" s="140" t="s">
        <v>165</v>
      </c>
      <c r="C594" s="140" t="s">
        <v>2</v>
      </c>
      <c r="D594" s="140" t="s">
        <v>283</v>
      </c>
      <c r="E594" s="140" t="s">
        <v>1</v>
      </c>
      <c r="F594" s="141">
        <f>F595+F599+F606</f>
        <v>111698768.06</v>
      </c>
      <c r="G594" s="141">
        <f>G595+G599+G606</f>
        <v>10449045.359999999</v>
      </c>
      <c r="H594" s="141">
        <f>H595+H599+H606</f>
        <v>103067189.67999999</v>
      </c>
      <c r="I594" s="141">
        <f>I595+I599+I606</f>
        <v>1246035.52</v>
      </c>
      <c r="L594" s="12">
        <v>111698768.06</v>
      </c>
      <c r="M594" s="12">
        <f>M599</f>
        <v>10449045.359999999</v>
      </c>
      <c r="N594" s="12">
        <v>103067189.68000001</v>
      </c>
      <c r="O594" s="12">
        <f>O599</f>
        <v>1246035.52</v>
      </c>
      <c r="Q594" s="141">
        <f t="shared" si="60"/>
        <v>0</v>
      </c>
      <c r="R594" s="141">
        <f t="shared" si="61"/>
        <v>0</v>
      </c>
      <c r="S594" s="141">
        <f t="shared" si="62"/>
        <v>0</v>
      </c>
      <c r="T594" s="141">
        <f t="shared" si="63"/>
        <v>0</v>
      </c>
    </row>
    <row r="595" spans="1:20" ht="47.25" outlineLevel="4">
      <c r="A595" s="132" t="s">
        <v>598</v>
      </c>
      <c r="B595" s="133" t="s">
        <v>165</v>
      </c>
      <c r="C595" s="133" t="s">
        <v>2</v>
      </c>
      <c r="D595" s="133" t="s">
        <v>338</v>
      </c>
      <c r="E595" s="133" t="s">
        <v>1</v>
      </c>
      <c r="F595" s="134">
        <f>F596</f>
        <v>1756220</v>
      </c>
      <c r="G595" s="134"/>
      <c r="H595" s="134">
        <f>H596</f>
        <v>1756220</v>
      </c>
      <c r="I595" s="134"/>
      <c r="L595" s="13">
        <v>1756220</v>
      </c>
      <c r="M595" s="13"/>
      <c r="N595" s="13">
        <v>1756220</v>
      </c>
      <c r="O595" s="13"/>
      <c r="Q595" s="134">
        <f t="shared" si="60"/>
        <v>0</v>
      </c>
      <c r="R595" s="134">
        <f t="shared" si="61"/>
        <v>0</v>
      </c>
      <c r="S595" s="134">
        <f t="shared" si="62"/>
        <v>0</v>
      </c>
      <c r="T595" s="134">
        <f t="shared" si="63"/>
        <v>0</v>
      </c>
    </row>
    <row r="596" spans="1:20" ht="31.5" outlineLevel="5">
      <c r="A596" s="132" t="s">
        <v>448</v>
      </c>
      <c r="B596" s="133" t="s">
        <v>165</v>
      </c>
      <c r="C596" s="133" t="s">
        <v>2</v>
      </c>
      <c r="D596" s="133" t="s">
        <v>339</v>
      </c>
      <c r="E596" s="133" t="s">
        <v>1</v>
      </c>
      <c r="F596" s="134">
        <f>F597+F598</f>
        <v>1756220</v>
      </c>
      <c r="G596" s="134"/>
      <c r="H596" s="134">
        <f>H597+H598</f>
        <v>1756220</v>
      </c>
      <c r="I596" s="134"/>
      <c r="L596" s="13">
        <v>1756220</v>
      </c>
      <c r="M596" s="13"/>
      <c r="N596" s="13">
        <v>1756220</v>
      </c>
      <c r="O596" s="13"/>
      <c r="Q596" s="134">
        <f t="shared" si="60"/>
        <v>0</v>
      </c>
      <c r="R596" s="134">
        <f t="shared" si="61"/>
        <v>0</v>
      </c>
      <c r="S596" s="134">
        <f t="shared" si="62"/>
        <v>0</v>
      </c>
      <c r="T596" s="134">
        <f t="shared" si="63"/>
        <v>0</v>
      </c>
    </row>
    <row r="597" spans="1:20" s="87" customFormat="1" ht="47.25" outlineLevel="6">
      <c r="A597" s="19" t="s">
        <v>703</v>
      </c>
      <c r="B597" s="20" t="s">
        <v>165</v>
      </c>
      <c r="C597" s="20" t="s">
        <v>2</v>
      </c>
      <c r="D597" s="20" t="s">
        <v>339</v>
      </c>
      <c r="E597" s="20" t="s">
        <v>17</v>
      </c>
      <c r="F597" s="13">
        <f>Приложение_7.1!G776</f>
        <v>695220</v>
      </c>
      <c r="G597" s="13"/>
      <c r="H597" s="13">
        <f>Приложение_7.1!I776</f>
        <v>695220</v>
      </c>
      <c r="I597" s="13"/>
      <c r="L597" s="13">
        <v>695220</v>
      </c>
      <c r="M597" s="13"/>
      <c r="N597" s="13">
        <v>695220</v>
      </c>
      <c r="O597" s="13"/>
      <c r="Q597" s="13">
        <f t="shared" si="60"/>
        <v>0</v>
      </c>
      <c r="R597" s="13">
        <f t="shared" si="61"/>
        <v>0</v>
      </c>
      <c r="S597" s="13">
        <f t="shared" si="62"/>
        <v>0</v>
      </c>
      <c r="T597" s="13">
        <f t="shared" si="63"/>
        <v>0</v>
      </c>
    </row>
    <row r="598" spans="1:20" s="87" customFormat="1" ht="47.25" outlineLevel="6">
      <c r="A598" s="19" t="s">
        <v>706</v>
      </c>
      <c r="B598" s="20" t="s">
        <v>165</v>
      </c>
      <c r="C598" s="20" t="s">
        <v>2</v>
      </c>
      <c r="D598" s="20" t="s">
        <v>339</v>
      </c>
      <c r="E598" s="20" t="s">
        <v>70</v>
      </c>
      <c r="F598" s="13">
        <f>Приложение_7.1!G777</f>
        <v>1061000</v>
      </c>
      <c r="G598" s="13"/>
      <c r="H598" s="13">
        <f>Приложение_7.1!I777</f>
        <v>1061000</v>
      </c>
      <c r="I598" s="13"/>
      <c r="L598" s="13">
        <v>1061000</v>
      </c>
      <c r="M598" s="13"/>
      <c r="N598" s="13">
        <v>1061000</v>
      </c>
      <c r="O598" s="13"/>
      <c r="Q598" s="13">
        <f t="shared" si="60"/>
        <v>0</v>
      </c>
      <c r="R598" s="13">
        <f t="shared" si="61"/>
        <v>0</v>
      </c>
      <c r="S598" s="13">
        <f t="shared" si="62"/>
        <v>0</v>
      </c>
      <c r="T598" s="13">
        <f t="shared" si="63"/>
        <v>0</v>
      </c>
    </row>
    <row r="599" spans="1:20" ht="47.25" outlineLevel="4">
      <c r="A599" s="132" t="s">
        <v>599</v>
      </c>
      <c r="B599" s="133" t="s">
        <v>165</v>
      </c>
      <c r="C599" s="133" t="s">
        <v>2</v>
      </c>
      <c r="D599" s="133" t="s">
        <v>340</v>
      </c>
      <c r="E599" s="133" t="s">
        <v>1</v>
      </c>
      <c r="F599" s="134">
        <f>F600+F602+F604</f>
        <v>108556818.06</v>
      </c>
      <c r="G599" s="134">
        <f>G600+G602+G604</f>
        <v>10449045.359999999</v>
      </c>
      <c r="H599" s="134">
        <f>H600+H602+H604</f>
        <v>100028279.67999999</v>
      </c>
      <c r="I599" s="134">
        <f>I600+I602+I604</f>
        <v>1246035.52</v>
      </c>
      <c r="L599" s="13">
        <v>108556818.06</v>
      </c>
      <c r="M599" s="13">
        <f>M602</f>
        <v>10449045.359999999</v>
      </c>
      <c r="N599" s="13">
        <v>100028279.68000001</v>
      </c>
      <c r="O599" s="13">
        <f>O602</f>
        <v>1246035.52</v>
      </c>
      <c r="Q599" s="134">
        <f t="shared" si="60"/>
        <v>0</v>
      </c>
      <c r="R599" s="134">
        <f t="shared" si="61"/>
        <v>0</v>
      </c>
      <c r="S599" s="134">
        <f t="shared" si="62"/>
        <v>0</v>
      </c>
      <c r="T599" s="134">
        <f t="shared" si="63"/>
        <v>0</v>
      </c>
    </row>
    <row r="600" spans="1:20" ht="78.75" outlineLevel="5">
      <c r="A600" s="132" t="s">
        <v>450</v>
      </c>
      <c r="B600" s="133" t="s">
        <v>165</v>
      </c>
      <c r="C600" s="133" t="s">
        <v>2</v>
      </c>
      <c r="D600" s="133" t="s">
        <v>341</v>
      </c>
      <c r="E600" s="133" t="s">
        <v>1</v>
      </c>
      <c r="F600" s="134">
        <f>F601</f>
        <v>98070639.900000006</v>
      </c>
      <c r="G600" s="134"/>
      <c r="H600" s="134">
        <f>H601</f>
        <v>98719942.379999995</v>
      </c>
      <c r="I600" s="134"/>
      <c r="L600" s="13">
        <v>98070639.900000006</v>
      </c>
      <c r="M600" s="13"/>
      <c r="N600" s="13">
        <v>98719942.379999995</v>
      </c>
      <c r="O600" s="13"/>
      <c r="Q600" s="134">
        <f t="shared" si="60"/>
        <v>0</v>
      </c>
      <c r="R600" s="134">
        <f t="shared" si="61"/>
        <v>0</v>
      </c>
      <c r="S600" s="134">
        <f t="shared" si="62"/>
        <v>0</v>
      </c>
      <c r="T600" s="134">
        <f t="shared" si="63"/>
        <v>0</v>
      </c>
    </row>
    <row r="601" spans="1:20" s="87" customFormat="1" ht="47.25" outlineLevel="6">
      <c r="A601" s="19" t="s">
        <v>706</v>
      </c>
      <c r="B601" s="20" t="s">
        <v>165</v>
      </c>
      <c r="C601" s="20" t="s">
        <v>2</v>
      </c>
      <c r="D601" s="20" t="s">
        <v>341</v>
      </c>
      <c r="E601" s="20" t="s">
        <v>70</v>
      </c>
      <c r="F601" s="13">
        <f>Приложение_7.1!G780</f>
        <v>98070639.900000006</v>
      </c>
      <c r="G601" s="13"/>
      <c r="H601" s="13">
        <f>Приложение_7.1!I780</f>
        <v>98719942.379999995</v>
      </c>
      <c r="I601" s="13"/>
      <c r="L601" s="13">
        <v>98070639.900000006</v>
      </c>
      <c r="M601" s="13"/>
      <c r="N601" s="13">
        <v>98719942.379999995</v>
      </c>
      <c r="O601" s="13"/>
      <c r="Q601" s="13">
        <f t="shared" si="60"/>
        <v>0</v>
      </c>
      <c r="R601" s="13">
        <f t="shared" si="61"/>
        <v>0</v>
      </c>
      <c r="S601" s="13">
        <f t="shared" si="62"/>
        <v>0</v>
      </c>
      <c r="T601" s="13">
        <f t="shared" si="63"/>
        <v>0</v>
      </c>
    </row>
    <row r="602" spans="1:20" ht="78.75" outlineLevel="5">
      <c r="A602" s="132" t="s">
        <v>472</v>
      </c>
      <c r="B602" s="133" t="s">
        <v>165</v>
      </c>
      <c r="C602" s="133" t="s">
        <v>2</v>
      </c>
      <c r="D602" s="133" t="s">
        <v>342</v>
      </c>
      <c r="E602" s="133" t="s">
        <v>1</v>
      </c>
      <c r="F602" s="134">
        <f>F603</f>
        <v>10449045.359999999</v>
      </c>
      <c r="G602" s="134">
        <f>G603</f>
        <v>10449045.359999999</v>
      </c>
      <c r="H602" s="134">
        <f>H603</f>
        <v>1246035.52</v>
      </c>
      <c r="I602" s="134">
        <f>I603</f>
        <v>1246035.52</v>
      </c>
      <c r="L602" s="13">
        <v>10449045.359999999</v>
      </c>
      <c r="M602" s="13">
        <v>10449045.359999999</v>
      </c>
      <c r="N602" s="13">
        <v>1246035.52</v>
      </c>
      <c r="O602" s="13">
        <v>1246035.52</v>
      </c>
      <c r="Q602" s="134">
        <f t="shared" si="60"/>
        <v>0</v>
      </c>
      <c r="R602" s="134">
        <f t="shared" si="61"/>
        <v>0</v>
      </c>
      <c r="S602" s="134">
        <f t="shared" si="62"/>
        <v>0</v>
      </c>
      <c r="T602" s="134">
        <f t="shared" si="63"/>
        <v>0</v>
      </c>
    </row>
    <row r="603" spans="1:20" s="87" customFormat="1" ht="47.25" outlineLevel="6">
      <c r="A603" s="19" t="s">
        <v>706</v>
      </c>
      <c r="B603" s="20" t="s">
        <v>165</v>
      </c>
      <c r="C603" s="20" t="s">
        <v>2</v>
      </c>
      <c r="D603" s="20" t="s">
        <v>342</v>
      </c>
      <c r="E603" s="20" t="s">
        <v>70</v>
      </c>
      <c r="F603" s="13">
        <f>Приложение_7.1!G782</f>
        <v>10449045.359999999</v>
      </c>
      <c r="G603" s="13">
        <f>F603</f>
        <v>10449045.359999999</v>
      </c>
      <c r="H603" s="13">
        <f>Приложение_7.1!I782</f>
        <v>1246035.52</v>
      </c>
      <c r="I603" s="13">
        <f>H603</f>
        <v>1246035.52</v>
      </c>
      <c r="L603" s="13">
        <v>10449045.359999999</v>
      </c>
      <c r="M603" s="13">
        <v>10449045.359999999</v>
      </c>
      <c r="N603" s="13">
        <v>1246035.52</v>
      </c>
      <c r="O603" s="13">
        <v>1246035.52</v>
      </c>
      <c r="Q603" s="13">
        <f t="shared" si="60"/>
        <v>0</v>
      </c>
      <c r="R603" s="13">
        <f t="shared" si="61"/>
        <v>0</v>
      </c>
      <c r="S603" s="13">
        <f t="shared" si="62"/>
        <v>0</v>
      </c>
      <c r="T603" s="13">
        <f t="shared" si="63"/>
        <v>0</v>
      </c>
    </row>
    <row r="604" spans="1:20" ht="78.75" outlineLevel="5">
      <c r="A604" s="132" t="s">
        <v>472</v>
      </c>
      <c r="B604" s="133" t="s">
        <v>165</v>
      </c>
      <c r="C604" s="133" t="s">
        <v>2</v>
      </c>
      <c r="D604" s="133" t="s">
        <v>343</v>
      </c>
      <c r="E604" s="133" t="s">
        <v>1</v>
      </c>
      <c r="F604" s="134">
        <f>F605</f>
        <v>37132.800000000003</v>
      </c>
      <c r="G604" s="134"/>
      <c r="H604" s="134">
        <f>H605</f>
        <v>62301.78</v>
      </c>
      <c r="I604" s="134"/>
      <c r="L604" s="13">
        <v>37132.800000000003</v>
      </c>
      <c r="M604" s="13"/>
      <c r="N604" s="13">
        <v>62301.78</v>
      </c>
      <c r="O604" s="13"/>
      <c r="Q604" s="134">
        <f t="shared" si="60"/>
        <v>0</v>
      </c>
      <c r="R604" s="134">
        <f t="shared" si="61"/>
        <v>0</v>
      </c>
      <c r="S604" s="134">
        <f t="shared" si="62"/>
        <v>0</v>
      </c>
      <c r="T604" s="134">
        <f t="shared" si="63"/>
        <v>0</v>
      </c>
    </row>
    <row r="605" spans="1:20" s="87" customFormat="1" ht="47.25" outlineLevel="6">
      <c r="A605" s="19" t="s">
        <v>706</v>
      </c>
      <c r="B605" s="20" t="s">
        <v>165</v>
      </c>
      <c r="C605" s="20" t="s">
        <v>2</v>
      </c>
      <c r="D605" s="20" t="s">
        <v>343</v>
      </c>
      <c r="E605" s="20" t="s">
        <v>70</v>
      </c>
      <c r="F605" s="13">
        <f>Приложение_7.1!G784</f>
        <v>37132.800000000003</v>
      </c>
      <c r="G605" s="13"/>
      <c r="H605" s="13">
        <f>Приложение_7.1!I784</f>
        <v>62301.78</v>
      </c>
      <c r="I605" s="13"/>
      <c r="L605" s="13">
        <v>37132.800000000003</v>
      </c>
      <c r="M605" s="13"/>
      <c r="N605" s="13">
        <v>62301.78</v>
      </c>
      <c r="O605" s="13"/>
      <c r="Q605" s="13">
        <f t="shared" si="60"/>
        <v>0</v>
      </c>
      <c r="R605" s="13">
        <f t="shared" si="61"/>
        <v>0</v>
      </c>
      <c r="S605" s="13">
        <f t="shared" si="62"/>
        <v>0</v>
      </c>
      <c r="T605" s="13">
        <f t="shared" si="63"/>
        <v>0</v>
      </c>
    </row>
    <row r="606" spans="1:20" ht="31.5" outlineLevel="4">
      <c r="A606" s="132" t="s">
        <v>571</v>
      </c>
      <c r="B606" s="133" t="s">
        <v>165</v>
      </c>
      <c r="C606" s="133" t="s">
        <v>2</v>
      </c>
      <c r="D606" s="133" t="s">
        <v>344</v>
      </c>
      <c r="E606" s="133" t="s">
        <v>1</v>
      </c>
      <c r="F606" s="134">
        <f>F607</f>
        <v>1385730</v>
      </c>
      <c r="G606" s="134"/>
      <c r="H606" s="134">
        <f>H607</f>
        <v>1282690</v>
      </c>
      <c r="I606" s="134"/>
      <c r="L606" s="13">
        <v>1385730</v>
      </c>
      <c r="M606" s="13"/>
      <c r="N606" s="13">
        <v>1282690</v>
      </c>
      <c r="O606" s="13"/>
      <c r="Q606" s="134">
        <f t="shared" si="60"/>
        <v>0</v>
      </c>
      <c r="R606" s="134">
        <f t="shared" si="61"/>
        <v>0</v>
      </c>
      <c r="S606" s="134">
        <f t="shared" si="62"/>
        <v>0</v>
      </c>
      <c r="T606" s="134">
        <f t="shared" si="63"/>
        <v>0</v>
      </c>
    </row>
    <row r="607" spans="1:20" ht="78.75" outlineLevel="5">
      <c r="A607" s="132" t="s">
        <v>439</v>
      </c>
      <c r="B607" s="133" t="s">
        <v>165</v>
      </c>
      <c r="C607" s="133" t="s">
        <v>2</v>
      </c>
      <c r="D607" s="133" t="s">
        <v>345</v>
      </c>
      <c r="E607" s="133" t="s">
        <v>1</v>
      </c>
      <c r="F607" s="134">
        <f>F608</f>
        <v>1385730</v>
      </c>
      <c r="G607" s="134"/>
      <c r="H607" s="134">
        <f>H608</f>
        <v>1282690</v>
      </c>
      <c r="I607" s="134"/>
      <c r="L607" s="13">
        <v>1385730</v>
      </c>
      <c r="M607" s="13"/>
      <c r="N607" s="13">
        <v>1282690</v>
      </c>
      <c r="O607" s="13"/>
      <c r="Q607" s="134">
        <f t="shared" si="60"/>
        <v>0</v>
      </c>
      <c r="R607" s="134">
        <f t="shared" si="61"/>
        <v>0</v>
      </c>
      <c r="S607" s="134">
        <f t="shared" si="62"/>
        <v>0</v>
      </c>
      <c r="T607" s="134">
        <f t="shared" si="63"/>
        <v>0</v>
      </c>
    </row>
    <row r="608" spans="1:20" s="87" customFormat="1" ht="47.25" outlineLevel="6">
      <c r="A608" s="19" t="s">
        <v>706</v>
      </c>
      <c r="B608" s="20" t="s">
        <v>165</v>
      </c>
      <c r="C608" s="20" t="s">
        <v>2</v>
      </c>
      <c r="D608" s="20" t="s">
        <v>345</v>
      </c>
      <c r="E608" s="20" t="s">
        <v>70</v>
      </c>
      <c r="F608" s="13">
        <f>Приложение_7.1!G787</f>
        <v>1385730</v>
      </c>
      <c r="G608" s="13"/>
      <c r="H608" s="13">
        <f>Приложение_7.1!I787</f>
        <v>1282690</v>
      </c>
      <c r="I608" s="13"/>
      <c r="L608" s="13">
        <v>1385730</v>
      </c>
      <c r="M608" s="13"/>
      <c r="N608" s="13">
        <v>1282690</v>
      </c>
      <c r="O608" s="13"/>
      <c r="Q608" s="13">
        <f t="shared" si="60"/>
        <v>0</v>
      </c>
      <c r="R608" s="13">
        <f t="shared" si="61"/>
        <v>0</v>
      </c>
      <c r="S608" s="13">
        <f t="shared" si="62"/>
        <v>0</v>
      </c>
      <c r="T608" s="13">
        <f t="shared" si="63"/>
        <v>0</v>
      </c>
    </row>
    <row r="609" spans="1:20" s="150" customFormat="1" ht="31.5" outlineLevel="3">
      <c r="A609" s="139" t="s">
        <v>659</v>
      </c>
      <c r="B609" s="140" t="s">
        <v>165</v>
      </c>
      <c r="C609" s="140" t="s">
        <v>2</v>
      </c>
      <c r="D609" s="140" t="s">
        <v>346</v>
      </c>
      <c r="E609" s="140" t="s">
        <v>1</v>
      </c>
      <c r="F609" s="141">
        <f>F610+F617+F620+F623+F626</f>
        <v>54080531.800000004</v>
      </c>
      <c r="G609" s="141">
        <f>G610+G617+G620+G623+G626</f>
        <v>4686055.09</v>
      </c>
      <c r="H609" s="141">
        <f>H610+H617+H620+H623+H626</f>
        <v>49789558.729999997</v>
      </c>
      <c r="I609" s="141">
        <f>I610+I617+I620+I623+I626</f>
        <v>319384.48</v>
      </c>
      <c r="L609" s="12">
        <v>54080531.799999997</v>
      </c>
      <c r="M609" s="12">
        <f>M610</f>
        <v>4686055.09</v>
      </c>
      <c r="N609" s="12">
        <v>49789558.729999997</v>
      </c>
      <c r="O609" s="12">
        <f>O610</f>
        <v>319384.48</v>
      </c>
      <c r="Q609" s="141">
        <f t="shared" si="60"/>
        <v>0</v>
      </c>
      <c r="R609" s="141">
        <f t="shared" si="61"/>
        <v>0</v>
      </c>
      <c r="S609" s="141">
        <f t="shared" si="62"/>
        <v>0</v>
      </c>
      <c r="T609" s="141">
        <f t="shared" si="63"/>
        <v>0</v>
      </c>
    </row>
    <row r="610" spans="1:20" ht="47.25" outlineLevel="4">
      <c r="A610" s="132" t="s">
        <v>600</v>
      </c>
      <c r="B610" s="133" t="s">
        <v>165</v>
      </c>
      <c r="C610" s="133" t="s">
        <v>2</v>
      </c>
      <c r="D610" s="133" t="s">
        <v>347</v>
      </c>
      <c r="E610" s="133" t="s">
        <v>1</v>
      </c>
      <c r="F610" s="134">
        <f>F611+F613+F615</f>
        <v>43537698.760000005</v>
      </c>
      <c r="G610" s="134">
        <f>G611+G613+G615</f>
        <v>4686055.09</v>
      </c>
      <c r="H610" s="134">
        <f>H611+H613+H615</f>
        <v>39334810.689999998</v>
      </c>
      <c r="I610" s="134">
        <f>I611+I613+I615</f>
        <v>319384.48</v>
      </c>
      <c r="L610" s="13">
        <v>43537698.759999998</v>
      </c>
      <c r="M610" s="13">
        <f>M613</f>
        <v>4686055.09</v>
      </c>
      <c r="N610" s="13">
        <v>39334810.689999998</v>
      </c>
      <c r="O610" s="13">
        <f>O613</f>
        <v>319384.48</v>
      </c>
      <c r="Q610" s="134">
        <f t="shared" si="60"/>
        <v>0</v>
      </c>
      <c r="R610" s="134">
        <f t="shared" si="61"/>
        <v>0</v>
      </c>
      <c r="S610" s="134">
        <f t="shared" si="62"/>
        <v>0</v>
      </c>
      <c r="T610" s="134">
        <f t="shared" si="63"/>
        <v>0</v>
      </c>
    </row>
    <row r="611" spans="1:20" ht="78.75" outlineLevel="5">
      <c r="A611" s="132" t="s">
        <v>450</v>
      </c>
      <c r="B611" s="133" t="s">
        <v>165</v>
      </c>
      <c r="C611" s="133" t="s">
        <v>2</v>
      </c>
      <c r="D611" s="133" t="s">
        <v>348</v>
      </c>
      <c r="E611" s="133" t="s">
        <v>1</v>
      </c>
      <c r="F611" s="134">
        <f>F612</f>
        <v>38839688.140000001</v>
      </c>
      <c r="G611" s="134"/>
      <c r="H611" s="134">
        <f>H612</f>
        <v>38999456.990000002</v>
      </c>
      <c r="I611" s="134"/>
      <c r="L611" s="13">
        <v>38839688.140000001</v>
      </c>
      <c r="M611" s="13"/>
      <c r="N611" s="13">
        <v>38999456.990000002</v>
      </c>
      <c r="O611" s="13"/>
      <c r="Q611" s="134">
        <f t="shared" si="60"/>
        <v>0</v>
      </c>
      <c r="R611" s="134">
        <f t="shared" si="61"/>
        <v>0</v>
      </c>
      <c r="S611" s="134">
        <f t="shared" si="62"/>
        <v>0</v>
      </c>
      <c r="T611" s="134">
        <f t="shared" si="63"/>
        <v>0</v>
      </c>
    </row>
    <row r="612" spans="1:20" s="87" customFormat="1" ht="47.25" outlineLevel="6">
      <c r="A612" s="19" t="s">
        <v>706</v>
      </c>
      <c r="B612" s="20" t="s">
        <v>165</v>
      </c>
      <c r="C612" s="20" t="s">
        <v>2</v>
      </c>
      <c r="D612" s="20" t="s">
        <v>348</v>
      </c>
      <c r="E612" s="20" t="s">
        <v>70</v>
      </c>
      <c r="F612" s="13">
        <f>Приложение_7.1!G791</f>
        <v>38839688.140000001</v>
      </c>
      <c r="G612" s="13"/>
      <c r="H612" s="13">
        <f>Приложение_7.1!I791</f>
        <v>38999456.990000002</v>
      </c>
      <c r="I612" s="13"/>
      <c r="L612" s="13">
        <v>38839688.140000001</v>
      </c>
      <c r="M612" s="13"/>
      <c r="N612" s="13">
        <v>38999456.990000002</v>
      </c>
      <c r="O612" s="13"/>
      <c r="Q612" s="13">
        <f t="shared" si="60"/>
        <v>0</v>
      </c>
      <c r="R612" s="13">
        <f t="shared" si="61"/>
        <v>0</v>
      </c>
      <c r="S612" s="13">
        <f t="shared" si="62"/>
        <v>0</v>
      </c>
      <c r="T612" s="13">
        <f t="shared" si="63"/>
        <v>0</v>
      </c>
    </row>
    <row r="613" spans="1:20" ht="78.75" outlineLevel="5">
      <c r="A613" s="132" t="s">
        <v>472</v>
      </c>
      <c r="B613" s="133" t="s">
        <v>165</v>
      </c>
      <c r="C613" s="133" t="s">
        <v>2</v>
      </c>
      <c r="D613" s="133" t="s">
        <v>349</v>
      </c>
      <c r="E613" s="133" t="s">
        <v>1</v>
      </c>
      <c r="F613" s="134">
        <f>F614</f>
        <v>4686055.09</v>
      </c>
      <c r="G613" s="134">
        <f>G614</f>
        <v>4686055.09</v>
      </c>
      <c r="H613" s="134">
        <f>H614</f>
        <v>319384.48</v>
      </c>
      <c r="I613" s="134">
        <f>I614</f>
        <v>319384.48</v>
      </c>
      <c r="K613" s="149"/>
      <c r="L613" s="134">
        <v>4686055.09</v>
      </c>
      <c r="M613" s="134">
        <v>4686055.09</v>
      </c>
      <c r="N613" s="134">
        <v>319384.48</v>
      </c>
      <c r="O613" s="134">
        <v>319384.48</v>
      </c>
      <c r="P613" s="149"/>
      <c r="Q613" s="134">
        <f t="shared" si="60"/>
        <v>0</v>
      </c>
      <c r="R613" s="134">
        <f t="shared" si="61"/>
        <v>0</v>
      </c>
      <c r="S613" s="134">
        <f t="shared" si="62"/>
        <v>0</v>
      </c>
      <c r="T613" s="134">
        <f t="shared" si="63"/>
        <v>0</v>
      </c>
    </row>
    <row r="614" spans="1:20" ht="47.25" outlineLevel="6">
      <c r="A614" s="132" t="s">
        <v>706</v>
      </c>
      <c r="B614" s="133" t="s">
        <v>165</v>
      </c>
      <c r="C614" s="133" t="s">
        <v>2</v>
      </c>
      <c r="D614" s="133" t="s">
        <v>349</v>
      </c>
      <c r="E614" s="133" t="s">
        <v>70</v>
      </c>
      <c r="F614" s="134">
        <f>Приложение_7.1!G793</f>
        <v>4686055.09</v>
      </c>
      <c r="G614" s="134">
        <f>F614</f>
        <v>4686055.09</v>
      </c>
      <c r="H614" s="134">
        <f>Приложение_7.1!I793</f>
        <v>319384.48</v>
      </c>
      <c r="I614" s="134">
        <f>H614</f>
        <v>319384.48</v>
      </c>
      <c r="K614" s="149"/>
      <c r="L614" s="134">
        <v>4686055.09</v>
      </c>
      <c r="M614" s="134">
        <v>4686055.09</v>
      </c>
      <c r="N614" s="134">
        <v>319384.48</v>
      </c>
      <c r="O614" s="134">
        <v>319384.48</v>
      </c>
      <c r="P614" s="149"/>
      <c r="Q614" s="134">
        <f t="shared" si="60"/>
        <v>0</v>
      </c>
      <c r="R614" s="134">
        <f t="shared" si="61"/>
        <v>0</v>
      </c>
      <c r="S614" s="134">
        <f t="shared" si="62"/>
        <v>0</v>
      </c>
      <c r="T614" s="134">
        <f t="shared" si="63"/>
        <v>0</v>
      </c>
    </row>
    <row r="615" spans="1:20" ht="78.75" outlineLevel="5">
      <c r="A615" s="132" t="s">
        <v>472</v>
      </c>
      <c r="B615" s="133" t="s">
        <v>165</v>
      </c>
      <c r="C615" s="133" t="s">
        <v>2</v>
      </c>
      <c r="D615" s="133" t="s">
        <v>350</v>
      </c>
      <c r="E615" s="133" t="s">
        <v>1</v>
      </c>
      <c r="F615" s="134">
        <f>F616</f>
        <v>11955.53</v>
      </c>
      <c r="G615" s="134"/>
      <c r="H615" s="134">
        <f>H616</f>
        <v>15969.22</v>
      </c>
      <c r="I615" s="134"/>
      <c r="L615" s="13">
        <v>11955.53</v>
      </c>
      <c r="M615" s="13"/>
      <c r="N615" s="13">
        <v>15969.22</v>
      </c>
      <c r="O615" s="13"/>
      <c r="Q615" s="134">
        <f t="shared" si="60"/>
        <v>0</v>
      </c>
      <c r="R615" s="134">
        <f t="shared" si="61"/>
        <v>0</v>
      </c>
      <c r="S615" s="134">
        <f t="shared" si="62"/>
        <v>0</v>
      </c>
      <c r="T615" s="134">
        <f t="shared" si="63"/>
        <v>0</v>
      </c>
    </row>
    <row r="616" spans="1:20" s="87" customFormat="1" ht="47.25" outlineLevel="6">
      <c r="A616" s="19" t="s">
        <v>706</v>
      </c>
      <c r="B616" s="20" t="s">
        <v>165</v>
      </c>
      <c r="C616" s="20" t="s">
        <v>2</v>
      </c>
      <c r="D616" s="20" t="s">
        <v>350</v>
      </c>
      <c r="E616" s="20" t="s">
        <v>70</v>
      </c>
      <c r="F616" s="13">
        <f>Приложение_7.1!G795</f>
        <v>11955.53</v>
      </c>
      <c r="G616" s="13"/>
      <c r="H616" s="13">
        <f>Приложение_7.1!I795</f>
        <v>15969.22</v>
      </c>
      <c r="I616" s="13"/>
      <c r="L616" s="13">
        <v>11955.53</v>
      </c>
      <c r="M616" s="13"/>
      <c r="N616" s="13">
        <v>15969.22</v>
      </c>
      <c r="O616" s="13"/>
      <c r="Q616" s="13">
        <f t="shared" si="60"/>
        <v>0</v>
      </c>
      <c r="R616" s="13">
        <f t="shared" si="61"/>
        <v>0</v>
      </c>
      <c r="S616" s="13">
        <f t="shared" si="62"/>
        <v>0</v>
      </c>
      <c r="T616" s="13">
        <f t="shared" si="63"/>
        <v>0</v>
      </c>
    </row>
    <row r="617" spans="1:20" ht="31.5" outlineLevel="4">
      <c r="A617" s="132" t="s">
        <v>571</v>
      </c>
      <c r="B617" s="133" t="s">
        <v>165</v>
      </c>
      <c r="C617" s="133" t="s">
        <v>2</v>
      </c>
      <c r="D617" s="133" t="s">
        <v>351</v>
      </c>
      <c r="E617" s="133" t="s">
        <v>1</v>
      </c>
      <c r="F617" s="134">
        <f>F618</f>
        <v>1142509</v>
      </c>
      <c r="G617" s="134"/>
      <c r="H617" s="134">
        <f>H618</f>
        <v>1054624</v>
      </c>
      <c r="I617" s="134"/>
      <c r="L617" s="13">
        <v>1142509</v>
      </c>
      <c r="M617" s="13"/>
      <c r="N617" s="13">
        <v>1054624</v>
      </c>
      <c r="O617" s="13"/>
      <c r="Q617" s="134">
        <f t="shared" si="60"/>
        <v>0</v>
      </c>
      <c r="R617" s="134">
        <f t="shared" si="61"/>
        <v>0</v>
      </c>
      <c r="S617" s="134">
        <f t="shared" si="62"/>
        <v>0</v>
      </c>
      <c r="T617" s="134">
        <f t="shared" si="63"/>
        <v>0</v>
      </c>
    </row>
    <row r="618" spans="1:20" ht="78.75" outlineLevel="5">
      <c r="A618" s="132" t="s">
        <v>439</v>
      </c>
      <c r="B618" s="133" t="s">
        <v>165</v>
      </c>
      <c r="C618" s="133" t="s">
        <v>2</v>
      </c>
      <c r="D618" s="133" t="s">
        <v>352</v>
      </c>
      <c r="E618" s="133" t="s">
        <v>1</v>
      </c>
      <c r="F618" s="134">
        <f>F619</f>
        <v>1142509</v>
      </c>
      <c r="G618" s="134"/>
      <c r="H618" s="134">
        <f>H619</f>
        <v>1054624</v>
      </c>
      <c r="I618" s="134"/>
      <c r="L618" s="13">
        <v>1142509</v>
      </c>
      <c r="M618" s="13"/>
      <c r="N618" s="13">
        <v>1054624</v>
      </c>
      <c r="O618" s="13"/>
      <c r="Q618" s="134">
        <f t="shared" si="60"/>
        <v>0</v>
      </c>
      <c r="R618" s="134">
        <f t="shared" si="61"/>
        <v>0</v>
      </c>
      <c r="S618" s="134">
        <f t="shared" si="62"/>
        <v>0</v>
      </c>
      <c r="T618" s="134">
        <f t="shared" si="63"/>
        <v>0</v>
      </c>
    </row>
    <row r="619" spans="1:20" s="87" customFormat="1" ht="47.25" outlineLevel="6">
      <c r="A619" s="19" t="s">
        <v>706</v>
      </c>
      <c r="B619" s="20" t="s">
        <v>165</v>
      </c>
      <c r="C619" s="20" t="s">
        <v>2</v>
      </c>
      <c r="D619" s="20" t="s">
        <v>352</v>
      </c>
      <c r="E619" s="20" t="s">
        <v>70</v>
      </c>
      <c r="F619" s="13">
        <f>Приложение_7.1!G798</f>
        <v>1142509</v>
      </c>
      <c r="G619" s="13"/>
      <c r="H619" s="13">
        <f>Приложение_7.1!I798</f>
        <v>1054624</v>
      </c>
      <c r="I619" s="13"/>
      <c r="L619" s="13">
        <v>1142509</v>
      </c>
      <c r="M619" s="13"/>
      <c r="N619" s="13">
        <v>1054624</v>
      </c>
      <c r="O619" s="13"/>
      <c r="Q619" s="13">
        <f t="shared" si="60"/>
        <v>0</v>
      </c>
      <c r="R619" s="13">
        <f t="shared" si="61"/>
        <v>0</v>
      </c>
      <c r="S619" s="13">
        <f t="shared" si="62"/>
        <v>0</v>
      </c>
      <c r="T619" s="13">
        <f t="shared" si="63"/>
        <v>0</v>
      </c>
    </row>
    <row r="620" spans="1:20" ht="47.25" outlineLevel="4">
      <c r="A620" s="132" t="s">
        <v>601</v>
      </c>
      <c r="B620" s="133" t="s">
        <v>165</v>
      </c>
      <c r="C620" s="133" t="s">
        <v>2</v>
      </c>
      <c r="D620" s="133" t="s">
        <v>353</v>
      </c>
      <c r="E620" s="133" t="s">
        <v>1</v>
      </c>
      <c r="F620" s="134">
        <f>F621</f>
        <v>5197983.7699999996</v>
      </c>
      <c r="G620" s="134"/>
      <c r="H620" s="134">
        <f>H621</f>
        <v>5197983.7699999996</v>
      </c>
      <c r="I620" s="134"/>
      <c r="L620" s="13">
        <v>5197983.7699999996</v>
      </c>
      <c r="M620" s="13"/>
      <c r="N620" s="13">
        <v>5197983.7699999996</v>
      </c>
      <c r="O620" s="13"/>
      <c r="Q620" s="134">
        <f t="shared" si="60"/>
        <v>0</v>
      </c>
      <c r="R620" s="134">
        <f t="shared" si="61"/>
        <v>0</v>
      </c>
      <c r="S620" s="134">
        <f t="shared" si="62"/>
        <v>0</v>
      </c>
      <c r="T620" s="134">
        <f t="shared" si="63"/>
        <v>0</v>
      </c>
    </row>
    <row r="621" spans="1:20" ht="78.75" outlineLevel="5">
      <c r="A621" s="132" t="s">
        <v>450</v>
      </c>
      <c r="B621" s="133" t="s">
        <v>165</v>
      </c>
      <c r="C621" s="133" t="s">
        <v>2</v>
      </c>
      <c r="D621" s="133" t="s">
        <v>354</v>
      </c>
      <c r="E621" s="133" t="s">
        <v>1</v>
      </c>
      <c r="F621" s="134">
        <f>F622</f>
        <v>5197983.7699999996</v>
      </c>
      <c r="G621" s="134"/>
      <c r="H621" s="134">
        <f>H622</f>
        <v>5197983.7699999996</v>
      </c>
      <c r="I621" s="134"/>
      <c r="L621" s="13">
        <v>5197983.7699999996</v>
      </c>
      <c r="M621" s="13"/>
      <c r="N621" s="13">
        <v>5197983.7699999996</v>
      </c>
      <c r="O621" s="13"/>
      <c r="Q621" s="134">
        <f t="shared" si="60"/>
        <v>0</v>
      </c>
      <c r="R621" s="134">
        <f t="shared" si="61"/>
        <v>0</v>
      </c>
      <c r="S621" s="134">
        <f t="shared" si="62"/>
        <v>0</v>
      </c>
      <c r="T621" s="134">
        <f t="shared" si="63"/>
        <v>0</v>
      </c>
    </row>
    <row r="622" spans="1:20" s="87" customFormat="1" ht="47.25" outlineLevel="6">
      <c r="A622" s="19" t="s">
        <v>706</v>
      </c>
      <c r="B622" s="20" t="s">
        <v>165</v>
      </c>
      <c r="C622" s="20" t="s">
        <v>2</v>
      </c>
      <c r="D622" s="20" t="s">
        <v>354</v>
      </c>
      <c r="E622" s="20" t="s">
        <v>70</v>
      </c>
      <c r="F622" s="13">
        <f>Приложение_7.1!G801</f>
        <v>5197983.7699999996</v>
      </c>
      <c r="G622" s="13"/>
      <c r="H622" s="13">
        <f>Приложение_7.1!I801</f>
        <v>5197983.7699999996</v>
      </c>
      <c r="I622" s="13"/>
      <c r="L622" s="13">
        <v>5197983.7699999996</v>
      </c>
      <c r="M622" s="13"/>
      <c r="N622" s="13">
        <v>5197983.7699999996</v>
      </c>
      <c r="O622" s="13"/>
      <c r="Q622" s="13">
        <f t="shared" si="60"/>
        <v>0</v>
      </c>
      <c r="R622" s="13">
        <f t="shared" si="61"/>
        <v>0</v>
      </c>
      <c r="S622" s="13">
        <f t="shared" si="62"/>
        <v>0</v>
      </c>
      <c r="T622" s="13">
        <f t="shared" si="63"/>
        <v>0</v>
      </c>
    </row>
    <row r="623" spans="1:20" ht="31.5" outlineLevel="4">
      <c r="A623" s="132" t="s">
        <v>602</v>
      </c>
      <c r="B623" s="133" t="s">
        <v>165</v>
      </c>
      <c r="C623" s="133" t="s">
        <v>2</v>
      </c>
      <c r="D623" s="133" t="s">
        <v>355</v>
      </c>
      <c r="E623" s="133" t="s">
        <v>1</v>
      </c>
      <c r="F623" s="134">
        <f>F624</f>
        <v>4093833.27</v>
      </c>
      <c r="G623" s="134"/>
      <c r="H623" s="134">
        <f>H624</f>
        <v>4093633.27</v>
      </c>
      <c r="I623" s="134"/>
      <c r="L623" s="13">
        <v>4093833.27</v>
      </c>
      <c r="M623" s="13"/>
      <c r="N623" s="13">
        <v>4093633.27</v>
      </c>
      <c r="O623" s="13"/>
      <c r="Q623" s="134">
        <f t="shared" si="60"/>
        <v>0</v>
      </c>
      <c r="R623" s="134">
        <f t="shared" si="61"/>
        <v>0</v>
      </c>
      <c r="S623" s="134">
        <f t="shared" si="62"/>
        <v>0</v>
      </c>
      <c r="T623" s="134">
        <f t="shared" si="63"/>
        <v>0</v>
      </c>
    </row>
    <row r="624" spans="1:20" ht="78.75" outlineLevel="5">
      <c r="A624" s="132" t="s">
        <v>450</v>
      </c>
      <c r="B624" s="133" t="s">
        <v>165</v>
      </c>
      <c r="C624" s="133" t="s">
        <v>2</v>
      </c>
      <c r="D624" s="133" t="s">
        <v>356</v>
      </c>
      <c r="E624" s="133" t="s">
        <v>1</v>
      </c>
      <c r="F624" s="134">
        <f>F625</f>
        <v>4093833.27</v>
      </c>
      <c r="G624" s="134"/>
      <c r="H624" s="134">
        <f>H625</f>
        <v>4093633.27</v>
      </c>
      <c r="I624" s="134"/>
      <c r="L624" s="13">
        <v>4093833.27</v>
      </c>
      <c r="M624" s="13"/>
      <c r="N624" s="13">
        <v>4093633.27</v>
      </c>
      <c r="O624" s="13"/>
      <c r="Q624" s="134">
        <f t="shared" si="60"/>
        <v>0</v>
      </c>
      <c r="R624" s="134">
        <f t="shared" si="61"/>
        <v>0</v>
      </c>
      <c r="S624" s="134">
        <f t="shared" si="62"/>
        <v>0</v>
      </c>
      <c r="T624" s="134">
        <f t="shared" si="63"/>
        <v>0</v>
      </c>
    </row>
    <row r="625" spans="1:20" ht="47.25" outlineLevel="6">
      <c r="A625" s="132" t="s">
        <v>706</v>
      </c>
      <c r="B625" s="133" t="s">
        <v>165</v>
      </c>
      <c r="C625" s="133" t="s">
        <v>2</v>
      </c>
      <c r="D625" s="133" t="s">
        <v>356</v>
      </c>
      <c r="E625" s="133" t="s">
        <v>70</v>
      </c>
      <c r="F625" s="134">
        <f>Приложение_7.1!G804</f>
        <v>4093833.27</v>
      </c>
      <c r="G625" s="134"/>
      <c r="H625" s="134">
        <f>Приложение_7.1!I804</f>
        <v>4093633.27</v>
      </c>
      <c r="I625" s="134"/>
      <c r="K625" s="149"/>
      <c r="L625" s="134">
        <v>4093833.27</v>
      </c>
      <c r="M625" s="134"/>
      <c r="N625" s="134">
        <v>4093633.27</v>
      </c>
      <c r="O625" s="134"/>
      <c r="P625" s="149"/>
      <c r="Q625" s="134">
        <f t="shared" si="60"/>
        <v>0</v>
      </c>
      <c r="R625" s="134">
        <f t="shared" si="61"/>
        <v>0</v>
      </c>
      <c r="S625" s="134">
        <f>N625-H625</f>
        <v>0</v>
      </c>
      <c r="T625" s="134">
        <f t="shared" si="63"/>
        <v>0</v>
      </c>
    </row>
    <row r="626" spans="1:20" ht="31.5" outlineLevel="4">
      <c r="A626" s="132" t="s">
        <v>603</v>
      </c>
      <c r="B626" s="133" t="s">
        <v>165</v>
      </c>
      <c r="C626" s="133" t="s">
        <v>2</v>
      </c>
      <c r="D626" s="133" t="s">
        <v>357</v>
      </c>
      <c r="E626" s="133" t="s">
        <v>1</v>
      </c>
      <c r="F626" s="134">
        <f>F627</f>
        <v>108507</v>
      </c>
      <c r="G626" s="134"/>
      <c r="H626" s="134">
        <f>H627</f>
        <v>108507</v>
      </c>
      <c r="I626" s="134"/>
      <c r="L626" s="13">
        <v>108507</v>
      </c>
      <c r="M626" s="13"/>
      <c r="N626" s="13">
        <v>108507</v>
      </c>
      <c r="O626" s="13"/>
      <c r="Q626" s="134">
        <f t="shared" si="60"/>
        <v>0</v>
      </c>
      <c r="R626" s="134">
        <f t="shared" si="61"/>
        <v>0</v>
      </c>
      <c r="S626" s="134">
        <f t="shared" si="62"/>
        <v>0</v>
      </c>
      <c r="T626" s="134">
        <f t="shared" si="63"/>
        <v>0</v>
      </c>
    </row>
    <row r="627" spans="1:20" ht="78.75" outlineLevel="5">
      <c r="A627" s="132" t="s">
        <v>450</v>
      </c>
      <c r="B627" s="133" t="s">
        <v>165</v>
      </c>
      <c r="C627" s="133" t="s">
        <v>2</v>
      </c>
      <c r="D627" s="133" t="s">
        <v>358</v>
      </c>
      <c r="E627" s="133" t="s">
        <v>1</v>
      </c>
      <c r="F627" s="134">
        <f>F628</f>
        <v>108507</v>
      </c>
      <c r="G627" s="134"/>
      <c r="H627" s="134">
        <f>H628</f>
        <v>108507</v>
      </c>
      <c r="I627" s="134"/>
      <c r="L627" s="13">
        <v>108507</v>
      </c>
      <c r="M627" s="13"/>
      <c r="N627" s="13">
        <v>108507</v>
      </c>
      <c r="O627" s="13"/>
      <c r="Q627" s="134">
        <f t="shared" si="60"/>
        <v>0</v>
      </c>
      <c r="R627" s="134">
        <f t="shared" si="61"/>
        <v>0</v>
      </c>
      <c r="S627" s="134">
        <f t="shared" si="62"/>
        <v>0</v>
      </c>
      <c r="T627" s="134">
        <f t="shared" si="63"/>
        <v>0</v>
      </c>
    </row>
    <row r="628" spans="1:20" s="87" customFormat="1" ht="47.25" outlineLevel="6">
      <c r="A628" s="19" t="s">
        <v>706</v>
      </c>
      <c r="B628" s="20" t="s">
        <v>165</v>
      </c>
      <c r="C628" s="20" t="s">
        <v>2</v>
      </c>
      <c r="D628" s="20" t="s">
        <v>358</v>
      </c>
      <c r="E628" s="20" t="s">
        <v>70</v>
      </c>
      <c r="F628" s="13">
        <f>Приложение_7.1!G807</f>
        <v>108507</v>
      </c>
      <c r="G628" s="13"/>
      <c r="H628" s="13">
        <f>Приложение_7.1!I807</f>
        <v>108507</v>
      </c>
      <c r="I628" s="13"/>
      <c r="L628" s="13">
        <v>108507</v>
      </c>
      <c r="M628" s="13"/>
      <c r="N628" s="13">
        <v>108507</v>
      </c>
      <c r="O628" s="13"/>
      <c r="Q628" s="13">
        <f t="shared" si="60"/>
        <v>0</v>
      </c>
      <c r="R628" s="13">
        <f t="shared" si="61"/>
        <v>0</v>
      </c>
      <c r="S628" s="13">
        <f t="shared" si="62"/>
        <v>0</v>
      </c>
      <c r="T628" s="13">
        <f t="shared" si="63"/>
        <v>0</v>
      </c>
    </row>
    <row r="629" spans="1:20" s="150" customFormat="1" ht="31.5" outlineLevel="3">
      <c r="A629" s="139" t="s">
        <v>660</v>
      </c>
      <c r="B629" s="140" t="s">
        <v>165</v>
      </c>
      <c r="C629" s="140" t="s">
        <v>2</v>
      </c>
      <c r="D629" s="140" t="s">
        <v>359</v>
      </c>
      <c r="E629" s="140" t="s">
        <v>1</v>
      </c>
      <c r="F629" s="141">
        <f>F630+F633+F638+F643</f>
        <v>15254873</v>
      </c>
      <c r="G629" s="141">
        <f>G630+G633+G638+G643</f>
        <v>1156011.0699999998</v>
      </c>
      <c r="H629" s="141">
        <f>H630+H633+H638+H643</f>
        <v>14421646.93</v>
      </c>
      <c r="I629" s="141">
        <f>I630+I633+I638+I643</f>
        <v>0</v>
      </c>
      <c r="L629" s="12">
        <v>15254873</v>
      </c>
      <c r="M629" s="12">
        <f>M633+M638</f>
        <v>1156011.0699999998</v>
      </c>
      <c r="N629" s="12">
        <v>14421646.93</v>
      </c>
      <c r="O629" s="12"/>
      <c r="Q629" s="141">
        <f t="shared" si="60"/>
        <v>0</v>
      </c>
      <c r="R629" s="141">
        <f t="shared" si="61"/>
        <v>0</v>
      </c>
      <c r="S629" s="141">
        <f t="shared" si="62"/>
        <v>0</v>
      </c>
      <c r="T629" s="141">
        <f t="shared" si="63"/>
        <v>0</v>
      </c>
    </row>
    <row r="630" spans="1:20" ht="47.25" outlineLevel="4">
      <c r="A630" s="132" t="s">
        <v>604</v>
      </c>
      <c r="B630" s="133" t="s">
        <v>165</v>
      </c>
      <c r="C630" s="133" t="s">
        <v>2</v>
      </c>
      <c r="D630" s="133" t="s">
        <v>360</v>
      </c>
      <c r="E630" s="133" t="s">
        <v>1</v>
      </c>
      <c r="F630" s="134">
        <f>F631</f>
        <v>403464</v>
      </c>
      <c r="G630" s="134"/>
      <c r="H630" s="134">
        <f>H631</f>
        <v>403464</v>
      </c>
      <c r="I630" s="134"/>
      <c r="L630" s="13">
        <v>403464</v>
      </c>
      <c r="M630" s="13"/>
      <c r="N630" s="13">
        <v>403464</v>
      </c>
      <c r="O630" s="13"/>
      <c r="Q630" s="134">
        <f t="shared" si="60"/>
        <v>0</v>
      </c>
      <c r="R630" s="134">
        <f t="shared" si="61"/>
        <v>0</v>
      </c>
      <c r="S630" s="134">
        <f t="shared" si="62"/>
        <v>0</v>
      </c>
      <c r="T630" s="134">
        <f t="shared" si="63"/>
        <v>0</v>
      </c>
    </row>
    <row r="631" spans="1:20" ht="78.75" outlineLevel="5">
      <c r="A631" s="132" t="s">
        <v>450</v>
      </c>
      <c r="B631" s="133" t="s">
        <v>165</v>
      </c>
      <c r="C631" s="133" t="s">
        <v>2</v>
      </c>
      <c r="D631" s="133" t="s">
        <v>361</v>
      </c>
      <c r="E631" s="133" t="s">
        <v>1</v>
      </c>
      <c r="F631" s="134">
        <f>F632</f>
        <v>403464</v>
      </c>
      <c r="G631" s="134"/>
      <c r="H631" s="134">
        <f>H632</f>
        <v>403464</v>
      </c>
      <c r="I631" s="134"/>
      <c r="L631" s="13">
        <v>403464</v>
      </c>
      <c r="M631" s="13"/>
      <c r="N631" s="13">
        <v>403464</v>
      </c>
      <c r="O631" s="13"/>
      <c r="Q631" s="134">
        <f t="shared" si="60"/>
        <v>0</v>
      </c>
      <c r="R631" s="134">
        <f t="shared" si="61"/>
        <v>0</v>
      </c>
      <c r="S631" s="134">
        <f t="shared" si="62"/>
        <v>0</v>
      </c>
      <c r="T631" s="134">
        <f t="shared" si="63"/>
        <v>0</v>
      </c>
    </row>
    <row r="632" spans="1:20" s="87" customFormat="1" ht="47.25" outlineLevel="6">
      <c r="A632" s="19" t="s">
        <v>706</v>
      </c>
      <c r="B632" s="20" t="s">
        <v>165</v>
      </c>
      <c r="C632" s="20" t="s">
        <v>2</v>
      </c>
      <c r="D632" s="20" t="s">
        <v>361</v>
      </c>
      <c r="E632" s="20" t="s">
        <v>70</v>
      </c>
      <c r="F632" s="13">
        <f>Приложение_7.1!G811</f>
        <v>403464</v>
      </c>
      <c r="G632" s="13"/>
      <c r="H632" s="13">
        <f>Приложение_7.1!I811</f>
        <v>403464</v>
      </c>
      <c r="I632" s="13"/>
      <c r="L632" s="13">
        <v>403464</v>
      </c>
      <c r="M632" s="13"/>
      <c r="N632" s="13">
        <v>403464</v>
      </c>
      <c r="O632" s="13"/>
      <c r="Q632" s="13">
        <f t="shared" si="60"/>
        <v>0</v>
      </c>
      <c r="R632" s="13">
        <f t="shared" si="61"/>
        <v>0</v>
      </c>
      <c r="S632" s="13">
        <f t="shared" si="62"/>
        <v>0</v>
      </c>
      <c r="T632" s="13">
        <f t="shared" si="63"/>
        <v>0</v>
      </c>
    </row>
    <row r="633" spans="1:20" ht="31.5" outlineLevel="4">
      <c r="A633" s="132" t="s">
        <v>605</v>
      </c>
      <c r="B633" s="133" t="s">
        <v>165</v>
      </c>
      <c r="C633" s="133" t="s">
        <v>2</v>
      </c>
      <c r="D633" s="133" t="s">
        <v>362</v>
      </c>
      <c r="E633" s="133" t="s">
        <v>1</v>
      </c>
      <c r="F633" s="134">
        <f>F634+F636</f>
        <v>10483213.6</v>
      </c>
      <c r="G633" s="134">
        <f>G634+G636</f>
        <v>823602.94</v>
      </c>
      <c r="H633" s="134">
        <f>H634+H636</f>
        <v>9693665.6699999999</v>
      </c>
      <c r="I633" s="134">
        <f>I634+I636</f>
        <v>0</v>
      </c>
      <c r="L633" s="13">
        <v>10483213.6</v>
      </c>
      <c r="M633" s="13">
        <f>M636</f>
        <v>823602.94</v>
      </c>
      <c r="N633" s="13">
        <v>9693665.6699999999</v>
      </c>
      <c r="O633" s="13"/>
      <c r="Q633" s="134">
        <f t="shared" si="60"/>
        <v>0</v>
      </c>
      <c r="R633" s="134">
        <f t="shared" si="61"/>
        <v>0</v>
      </c>
      <c r="S633" s="134">
        <f t="shared" si="62"/>
        <v>0</v>
      </c>
      <c r="T633" s="134">
        <f t="shared" si="63"/>
        <v>0</v>
      </c>
    </row>
    <row r="634" spans="1:20" ht="78.75" outlineLevel="5">
      <c r="A634" s="132" t="s">
        <v>450</v>
      </c>
      <c r="B634" s="133" t="s">
        <v>165</v>
      </c>
      <c r="C634" s="133" t="s">
        <v>2</v>
      </c>
      <c r="D634" s="133" t="s">
        <v>363</v>
      </c>
      <c r="E634" s="133" t="s">
        <v>1</v>
      </c>
      <c r="F634" s="134">
        <f>F635</f>
        <v>9659610.6600000001</v>
      </c>
      <c r="G634" s="134"/>
      <c r="H634" s="134">
        <f>H635</f>
        <v>9693665.6699999999</v>
      </c>
      <c r="I634" s="134"/>
      <c r="L634" s="13">
        <v>9659610.6600000001</v>
      </c>
      <c r="M634" s="13"/>
      <c r="N634" s="13">
        <v>9693665.6699999999</v>
      </c>
      <c r="O634" s="13"/>
      <c r="Q634" s="134">
        <f t="shared" si="60"/>
        <v>0</v>
      </c>
      <c r="R634" s="134">
        <f t="shared" si="61"/>
        <v>0</v>
      </c>
      <c r="S634" s="134">
        <f t="shared" si="62"/>
        <v>0</v>
      </c>
      <c r="T634" s="134">
        <f t="shared" si="63"/>
        <v>0</v>
      </c>
    </row>
    <row r="635" spans="1:20" s="87" customFormat="1" ht="47.25" outlineLevel="6">
      <c r="A635" s="19" t="s">
        <v>706</v>
      </c>
      <c r="B635" s="20" t="s">
        <v>165</v>
      </c>
      <c r="C635" s="20" t="s">
        <v>2</v>
      </c>
      <c r="D635" s="20" t="s">
        <v>363</v>
      </c>
      <c r="E635" s="20" t="s">
        <v>70</v>
      </c>
      <c r="F635" s="13">
        <f>Приложение_7.1!G814</f>
        <v>9659610.6600000001</v>
      </c>
      <c r="G635" s="13"/>
      <c r="H635" s="13">
        <f>Приложение_7.1!I814</f>
        <v>9693665.6699999999</v>
      </c>
      <c r="I635" s="13"/>
      <c r="L635" s="13">
        <v>9659610.6600000001</v>
      </c>
      <c r="M635" s="13"/>
      <c r="N635" s="13">
        <v>9693665.6699999999</v>
      </c>
      <c r="O635" s="13"/>
      <c r="Q635" s="13">
        <f t="shared" si="60"/>
        <v>0</v>
      </c>
      <c r="R635" s="13">
        <f t="shared" si="61"/>
        <v>0</v>
      </c>
      <c r="S635" s="13">
        <f t="shared" si="62"/>
        <v>0</v>
      </c>
      <c r="T635" s="13">
        <f t="shared" si="63"/>
        <v>0</v>
      </c>
    </row>
    <row r="636" spans="1:20" ht="78.75" outlineLevel="5">
      <c r="A636" s="132" t="s">
        <v>472</v>
      </c>
      <c r="B636" s="133" t="s">
        <v>165</v>
      </c>
      <c r="C636" s="133" t="s">
        <v>2</v>
      </c>
      <c r="D636" s="133" t="s">
        <v>364</v>
      </c>
      <c r="E636" s="133" t="s">
        <v>1</v>
      </c>
      <c r="F636" s="134">
        <f>F637</f>
        <v>823602.94</v>
      </c>
      <c r="G636" s="134">
        <f>G637</f>
        <v>823602.94</v>
      </c>
      <c r="H636" s="134">
        <f>H637</f>
        <v>0</v>
      </c>
      <c r="I636" s="134">
        <f>I637</f>
        <v>0</v>
      </c>
      <c r="L636" s="13">
        <v>823602.94</v>
      </c>
      <c r="M636" s="13">
        <v>823602.94</v>
      </c>
      <c r="N636" s="13">
        <v>0</v>
      </c>
      <c r="O636" s="13"/>
      <c r="Q636" s="134">
        <f t="shared" si="60"/>
        <v>0</v>
      </c>
      <c r="R636" s="134">
        <f t="shared" si="61"/>
        <v>0</v>
      </c>
      <c r="S636" s="134">
        <f t="shared" si="62"/>
        <v>0</v>
      </c>
      <c r="T636" s="134">
        <f t="shared" si="63"/>
        <v>0</v>
      </c>
    </row>
    <row r="637" spans="1:20" s="87" customFormat="1" ht="47.25" outlineLevel="6">
      <c r="A637" s="19" t="s">
        <v>706</v>
      </c>
      <c r="B637" s="20" t="s">
        <v>165</v>
      </c>
      <c r="C637" s="20" t="s">
        <v>2</v>
      </c>
      <c r="D637" s="20" t="s">
        <v>364</v>
      </c>
      <c r="E637" s="20" t="s">
        <v>70</v>
      </c>
      <c r="F637" s="13">
        <f>Приложение_7.1!G816</f>
        <v>823602.94</v>
      </c>
      <c r="G637" s="13">
        <f>F637</f>
        <v>823602.94</v>
      </c>
      <c r="H637" s="13">
        <f>Приложение_7.1!I816</f>
        <v>0</v>
      </c>
      <c r="I637" s="13">
        <f>H637</f>
        <v>0</v>
      </c>
      <c r="L637" s="13">
        <v>823602.94</v>
      </c>
      <c r="M637" s="13">
        <v>823602.94</v>
      </c>
      <c r="N637" s="13">
        <v>0</v>
      </c>
      <c r="O637" s="13"/>
      <c r="Q637" s="13">
        <f t="shared" ref="Q637:Q696" si="65">L637-F637</f>
        <v>0</v>
      </c>
      <c r="R637" s="13">
        <f t="shared" ref="R637:R696" si="66">M637-G637</f>
        <v>0</v>
      </c>
      <c r="S637" s="13">
        <f t="shared" ref="S637:S696" si="67">N637-H637</f>
        <v>0</v>
      </c>
      <c r="T637" s="13">
        <f t="shared" ref="T637:T696" si="68">O637-I637</f>
        <v>0</v>
      </c>
    </row>
    <row r="638" spans="1:20" ht="31.5" outlineLevel="4">
      <c r="A638" s="132" t="s">
        <v>606</v>
      </c>
      <c r="B638" s="133" t="s">
        <v>165</v>
      </c>
      <c r="C638" s="133" t="s">
        <v>2</v>
      </c>
      <c r="D638" s="133" t="s">
        <v>366</v>
      </c>
      <c r="E638" s="133" t="s">
        <v>1</v>
      </c>
      <c r="F638" s="134">
        <f>F639+F641</f>
        <v>4196252.4000000004</v>
      </c>
      <c r="G638" s="134">
        <f>G639+G641</f>
        <v>332408.13</v>
      </c>
      <c r="H638" s="134">
        <f>H639+H641</f>
        <v>3877466.26</v>
      </c>
      <c r="I638" s="134">
        <f>I639+I641</f>
        <v>0</v>
      </c>
      <c r="L638" s="13">
        <v>4196252.4000000004</v>
      </c>
      <c r="M638" s="13">
        <f>M641</f>
        <v>332408.13</v>
      </c>
      <c r="N638" s="13">
        <v>3877466.26</v>
      </c>
      <c r="O638" s="13"/>
      <c r="Q638" s="134">
        <f t="shared" si="65"/>
        <v>0</v>
      </c>
      <c r="R638" s="134">
        <f t="shared" si="66"/>
        <v>0</v>
      </c>
      <c r="S638" s="134">
        <f t="shared" si="67"/>
        <v>0</v>
      </c>
      <c r="T638" s="134">
        <f t="shared" si="68"/>
        <v>0</v>
      </c>
    </row>
    <row r="639" spans="1:20" ht="78.75" outlineLevel="5">
      <c r="A639" s="132" t="s">
        <v>450</v>
      </c>
      <c r="B639" s="133" t="s">
        <v>165</v>
      </c>
      <c r="C639" s="133" t="s">
        <v>2</v>
      </c>
      <c r="D639" s="133" t="s">
        <v>367</v>
      </c>
      <c r="E639" s="133" t="s">
        <v>1</v>
      </c>
      <c r="F639" s="134">
        <f>F640</f>
        <v>3863844.27</v>
      </c>
      <c r="G639" s="134"/>
      <c r="H639" s="134">
        <f>H640</f>
        <v>3877466.26</v>
      </c>
      <c r="I639" s="134"/>
      <c r="L639" s="13">
        <v>3863844.27</v>
      </c>
      <c r="M639" s="13"/>
      <c r="N639" s="13">
        <v>3877466.26</v>
      </c>
      <c r="O639" s="13"/>
      <c r="Q639" s="134">
        <f t="shared" si="65"/>
        <v>0</v>
      </c>
      <c r="R639" s="134">
        <f t="shared" si="66"/>
        <v>0</v>
      </c>
      <c r="S639" s="134">
        <f t="shared" si="67"/>
        <v>0</v>
      </c>
      <c r="T639" s="134">
        <f t="shared" si="68"/>
        <v>0</v>
      </c>
    </row>
    <row r="640" spans="1:20" s="87" customFormat="1" ht="47.25" outlineLevel="6">
      <c r="A640" s="19" t="s">
        <v>706</v>
      </c>
      <c r="B640" s="20" t="s">
        <v>165</v>
      </c>
      <c r="C640" s="20" t="s">
        <v>2</v>
      </c>
      <c r="D640" s="20" t="s">
        <v>367</v>
      </c>
      <c r="E640" s="20" t="s">
        <v>70</v>
      </c>
      <c r="F640" s="13">
        <f>Приложение_7.1!G819</f>
        <v>3863844.27</v>
      </c>
      <c r="G640" s="13"/>
      <c r="H640" s="13">
        <f>Приложение_7.1!I819</f>
        <v>3877466.26</v>
      </c>
      <c r="I640" s="13"/>
      <c r="L640" s="13">
        <v>3863844.27</v>
      </c>
      <c r="M640" s="13"/>
      <c r="N640" s="13">
        <v>3877466.26</v>
      </c>
      <c r="O640" s="13"/>
      <c r="Q640" s="13">
        <f t="shared" si="65"/>
        <v>0</v>
      </c>
      <c r="R640" s="13">
        <f t="shared" si="66"/>
        <v>0</v>
      </c>
      <c r="S640" s="13">
        <f t="shared" si="67"/>
        <v>0</v>
      </c>
      <c r="T640" s="13">
        <f t="shared" si="68"/>
        <v>0</v>
      </c>
    </row>
    <row r="641" spans="1:20" ht="78.75" outlineLevel="5">
      <c r="A641" s="132" t="s">
        <v>472</v>
      </c>
      <c r="B641" s="133" t="s">
        <v>165</v>
      </c>
      <c r="C641" s="133" t="s">
        <v>2</v>
      </c>
      <c r="D641" s="133" t="s">
        <v>368</v>
      </c>
      <c r="E641" s="133" t="s">
        <v>1</v>
      </c>
      <c r="F641" s="134">
        <f>F642</f>
        <v>332408.13</v>
      </c>
      <c r="G641" s="134">
        <f>G642</f>
        <v>332408.13</v>
      </c>
      <c r="H641" s="134">
        <f>H642</f>
        <v>0</v>
      </c>
      <c r="I641" s="134">
        <f>I642</f>
        <v>0</v>
      </c>
      <c r="L641" s="13">
        <v>332408.13</v>
      </c>
      <c r="M641" s="13">
        <v>332408.13</v>
      </c>
      <c r="N641" s="13">
        <v>0</v>
      </c>
      <c r="O641" s="13"/>
      <c r="Q641" s="134">
        <f t="shared" si="65"/>
        <v>0</v>
      </c>
      <c r="R641" s="134">
        <f t="shared" si="66"/>
        <v>0</v>
      </c>
      <c r="S641" s="134">
        <f t="shared" si="67"/>
        <v>0</v>
      </c>
      <c r="T641" s="134">
        <f t="shared" si="68"/>
        <v>0</v>
      </c>
    </row>
    <row r="642" spans="1:20" s="87" customFormat="1" ht="47.25" outlineLevel="6">
      <c r="A642" s="19" t="s">
        <v>706</v>
      </c>
      <c r="B642" s="20" t="s">
        <v>165</v>
      </c>
      <c r="C642" s="20" t="s">
        <v>2</v>
      </c>
      <c r="D642" s="20" t="s">
        <v>368</v>
      </c>
      <c r="E642" s="20" t="s">
        <v>70</v>
      </c>
      <c r="F642" s="13">
        <f>Приложение_7.1!G821</f>
        <v>332408.13</v>
      </c>
      <c r="G642" s="13">
        <f>F642</f>
        <v>332408.13</v>
      </c>
      <c r="H642" s="13">
        <f>Приложение_7.1!I821</f>
        <v>0</v>
      </c>
      <c r="I642" s="13">
        <f>H642</f>
        <v>0</v>
      </c>
      <c r="L642" s="13">
        <v>332408.13</v>
      </c>
      <c r="M642" s="13">
        <v>332408.13</v>
      </c>
      <c r="N642" s="13">
        <v>0</v>
      </c>
      <c r="O642" s="13"/>
      <c r="Q642" s="13">
        <f t="shared" si="65"/>
        <v>0</v>
      </c>
      <c r="R642" s="13">
        <f t="shared" si="66"/>
        <v>0</v>
      </c>
      <c r="S642" s="13">
        <f t="shared" si="67"/>
        <v>0</v>
      </c>
      <c r="T642" s="13">
        <f t="shared" si="68"/>
        <v>0</v>
      </c>
    </row>
    <row r="643" spans="1:20" ht="31.5" outlineLevel="4">
      <c r="A643" s="132" t="s">
        <v>571</v>
      </c>
      <c r="B643" s="133" t="s">
        <v>165</v>
      </c>
      <c r="C643" s="133" t="s">
        <v>2</v>
      </c>
      <c r="D643" s="133" t="s">
        <v>370</v>
      </c>
      <c r="E643" s="133" t="s">
        <v>1</v>
      </c>
      <c r="F643" s="134">
        <f>F644</f>
        <v>171943</v>
      </c>
      <c r="G643" s="134"/>
      <c r="H643" s="134">
        <f>H644</f>
        <v>447051</v>
      </c>
      <c r="I643" s="134"/>
      <c r="L643" s="13">
        <v>171943</v>
      </c>
      <c r="M643" s="13"/>
      <c r="N643" s="13">
        <v>447051</v>
      </c>
      <c r="O643" s="13"/>
      <c r="Q643" s="134">
        <f t="shared" si="65"/>
        <v>0</v>
      </c>
      <c r="R643" s="134">
        <f t="shared" si="66"/>
        <v>0</v>
      </c>
      <c r="S643" s="134">
        <f t="shared" si="67"/>
        <v>0</v>
      </c>
      <c r="T643" s="134">
        <f t="shared" si="68"/>
        <v>0</v>
      </c>
    </row>
    <row r="644" spans="1:20" ht="78.75" outlineLevel="5">
      <c r="A644" s="132" t="s">
        <v>439</v>
      </c>
      <c r="B644" s="133" t="s">
        <v>165</v>
      </c>
      <c r="C644" s="133" t="s">
        <v>2</v>
      </c>
      <c r="D644" s="133" t="s">
        <v>371</v>
      </c>
      <c r="E644" s="133" t="s">
        <v>1</v>
      </c>
      <c r="F644" s="134">
        <f>F645</f>
        <v>171943</v>
      </c>
      <c r="G644" s="134"/>
      <c r="H644" s="134">
        <f>H645</f>
        <v>447051</v>
      </c>
      <c r="I644" s="134"/>
      <c r="L644" s="13">
        <v>171943</v>
      </c>
      <c r="M644" s="13"/>
      <c r="N644" s="13">
        <v>447051</v>
      </c>
      <c r="O644" s="13"/>
      <c r="Q644" s="134">
        <f t="shared" si="65"/>
        <v>0</v>
      </c>
      <c r="R644" s="134">
        <f t="shared" si="66"/>
        <v>0</v>
      </c>
      <c r="S644" s="134">
        <f t="shared" si="67"/>
        <v>0</v>
      </c>
      <c r="T644" s="134">
        <f t="shared" si="68"/>
        <v>0</v>
      </c>
    </row>
    <row r="645" spans="1:20" s="87" customFormat="1" ht="47.25" outlineLevel="6">
      <c r="A645" s="19" t="s">
        <v>706</v>
      </c>
      <c r="B645" s="20" t="s">
        <v>165</v>
      </c>
      <c r="C645" s="20" t="s">
        <v>2</v>
      </c>
      <c r="D645" s="20" t="s">
        <v>371</v>
      </c>
      <c r="E645" s="20" t="s">
        <v>70</v>
      </c>
      <c r="F645" s="13">
        <f>Приложение_7.1!G824</f>
        <v>171943</v>
      </c>
      <c r="G645" s="13"/>
      <c r="H645" s="13">
        <f>Приложение_7.1!I824</f>
        <v>447051</v>
      </c>
      <c r="I645" s="13"/>
      <c r="L645" s="13">
        <v>171943</v>
      </c>
      <c r="M645" s="13"/>
      <c r="N645" s="13">
        <v>447051</v>
      </c>
      <c r="O645" s="13"/>
      <c r="Q645" s="13">
        <f t="shared" si="65"/>
        <v>0</v>
      </c>
      <c r="R645" s="13">
        <f t="shared" si="66"/>
        <v>0</v>
      </c>
      <c r="S645" s="13">
        <f t="shared" si="67"/>
        <v>0</v>
      </c>
      <c r="T645" s="13">
        <f t="shared" si="68"/>
        <v>0</v>
      </c>
    </row>
    <row r="646" spans="1:20" s="150" customFormat="1" ht="63" outlineLevel="3">
      <c r="A646" s="139" t="s">
        <v>661</v>
      </c>
      <c r="B646" s="140" t="s">
        <v>165</v>
      </c>
      <c r="C646" s="140" t="s">
        <v>2</v>
      </c>
      <c r="D646" s="140" t="s">
        <v>372</v>
      </c>
      <c r="E646" s="140" t="s">
        <v>1</v>
      </c>
      <c r="F646" s="141">
        <f>F647</f>
        <v>691645.65</v>
      </c>
      <c r="G646" s="141"/>
      <c r="H646" s="141">
        <f>H647</f>
        <v>0</v>
      </c>
      <c r="I646" s="141"/>
      <c r="L646" s="12">
        <v>691645.65</v>
      </c>
      <c r="M646" s="12"/>
      <c r="N646" s="12">
        <v>0</v>
      </c>
      <c r="O646" s="12"/>
      <c r="Q646" s="141">
        <f t="shared" si="65"/>
        <v>0</v>
      </c>
      <c r="R646" s="141">
        <f t="shared" si="66"/>
        <v>0</v>
      </c>
      <c r="S646" s="141">
        <f t="shared" si="67"/>
        <v>0</v>
      </c>
      <c r="T646" s="141">
        <f t="shared" si="68"/>
        <v>0</v>
      </c>
    </row>
    <row r="647" spans="1:20" ht="63" outlineLevel="4">
      <c r="A647" s="132" t="s">
        <v>607</v>
      </c>
      <c r="B647" s="133" t="s">
        <v>165</v>
      </c>
      <c r="C647" s="133" t="s">
        <v>2</v>
      </c>
      <c r="D647" s="133" t="s">
        <v>373</v>
      </c>
      <c r="E647" s="133" t="s">
        <v>1</v>
      </c>
      <c r="F647" s="134">
        <f>F648</f>
        <v>691645.65</v>
      </c>
      <c r="G647" s="134"/>
      <c r="H647" s="134">
        <f>H648</f>
        <v>0</v>
      </c>
      <c r="I647" s="134"/>
      <c r="L647" s="13">
        <v>691645.65</v>
      </c>
      <c r="M647" s="13"/>
      <c r="N647" s="13">
        <v>0</v>
      </c>
      <c r="O647" s="13"/>
      <c r="Q647" s="134">
        <f t="shared" si="65"/>
        <v>0</v>
      </c>
      <c r="R647" s="134">
        <f t="shared" si="66"/>
        <v>0</v>
      </c>
      <c r="S647" s="134">
        <f t="shared" si="67"/>
        <v>0</v>
      </c>
      <c r="T647" s="134">
        <f t="shared" si="68"/>
        <v>0</v>
      </c>
    </row>
    <row r="648" spans="1:20" ht="31.5" outlineLevel="5">
      <c r="A648" s="132" t="s">
        <v>463</v>
      </c>
      <c r="B648" s="133" t="s">
        <v>165</v>
      </c>
      <c r="C648" s="133" t="s">
        <v>2</v>
      </c>
      <c r="D648" s="133" t="s">
        <v>374</v>
      </c>
      <c r="E648" s="133" t="s">
        <v>1</v>
      </c>
      <c r="F648" s="134">
        <f>F649</f>
        <v>691645.65</v>
      </c>
      <c r="G648" s="134"/>
      <c r="H648" s="134">
        <f>H649</f>
        <v>0</v>
      </c>
      <c r="I648" s="134"/>
      <c r="L648" s="13">
        <v>691645.65</v>
      </c>
      <c r="M648" s="13"/>
      <c r="N648" s="13">
        <v>0</v>
      </c>
      <c r="O648" s="13"/>
      <c r="Q648" s="134">
        <f t="shared" si="65"/>
        <v>0</v>
      </c>
      <c r="R648" s="134">
        <f t="shared" si="66"/>
        <v>0</v>
      </c>
      <c r="S648" s="134">
        <f t="shared" si="67"/>
        <v>0</v>
      </c>
      <c r="T648" s="134">
        <f t="shared" si="68"/>
        <v>0</v>
      </c>
    </row>
    <row r="649" spans="1:20" s="87" customFormat="1" ht="47.25" outlineLevel="6">
      <c r="A649" s="19" t="s">
        <v>706</v>
      </c>
      <c r="B649" s="20" t="s">
        <v>165</v>
      </c>
      <c r="C649" s="20" t="s">
        <v>2</v>
      </c>
      <c r="D649" s="20" t="s">
        <v>374</v>
      </c>
      <c r="E649" s="20" t="s">
        <v>70</v>
      </c>
      <c r="F649" s="13">
        <f>Приложение_7.1!G828</f>
        <v>691645.65</v>
      </c>
      <c r="G649" s="13"/>
      <c r="H649" s="13">
        <f>Приложение_7.1!I828</f>
        <v>0</v>
      </c>
      <c r="I649" s="13"/>
      <c r="L649" s="13">
        <v>691645.65</v>
      </c>
      <c r="M649" s="13"/>
      <c r="N649" s="13">
        <v>0</v>
      </c>
      <c r="O649" s="13"/>
      <c r="Q649" s="13">
        <f t="shared" si="65"/>
        <v>0</v>
      </c>
      <c r="R649" s="13">
        <f t="shared" si="66"/>
        <v>0</v>
      </c>
      <c r="S649" s="13">
        <f t="shared" si="67"/>
        <v>0</v>
      </c>
      <c r="T649" s="13">
        <f t="shared" si="68"/>
        <v>0</v>
      </c>
    </row>
    <row r="650" spans="1:20" s="150" customFormat="1" ht="47.25" outlineLevel="2">
      <c r="A650" s="139" t="s">
        <v>668</v>
      </c>
      <c r="B650" s="140" t="s">
        <v>165</v>
      </c>
      <c r="C650" s="140" t="s">
        <v>2</v>
      </c>
      <c r="D650" s="140" t="s">
        <v>90</v>
      </c>
      <c r="E650" s="140" t="s">
        <v>1</v>
      </c>
      <c r="F650" s="141">
        <f>F651</f>
        <v>1008203</v>
      </c>
      <c r="G650" s="141"/>
      <c r="H650" s="141">
        <f>H651</f>
        <v>1008203</v>
      </c>
      <c r="I650" s="141"/>
      <c r="L650" s="12">
        <v>1008203</v>
      </c>
      <c r="M650" s="12"/>
      <c r="N650" s="12">
        <v>1008203</v>
      </c>
      <c r="O650" s="12"/>
      <c r="Q650" s="141">
        <f t="shared" si="65"/>
        <v>0</v>
      </c>
      <c r="R650" s="141">
        <f t="shared" si="66"/>
        <v>0</v>
      </c>
      <c r="S650" s="141">
        <f t="shared" si="67"/>
        <v>0</v>
      </c>
      <c r="T650" s="141">
        <f t="shared" si="68"/>
        <v>0</v>
      </c>
    </row>
    <row r="651" spans="1:20" s="150" customFormat="1" ht="63" outlineLevel="3">
      <c r="A651" s="139" t="s">
        <v>633</v>
      </c>
      <c r="B651" s="140" t="s">
        <v>165</v>
      </c>
      <c r="C651" s="140" t="s">
        <v>2</v>
      </c>
      <c r="D651" s="140" t="s">
        <v>91</v>
      </c>
      <c r="E651" s="140" t="s">
        <v>1</v>
      </c>
      <c r="F651" s="141">
        <f>F652</f>
        <v>1008203</v>
      </c>
      <c r="G651" s="141"/>
      <c r="H651" s="141">
        <f>H652</f>
        <v>1008203</v>
      </c>
      <c r="I651" s="141"/>
      <c r="L651" s="12">
        <v>1008203</v>
      </c>
      <c r="M651" s="12"/>
      <c r="N651" s="12">
        <v>1008203</v>
      </c>
      <c r="O651" s="12"/>
      <c r="Q651" s="141">
        <f t="shared" si="65"/>
        <v>0</v>
      </c>
      <c r="R651" s="141">
        <f t="shared" si="66"/>
        <v>0</v>
      </c>
      <c r="S651" s="141">
        <f t="shared" si="67"/>
        <v>0</v>
      </c>
      <c r="T651" s="141">
        <f t="shared" si="68"/>
        <v>0</v>
      </c>
    </row>
    <row r="652" spans="1:20" ht="31.5" outlineLevel="4">
      <c r="A652" s="132" t="s">
        <v>518</v>
      </c>
      <c r="B652" s="133" t="s">
        <v>165</v>
      </c>
      <c r="C652" s="133" t="s">
        <v>2</v>
      </c>
      <c r="D652" s="133" t="s">
        <v>100</v>
      </c>
      <c r="E652" s="133" t="s">
        <v>1</v>
      </c>
      <c r="F652" s="134">
        <f>F653</f>
        <v>1008203</v>
      </c>
      <c r="G652" s="134"/>
      <c r="H652" s="134">
        <f>H653</f>
        <v>1008203</v>
      </c>
      <c r="I652" s="134"/>
      <c r="L652" s="13">
        <v>1008203</v>
      </c>
      <c r="M652" s="13"/>
      <c r="N652" s="13">
        <v>1008203</v>
      </c>
      <c r="O652" s="13"/>
      <c r="Q652" s="134">
        <f t="shared" si="65"/>
        <v>0</v>
      </c>
      <c r="R652" s="134">
        <f t="shared" si="66"/>
        <v>0</v>
      </c>
      <c r="S652" s="134">
        <f t="shared" si="67"/>
        <v>0</v>
      </c>
      <c r="T652" s="134">
        <f t="shared" si="68"/>
        <v>0</v>
      </c>
    </row>
    <row r="653" spans="1:20" ht="31.5" outlineLevel="5">
      <c r="A653" s="132" t="s">
        <v>448</v>
      </c>
      <c r="B653" s="133" t="s">
        <v>165</v>
      </c>
      <c r="C653" s="133" t="s">
        <v>2</v>
      </c>
      <c r="D653" s="133" t="s">
        <v>101</v>
      </c>
      <c r="E653" s="133" t="s">
        <v>1</v>
      </c>
      <c r="F653" s="134">
        <f>F654</f>
        <v>1008203</v>
      </c>
      <c r="G653" s="134"/>
      <c r="H653" s="134">
        <f>H654</f>
        <v>1008203</v>
      </c>
      <c r="I653" s="134"/>
      <c r="L653" s="13">
        <v>1008203</v>
      </c>
      <c r="M653" s="13"/>
      <c r="N653" s="13">
        <v>1008203</v>
      </c>
      <c r="O653" s="13"/>
      <c r="Q653" s="134">
        <f t="shared" si="65"/>
        <v>0</v>
      </c>
      <c r="R653" s="134">
        <f t="shared" si="66"/>
        <v>0</v>
      </c>
      <c r="S653" s="134">
        <f t="shared" si="67"/>
        <v>0</v>
      </c>
      <c r="T653" s="134">
        <f t="shared" si="68"/>
        <v>0</v>
      </c>
    </row>
    <row r="654" spans="1:20" s="87" customFormat="1" ht="47.25" outlineLevel="6">
      <c r="A654" s="19" t="s">
        <v>706</v>
      </c>
      <c r="B654" s="20" t="s">
        <v>165</v>
      </c>
      <c r="C654" s="20" t="s">
        <v>2</v>
      </c>
      <c r="D654" s="20" t="s">
        <v>101</v>
      </c>
      <c r="E654" s="20" t="s">
        <v>70</v>
      </c>
      <c r="F654" s="13">
        <f>Приложение_7.1!G833</f>
        <v>1008203</v>
      </c>
      <c r="G654" s="13"/>
      <c r="H654" s="13">
        <f>Приложение_7.1!I833</f>
        <v>1008203</v>
      </c>
      <c r="I654" s="13"/>
      <c r="L654" s="13">
        <v>1008203</v>
      </c>
      <c r="M654" s="13"/>
      <c r="N654" s="13">
        <v>1008203</v>
      </c>
      <c r="O654" s="13"/>
      <c r="Q654" s="13">
        <f t="shared" si="65"/>
        <v>0</v>
      </c>
      <c r="R654" s="13">
        <f t="shared" si="66"/>
        <v>0</v>
      </c>
      <c r="S654" s="13">
        <f t="shared" si="67"/>
        <v>0</v>
      </c>
      <c r="T654" s="13">
        <f t="shared" si="68"/>
        <v>0</v>
      </c>
    </row>
    <row r="655" spans="1:20" s="150" customFormat="1">
      <c r="A655" s="139" t="s">
        <v>714</v>
      </c>
      <c r="B655" s="140" t="s">
        <v>187</v>
      </c>
      <c r="C655" s="140" t="s">
        <v>3</v>
      </c>
      <c r="D655" s="140" t="s">
        <v>4</v>
      </c>
      <c r="E655" s="140" t="s">
        <v>1</v>
      </c>
      <c r="F655" s="141">
        <f>F656+F660+F699</f>
        <v>71617764.609999999</v>
      </c>
      <c r="G655" s="141">
        <f t="shared" ref="G655:I655" si="69">G656+G660+G699</f>
        <v>63332900</v>
      </c>
      <c r="H655" s="141">
        <f>H656+H660+H699</f>
        <v>71401864.609999999</v>
      </c>
      <c r="I655" s="141">
        <f t="shared" si="69"/>
        <v>63117000</v>
      </c>
      <c r="L655" s="12">
        <v>71617764.609999999</v>
      </c>
      <c r="M655" s="12">
        <f>M660+M699</f>
        <v>63332900</v>
      </c>
      <c r="N655" s="12">
        <v>71401864.609999999</v>
      </c>
      <c r="O655" s="12">
        <f>O660+O699</f>
        <v>63117000</v>
      </c>
      <c r="Q655" s="141">
        <f t="shared" si="65"/>
        <v>0</v>
      </c>
      <c r="R655" s="141">
        <f t="shared" si="66"/>
        <v>0</v>
      </c>
      <c r="S655" s="141">
        <f t="shared" si="67"/>
        <v>0</v>
      </c>
      <c r="T655" s="141">
        <f t="shared" si="68"/>
        <v>0</v>
      </c>
    </row>
    <row r="656" spans="1:20" s="150" customFormat="1" outlineLevel="1">
      <c r="A656" s="139" t="s">
        <v>695</v>
      </c>
      <c r="B656" s="140" t="s">
        <v>187</v>
      </c>
      <c r="C656" s="140" t="s">
        <v>2</v>
      </c>
      <c r="D656" s="140" t="s">
        <v>4</v>
      </c>
      <c r="E656" s="140" t="s">
        <v>1</v>
      </c>
      <c r="F656" s="141">
        <f>F657</f>
        <v>8284864.6100000003</v>
      </c>
      <c r="G656" s="141"/>
      <c r="H656" s="141">
        <f>H657</f>
        <v>8284864.6100000003</v>
      </c>
      <c r="I656" s="141"/>
      <c r="L656" s="12">
        <v>8284864.6100000003</v>
      </c>
      <c r="M656" s="12"/>
      <c r="N656" s="12">
        <v>8284864.6100000003</v>
      </c>
      <c r="O656" s="12"/>
      <c r="Q656" s="141">
        <f t="shared" si="65"/>
        <v>0</v>
      </c>
      <c r="R656" s="141">
        <f t="shared" si="66"/>
        <v>0</v>
      </c>
      <c r="S656" s="141">
        <f t="shared" si="67"/>
        <v>0</v>
      </c>
      <c r="T656" s="141">
        <f t="shared" si="68"/>
        <v>0</v>
      </c>
    </row>
    <row r="657" spans="1:20" s="150" customFormat="1" outlineLevel="2">
      <c r="A657" s="139" t="s">
        <v>498</v>
      </c>
      <c r="B657" s="140" t="s">
        <v>187</v>
      </c>
      <c r="C657" s="140" t="s">
        <v>2</v>
      </c>
      <c r="D657" s="140" t="s">
        <v>11</v>
      </c>
      <c r="E657" s="140" t="s">
        <v>1</v>
      </c>
      <c r="F657" s="141">
        <f>F658</f>
        <v>8284864.6100000003</v>
      </c>
      <c r="G657" s="141"/>
      <c r="H657" s="141">
        <f>H658</f>
        <v>8284864.6100000003</v>
      </c>
      <c r="I657" s="141"/>
      <c r="L657" s="12">
        <v>8284864.6100000003</v>
      </c>
      <c r="M657" s="12"/>
      <c r="N657" s="12">
        <v>8284864.6100000003</v>
      </c>
      <c r="O657" s="12"/>
      <c r="Q657" s="141">
        <f t="shared" si="65"/>
        <v>0</v>
      </c>
      <c r="R657" s="141">
        <f t="shared" si="66"/>
        <v>0</v>
      </c>
      <c r="S657" s="141">
        <f t="shared" si="67"/>
        <v>0</v>
      </c>
      <c r="T657" s="141">
        <f t="shared" si="68"/>
        <v>0</v>
      </c>
    </row>
    <row r="658" spans="1:20" ht="94.5" outlineLevel="5">
      <c r="A658" s="132" t="s">
        <v>480</v>
      </c>
      <c r="B658" s="133" t="s">
        <v>187</v>
      </c>
      <c r="C658" s="133" t="s">
        <v>2</v>
      </c>
      <c r="D658" s="133" t="s">
        <v>375</v>
      </c>
      <c r="E658" s="133" t="s">
        <v>1</v>
      </c>
      <c r="F658" s="134">
        <f>F659</f>
        <v>8284864.6100000003</v>
      </c>
      <c r="G658" s="134"/>
      <c r="H658" s="134">
        <f>H659</f>
        <v>8284864.6100000003</v>
      </c>
      <c r="I658" s="134"/>
      <c r="L658" s="13">
        <v>8284864.6100000003</v>
      </c>
      <c r="M658" s="13"/>
      <c r="N658" s="13">
        <v>8284864.6100000003</v>
      </c>
      <c r="O658" s="13"/>
      <c r="Q658" s="134">
        <f t="shared" si="65"/>
        <v>0</v>
      </c>
      <c r="R658" s="134">
        <f t="shared" si="66"/>
        <v>0</v>
      </c>
      <c r="S658" s="134">
        <f t="shared" si="67"/>
        <v>0</v>
      </c>
      <c r="T658" s="134">
        <f t="shared" si="68"/>
        <v>0</v>
      </c>
    </row>
    <row r="659" spans="1:20" s="87" customFormat="1" ht="31.5" outlineLevel="6">
      <c r="A659" s="19" t="s">
        <v>704</v>
      </c>
      <c r="B659" s="20" t="s">
        <v>187</v>
      </c>
      <c r="C659" s="20" t="s">
        <v>2</v>
      </c>
      <c r="D659" s="20" t="s">
        <v>375</v>
      </c>
      <c r="E659" s="20" t="s">
        <v>47</v>
      </c>
      <c r="F659" s="13">
        <f>Приложение_7.1!G233</f>
        <v>8284864.6100000003</v>
      </c>
      <c r="G659" s="13"/>
      <c r="H659" s="13">
        <f>Приложение_7.1!I233</f>
        <v>8284864.6100000003</v>
      </c>
      <c r="I659" s="13"/>
      <c r="L659" s="13">
        <v>8284864.6100000003</v>
      </c>
      <c r="M659" s="13"/>
      <c r="N659" s="13">
        <v>8284864.6100000003</v>
      </c>
      <c r="O659" s="13"/>
      <c r="Q659" s="13">
        <f t="shared" si="65"/>
        <v>0</v>
      </c>
      <c r="R659" s="13">
        <f t="shared" si="66"/>
        <v>0</v>
      </c>
      <c r="S659" s="13">
        <f t="shared" si="67"/>
        <v>0</v>
      </c>
      <c r="T659" s="13">
        <f t="shared" si="68"/>
        <v>0</v>
      </c>
    </row>
    <row r="660" spans="1:20" s="150" customFormat="1" outlineLevel="1">
      <c r="A660" s="139" t="s">
        <v>696</v>
      </c>
      <c r="B660" s="140" t="s">
        <v>187</v>
      </c>
      <c r="C660" s="140" t="s">
        <v>14</v>
      </c>
      <c r="D660" s="140" t="s">
        <v>4</v>
      </c>
      <c r="E660" s="140" t="s">
        <v>1</v>
      </c>
      <c r="F660" s="141">
        <f>F661+F686</f>
        <v>4982500</v>
      </c>
      <c r="G660" s="141">
        <f t="shared" ref="G660:I660" si="70">G661+G686</f>
        <v>4982500</v>
      </c>
      <c r="H660" s="141">
        <f>H661+H686</f>
        <v>4766600</v>
      </c>
      <c r="I660" s="141">
        <f t="shared" si="70"/>
        <v>4766600</v>
      </c>
      <c r="L660" s="12">
        <v>4982500</v>
      </c>
      <c r="M660" s="12">
        <v>4982500</v>
      </c>
      <c r="N660" s="12">
        <v>4766600</v>
      </c>
      <c r="O660" s="12">
        <v>4766600</v>
      </c>
      <c r="Q660" s="141">
        <f t="shared" si="65"/>
        <v>0</v>
      </c>
      <c r="R660" s="141">
        <f t="shared" si="66"/>
        <v>0</v>
      </c>
      <c r="S660" s="141">
        <f t="shared" si="67"/>
        <v>0</v>
      </c>
      <c r="T660" s="141">
        <f t="shared" si="68"/>
        <v>0</v>
      </c>
    </row>
    <row r="661" spans="1:20" s="150" customFormat="1" ht="47.25" outlineLevel="2">
      <c r="A661" s="139" t="s">
        <v>666</v>
      </c>
      <c r="B661" s="140" t="s">
        <v>187</v>
      </c>
      <c r="C661" s="140" t="s">
        <v>14</v>
      </c>
      <c r="D661" s="140" t="s">
        <v>23</v>
      </c>
      <c r="E661" s="140" t="s">
        <v>1</v>
      </c>
      <c r="F661" s="141">
        <f>F662+F668+F674</f>
        <v>4445264</v>
      </c>
      <c r="G661" s="141">
        <f>G662+G668+G674</f>
        <v>4445264</v>
      </c>
      <c r="H661" s="141">
        <f>H662+H668+H674</f>
        <v>4207130</v>
      </c>
      <c r="I661" s="141">
        <f>I662+I668+I674</f>
        <v>4207130</v>
      </c>
      <c r="L661" s="12">
        <v>4445264</v>
      </c>
      <c r="M661" s="12">
        <v>4445264</v>
      </c>
      <c r="N661" s="12">
        <v>4207130</v>
      </c>
      <c r="O661" s="12">
        <v>4207130</v>
      </c>
      <c r="Q661" s="141">
        <f t="shared" si="65"/>
        <v>0</v>
      </c>
      <c r="R661" s="141">
        <f t="shared" si="66"/>
        <v>0</v>
      </c>
      <c r="S661" s="141">
        <f t="shared" si="67"/>
        <v>0</v>
      </c>
      <c r="T661" s="141">
        <f t="shared" si="68"/>
        <v>0</v>
      </c>
    </row>
    <row r="662" spans="1:20" s="150" customFormat="1" ht="31.5" outlineLevel="3">
      <c r="A662" s="139" t="s">
        <v>649</v>
      </c>
      <c r="B662" s="140" t="s">
        <v>187</v>
      </c>
      <c r="C662" s="140" t="s">
        <v>14</v>
      </c>
      <c r="D662" s="140" t="s">
        <v>243</v>
      </c>
      <c r="E662" s="140" t="s">
        <v>1</v>
      </c>
      <c r="F662" s="141">
        <f>F663</f>
        <v>630274.68999999994</v>
      </c>
      <c r="G662" s="141">
        <f>G663</f>
        <v>630274.68999999994</v>
      </c>
      <c r="H662" s="141">
        <f>H663</f>
        <v>656660.64</v>
      </c>
      <c r="I662" s="141">
        <f>I663</f>
        <v>656660.64</v>
      </c>
      <c r="L662" s="12">
        <v>630274.68999999994</v>
      </c>
      <c r="M662" s="12">
        <v>630274.68999999994</v>
      </c>
      <c r="N662" s="12">
        <v>656660.64</v>
      </c>
      <c r="O662" s="12">
        <v>656660.64</v>
      </c>
      <c r="Q662" s="141">
        <f t="shared" si="65"/>
        <v>0</v>
      </c>
      <c r="R662" s="141">
        <f t="shared" si="66"/>
        <v>0</v>
      </c>
      <c r="S662" s="141">
        <f t="shared" si="67"/>
        <v>0</v>
      </c>
      <c r="T662" s="141">
        <f t="shared" si="68"/>
        <v>0</v>
      </c>
    </row>
    <row r="663" spans="1:20" ht="31.5" outlineLevel="4">
      <c r="A663" s="132" t="s">
        <v>571</v>
      </c>
      <c r="B663" s="133" t="s">
        <v>187</v>
      </c>
      <c r="C663" s="133" t="s">
        <v>14</v>
      </c>
      <c r="D663" s="133" t="s">
        <v>250</v>
      </c>
      <c r="E663" s="133" t="s">
        <v>1</v>
      </c>
      <c r="F663" s="134">
        <f>F664+F666</f>
        <v>630274.68999999994</v>
      </c>
      <c r="G663" s="134">
        <f>G664+G666</f>
        <v>630274.68999999994</v>
      </c>
      <c r="H663" s="134">
        <f>H664+H666</f>
        <v>656660.64</v>
      </c>
      <c r="I663" s="134">
        <f>I664+I666</f>
        <v>656660.64</v>
      </c>
      <c r="L663" s="13">
        <v>630274.68999999994</v>
      </c>
      <c r="M663" s="13">
        <v>630274.68999999994</v>
      </c>
      <c r="N663" s="13">
        <v>656660.64</v>
      </c>
      <c r="O663" s="13">
        <v>656660.64</v>
      </c>
      <c r="Q663" s="134">
        <f t="shared" si="65"/>
        <v>0</v>
      </c>
      <c r="R663" s="134">
        <f t="shared" si="66"/>
        <v>0</v>
      </c>
      <c r="S663" s="134">
        <f t="shared" si="67"/>
        <v>0</v>
      </c>
      <c r="T663" s="134">
        <f t="shared" si="68"/>
        <v>0</v>
      </c>
    </row>
    <row r="664" spans="1:20" ht="94.5" outlineLevel="5">
      <c r="A664" s="132" t="s">
        <v>481</v>
      </c>
      <c r="B664" s="133" t="s">
        <v>187</v>
      </c>
      <c r="C664" s="133" t="s">
        <v>14</v>
      </c>
      <c r="D664" s="133" t="s">
        <v>376</v>
      </c>
      <c r="E664" s="133" t="s">
        <v>1</v>
      </c>
      <c r="F664" s="134">
        <f>F665</f>
        <v>1888.46</v>
      </c>
      <c r="G664" s="134">
        <f>G665</f>
        <v>1888.46</v>
      </c>
      <c r="H664" s="134">
        <f>H665</f>
        <v>1888.47</v>
      </c>
      <c r="I664" s="134">
        <f>I665</f>
        <v>1888.47</v>
      </c>
      <c r="L664" s="13">
        <v>1888.46</v>
      </c>
      <c r="M664" s="13">
        <v>1888.46</v>
      </c>
      <c r="N664" s="13">
        <v>1888.47</v>
      </c>
      <c r="O664" s="13">
        <v>1888.47</v>
      </c>
      <c r="Q664" s="134">
        <f t="shared" si="65"/>
        <v>0</v>
      </c>
      <c r="R664" s="134">
        <f t="shared" si="66"/>
        <v>0</v>
      </c>
      <c r="S664" s="134">
        <f t="shared" si="67"/>
        <v>0</v>
      </c>
      <c r="T664" s="134">
        <f t="shared" si="68"/>
        <v>0</v>
      </c>
    </row>
    <row r="665" spans="1:20" s="87" customFormat="1" ht="47.25" outlineLevel="6">
      <c r="A665" s="19" t="s">
        <v>706</v>
      </c>
      <c r="B665" s="20" t="s">
        <v>187</v>
      </c>
      <c r="C665" s="20" t="s">
        <v>14</v>
      </c>
      <c r="D665" s="20" t="s">
        <v>376</v>
      </c>
      <c r="E665" s="20" t="s">
        <v>70</v>
      </c>
      <c r="F665" s="13">
        <f>Приложение_7.1!G649</f>
        <v>1888.46</v>
      </c>
      <c r="G665" s="13">
        <f>F665</f>
        <v>1888.46</v>
      </c>
      <c r="H665" s="13">
        <f>Приложение_7.1!I649</f>
        <v>1888.47</v>
      </c>
      <c r="I665" s="13">
        <f>H665</f>
        <v>1888.47</v>
      </c>
      <c r="L665" s="13">
        <v>1888.46</v>
      </c>
      <c r="M665" s="13">
        <v>1888.46</v>
      </c>
      <c r="N665" s="13">
        <v>1888.47</v>
      </c>
      <c r="O665" s="13">
        <v>1888.47</v>
      </c>
      <c r="Q665" s="13">
        <f t="shared" si="65"/>
        <v>0</v>
      </c>
      <c r="R665" s="13">
        <f t="shared" si="66"/>
        <v>0</v>
      </c>
      <c r="S665" s="13">
        <f t="shared" si="67"/>
        <v>0</v>
      </c>
      <c r="T665" s="13">
        <f t="shared" si="68"/>
        <v>0</v>
      </c>
    </row>
    <row r="666" spans="1:20" ht="94.5" outlineLevel="5">
      <c r="A666" s="132" t="s">
        <v>482</v>
      </c>
      <c r="B666" s="133" t="s">
        <v>187</v>
      </c>
      <c r="C666" s="133" t="s">
        <v>14</v>
      </c>
      <c r="D666" s="133" t="s">
        <v>377</v>
      </c>
      <c r="E666" s="133" t="s">
        <v>1</v>
      </c>
      <c r="F666" s="134">
        <f>F667</f>
        <v>628386.23</v>
      </c>
      <c r="G666" s="134">
        <f>G667</f>
        <v>628386.23</v>
      </c>
      <c r="H666" s="134">
        <f>H667</f>
        <v>654772.17000000004</v>
      </c>
      <c r="I666" s="134">
        <f>I667</f>
        <v>654772.17000000004</v>
      </c>
      <c r="L666" s="13">
        <v>628386.23</v>
      </c>
      <c r="M666" s="13">
        <v>628386.23</v>
      </c>
      <c r="N666" s="13">
        <v>654772.17000000004</v>
      </c>
      <c r="O666" s="13">
        <v>654772.17000000004</v>
      </c>
      <c r="Q666" s="134">
        <f t="shared" si="65"/>
        <v>0</v>
      </c>
      <c r="R666" s="134">
        <f t="shared" si="66"/>
        <v>0</v>
      </c>
      <c r="S666" s="134">
        <f t="shared" si="67"/>
        <v>0</v>
      </c>
      <c r="T666" s="134">
        <f t="shared" si="68"/>
        <v>0</v>
      </c>
    </row>
    <row r="667" spans="1:20" s="87" customFormat="1" ht="47.25" outlineLevel="6">
      <c r="A667" s="19" t="s">
        <v>706</v>
      </c>
      <c r="B667" s="20" t="s">
        <v>187</v>
      </c>
      <c r="C667" s="20" t="s">
        <v>14</v>
      </c>
      <c r="D667" s="20" t="s">
        <v>377</v>
      </c>
      <c r="E667" s="20" t="s">
        <v>70</v>
      </c>
      <c r="F667" s="13">
        <f>Приложение_7.1!G651</f>
        <v>628386.23</v>
      </c>
      <c r="G667" s="13">
        <f>F667</f>
        <v>628386.23</v>
      </c>
      <c r="H667" s="13">
        <f>Приложение_7.1!I651</f>
        <v>654772.17000000004</v>
      </c>
      <c r="I667" s="13">
        <f>H667</f>
        <v>654772.17000000004</v>
      </c>
      <c r="L667" s="13">
        <v>628386.23</v>
      </c>
      <c r="M667" s="13">
        <v>628386.23</v>
      </c>
      <c r="N667" s="13">
        <v>654772.17000000004</v>
      </c>
      <c r="O667" s="13">
        <v>654772.17000000004</v>
      </c>
      <c r="Q667" s="13">
        <f t="shared" si="65"/>
        <v>0</v>
      </c>
      <c r="R667" s="13">
        <f t="shared" si="66"/>
        <v>0</v>
      </c>
      <c r="S667" s="13">
        <f t="shared" si="67"/>
        <v>0</v>
      </c>
      <c r="T667" s="13">
        <f t="shared" si="68"/>
        <v>0</v>
      </c>
    </row>
    <row r="668" spans="1:20" s="150" customFormat="1" ht="63" outlineLevel="3">
      <c r="A668" s="139" t="s">
        <v>651</v>
      </c>
      <c r="B668" s="140" t="s">
        <v>187</v>
      </c>
      <c r="C668" s="140" t="s">
        <v>14</v>
      </c>
      <c r="D668" s="140" t="s">
        <v>259</v>
      </c>
      <c r="E668" s="140" t="s">
        <v>1</v>
      </c>
      <c r="F668" s="141">
        <f>F669</f>
        <v>1184189.31</v>
      </c>
      <c r="G668" s="141">
        <f>G669</f>
        <v>1184189.31</v>
      </c>
      <c r="H668" s="141">
        <f>H669</f>
        <v>1233769.3600000001</v>
      </c>
      <c r="I668" s="141">
        <f>I669</f>
        <v>1233769.3600000001</v>
      </c>
      <c r="L668" s="12">
        <v>1184189.31</v>
      </c>
      <c r="M668" s="12">
        <v>1184189.31</v>
      </c>
      <c r="N668" s="12">
        <v>1233769.3600000001</v>
      </c>
      <c r="O668" s="12">
        <v>1233769.3600000001</v>
      </c>
      <c r="Q668" s="141">
        <f t="shared" si="65"/>
        <v>0</v>
      </c>
      <c r="R668" s="141">
        <f t="shared" si="66"/>
        <v>0</v>
      </c>
      <c r="S668" s="141">
        <f t="shared" si="67"/>
        <v>0</v>
      </c>
      <c r="T668" s="141">
        <f t="shared" si="68"/>
        <v>0</v>
      </c>
    </row>
    <row r="669" spans="1:20" ht="48" customHeight="1" outlineLevel="4">
      <c r="A669" s="132" t="s">
        <v>571</v>
      </c>
      <c r="B669" s="133" t="s">
        <v>187</v>
      </c>
      <c r="C669" s="133" t="s">
        <v>14</v>
      </c>
      <c r="D669" s="133" t="s">
        <v>272</v>
      </c>
      <c r="E669" s="133" t="s">
        <v>1</v>
      </c>
      <c r="F669" s="134">
        <f>F670+F672</f>
        <v>1184189.31</v>
      </c>
      <c r="G669" s="134">
        <f>G670+G672</f>
        <v>1184189.31</v>
      </c>
      <c r="H669" s="134">
        <f>H670+H672</f>
        <v>1233769.3600000001</v>
      </c>
      <c r="I669" s="134">
        <f>I670+I672</f>
        <v>1233769.3600000001</v>
      </c>
      <c r="L669" s="13">
        <v>1184189.31</v>
      </c>
      <c r="M669" s="13">
        <v>1184189.31</v>
      </c>
      <c r="N669" s="13">
        <v>1233769.3600000001</v>
      </c>
      <c r="O669" s="13">
        <v>1233769.3600000001</v>
      </c>
      <c r="Q669" s="134">
        <f t="shared" si="65"/>
        <v>0</v>
      </c>
      <c r="R669" s="134">
        <f t="shared" si="66"/>
        <v>0</v>
      </c>
      <c r="S669" s="134">
        <f t="shared" si="67"/>
        <v>0</v>
      </c>
      <c r="T669" s="134">
        <f t="shared" si="68"/>
        <v>0</v>
      </c>
    </row>
    <row r="670" spans="1:20" ht="94.5" outlineLevel="5">
      <c r="A670" s="132" t="s">
        <v>481</v>
      </c>
      <c r="B670" s="133" t="s">
        <v>187</v>
      </c>
      <c r="C670" s="133" t="s">
        <v>14</v>
      </c>
      <c r="D670" s="133" t="s">
        <v>378</v>
      </c>
      <c r="E670" s="133" t="s">
        <v>1</v>
      </c>
      <c r="F670" s="134">
        <f>F671</f>
        <v>3547.54</v>
      </c>
      <c r="G670" s="134">
        <f>G671</f>
        <v>3547.54</v>
      </c>
      <c r="H670" s="134">
        <f>H671</f>
        <v>3547.53</v>
      </c>
      <c r="I670" s="134">
        <f>I671</f>
        <v>3547.53</v>
      </c>
      <c r="L670" s="13">
        <v>3547.54</v>
      </c>
      <c r="M670" s="13">
        <v>3547.54</v>
      </c>
      <c r="N670" s="13">
        <v>3547.53</v>
      </c>
      <c r="O670" s="13">
        <v>3547.53</v>
      </c>
      <c r="Q670" s="134">
        <f t="shared" si="65"/>
        <v>0</v>
      </c>
      <c r="R670" s="134">
        <f t="shared" si="66"/>
        <v>0</v>
      </c>
      <c r="S670" s="134">
        <f t="shared" si="67"/>
        <v>0</v>
      </c>
      <c r="T670" s="134">
        <f t="shared" si="68"/>
        <v>0</v>
      </c>
    </row>
    <row r="671" spans="1:20" s="87" customFormat="1" ht="47.25" outlineLevel="6">
      <c r="A671" s="19" t="s">
        <v>706</v>
      </c>
      <c r="B671" s="20" t="s">
        <v>187</v>
      </c>
      <c r="C671" s="20" t="s">
        <v>14</v>
      </c>
      <c r="D671" s="20" t="s">
        <v>378</v>
      </c>
      <c r="E671" s="20" t="s">
        <v>70</v>
      </c>
      <c r="F671" s="13">
        <f>Приложение_7.1!G655</f>
        <v>3547.54</v>
      </c>
      <c r="G671" s="13">
        <f>F671</f>
        <v>3547.54</v>
      </c>
      <c r="H671" s="13">
        <f>Приложение_7.1!I655</f>
        <v>3547.53</v>
      </c>
      <c r="I671" s="13">
        <f>H671</f>
        <v>3547.53</v>
      </c>
      <c r="L671" s="13">
        <v>3547.54</v>
      </c>
      <c r="M671" s="13">
        <v>3547.54</v>
      </c>
      <c r="N671" s="13">
        <v>3547.53</v>
      </c>
      <c r="O671" s="13">
        <v>3547.53</v>
      </c>
      <c r="Q671" s="13">
        <f t="shared" si="65"/>
        <v>0</v>
      </c>
      <c r="R671" s="13">
        <f t="shared" si="66"/>
        <v>0</v>
      </c>
      <c r="S671" s="13">
        <f t="shared" si="67"/>
        <v>0</v>
      </c>
      <c r="T671" s="13">
        <f t="shared" si="68"/>
        <v>0</v>
      </c>
    </row>
    <row r="672" spans="1:20" ht="94.5" outlineLevel="5">
      <c r="A672" s="132" t="s">
        <v>482</v>
      </c>
      <c r="B672" s="133" t="s">
        <v>187</v>
      </c>
      <c r="C672" s="133" t="s">
        <v>14</v>
      </c>
      <c r="D672" s="133" t="s">
        <v>379</v>
      </c>
      <c r="E672" s="133" t="s">
        <v>1</v>
      </c>
      <c r="F672" s="134">
        <f>F673</f>
        <v>1180641.77</v>
      </c>
      <c r="G672" s="134">
        <f>G673</f>
        <v>1180641.77</v>
      </c>
      <c r="H672" s="134">
        <f>H673</f>
        <v>1230221.83</v>
      </c>
      <c r="I672" s="134">
        <f>I673</f>
        <v>1230221.83</v>
      </c>
      <c r="L672" s="13">
        <v>1180641.77</v>
      </c>
      <c r="M672" s="13">
        <v>1180641.77</v>
      </c>
      <c r="N672" s="13">
        <v>1230221.83</v>
      </c>
      <c r="O672" s="13">
        <v>1230221.83</v>
      </c>
      <c r="Q672" s="134">
        <f t="shared" si="65"/>
        <v>0</v>
      </c>
      <c r="R672" s="134">
        <f t="shared" si="66"/>
        <v>0</v>
      </c>
      <c r="S672" s="134">
        <f t="shared" si="67"/>
        <v>0</v>
      </c>
      <c r="T672" s="134">
        <f t="shared" si="68"/>
        <v>0</v>
      </c>
    </row>
    <row r="673" spans="1:20" s="87" customFormat="1" ht="47.25" outlineLevel="6">
      <c r="A673" s="19" t="s">
        <v>706</v>
      </c>
      <c r="B673" s="20" t="s">
        <v>187</v>
      </c>
      <c r="C673" s="20" t="s">
        <v>14</v>
      </c>
      <c r="D673" s="20" t="s">
        <v>379</v>
      </c>
      <c r="E673" s="20" t="s">
        <v>70</v>
      </c>
      <c r="F673" s="13">
        <f>Приложение_7.1!G657</f>
        <v>1180641.77</v>
      </c>
      <c r="G673" s="13">
        <f>F673</f>
        <v>1180641.77</v>
      </c>
      <c r="H673" s="13">
        <f>Приложение_7.1!I657</f>
        <v>1230221.83</v>
      </c>
      <c r="I673" s="13">
        <f>H673</f>
        <v>1230221.83</v>
      </c>
      <c r="L673" s="13">
        <v>1180641.77</v>
      </c>
      <c r="M673" s="13">
        <v>1180641.77</v>
      </c>
      <c r="N673" s="13">
        <v>1230221.83</v>
      </c>
      <c r="O673" s="13">
        <v>1230221.83</v>
      </c>
      <c r="Q673" s="13">
        <f t="shared" si="65"/>
        <v>0</v>
      </c>
      <c r="R673" s="13">
        <f t="shared" si="66"/>
        <v>0</v>
      </c>
      <c r="S673" s="13">
        <f t="shared" si="67"/>
        <v>0</v>
      </c>
      <c r="T673" s="13">
        <f t="shared" si="68"/>
        <v>0</v>
      </c>
    </row>
    <row r="674" spans="1:20" s="150" customFormat="1" ht="47.25" outlineLevel="3">
      <c r="A674" s="139" t="s">
        <v>623</v>
      </c>
      <c r="B674" s="140" t="s">
        <v>187</v>
      </c>
      <c r="C674" s="140" t="s">
        <v>14</v>
      </c>
      <c r="D674" s="140" t="s">
        <v>24</v>
      </c>
      <c r="E674" s="140" t="s">
        <v>1</v>
      </c>
      <c r="F674" s="141">
        <f>F675+F678+F683</f>
        <v>2630800</v>
      </c>
      <c r="G674" s="141">
        <f>G675+G678+G683</f>
        <v>2630800</v>
      </c>
      <c r="H674" s="141">
        <f>H675+H678+H683</f>
        <v>2316700</v>
      </c>
      <c r="I674" s="141">
        <f>I675+I678+I683</f>
        <v>2316700</v>
      </c>
      <c r="L674" s="12">
        <v>2630800</v>
      </c>
      <c r="M674" s="12">
        <v>2630800</v>
      </c>
      <c r="N674" s="12">
        <v>2316700</v>
      </c>
      <c r="O674" s="12">
        <v>2316700</v>
      </c>
      <c r="Q674" s="141">
        <f t="shared" si="65"/>
        <v>0</v>
      </c>
      <c r="R674" s="141">
        <f t="shared" si="66"/>
        <v>0</v>
      </c>
      <c r="S674" s="141">
        <f t="shared" si="67"/>
        <v>0</v>
      </c>
      <c r="T674" s="141">
        <f t="shared" si="68"/>
        <v>0</v>
      </c>
    </row>
    <row r="675" spans="1:20" ht="173.25" outlineLevel="4">
      <c r="A675" s="132" t="s">
        <v>608</v>
      </c>
      <c r="B675" s="133" t="s">
        <v>187</v>
      </c>
      <c r="C675" s="133" t="s">
        <v>14</v>
      </c>
      <c r="D675" s="133" t="s">
        <v>380</v>
      </c>
      <c r="E675" s="133" t="s">
        <v>1</v>
      </c>
      <c r="F675" s="134">
        <f t="shared" ref="F675:G676" si="71">F676</f>
        <v>147100</v>
      </c>
      <c r="G675" s="134">
        <f t="shared" si="71"/>
        <v>147100</v>
      </c>
      <c r="H675" s="134">
        <f t="shared" ref="H675:H676" si="72">H676</f>
        <v>147100</v>
      </c>
      <c r="I675" s="134">
        <f t="shared" ref="I675:I676" si="73">I676</f>
        <v>147100</v>
      </c>
      <c r="L675" s="13">
        <v>147100</v>
      </c>
      <c r="M675" s="13">
        <v>147100</v>
      </c>
      <c r="N675" s="13">
        <v>147100</v>
      </c>
      <c r="O675" s="13">
        <v>147100</v>
      </c>
      <c r="Q675" s="134">
        <f t="shared" si="65"/>
        <v>0</v>
      </c>
      <c r="R675" s="134">
        <f t="shared" si="66"/>
        <v>0</v>
      </c>
      <c r="S675" s="134">
        <f t="shared" si="67"/>
        <v>0</v>
      </c>
      <c r="T675" s="134">
        <f t="shared" si="68"/>
        <v>0</v>
      </c>
    </row>
    <row r="676" spans="1:20" ht="173.25" outlineLevel="5">
      <c r="A676" s="132" t="s">
        <v>483</v>
      </c>
      <c r="B676" s="133" t="s">
        <v>187</v>
      </c>
      <c r="C676" s="133" t="s">
        <v>14</v>
      </c>
      <c r="D676" s="133" t="s">
        <v>381</v>
      </c>
      <c r="E676" s="133" t="s">
        <v>1</v>
      </c>
      <c r="F676" s="134">
        <f t="shared" si="71"/>
        <v>147100</v>
      </c>
      <c r="G676" s="134">
        <f t="shared" si="71"/>
        <v>147100</v>
      </c>
      <c r="H676" s="134">
        <f t="shared" si="72"/>
        <v>147100</v>
      </c>
      <c r="I676" s="134">
        <f t="shared" si="73"/>
        <v>147100</v>
      </c>
      <c r="L676" s="13">
        <v>147100</v>
      </c>
      <c r="M676" s="13">
        <v>147100</v>
      </c>
      <c r="N676" s="13">
        <v>147100</v>
      </c>
      <c r="O676" s="13">
        <v>147100</v>
      </c>
      <c r="Q676" s="134">
        <f t="shared" si="65"/>
        <v>0</v>
      </c>
      <c r="R676" s="134">
        <f t="shared" si="66"/>
        <v>0</v>
      </c>
      <c r="S676" s="134">
        <f t="shared" si="67"/>
        <v>0</v>
      </c>
      <c r="T676" s="134">
        <f t="shared" si="68"/>
        <v>0</v>
      </c>
    </row>
    <row r="677" spans="1:20" s="87" customFormat="1" ht="31.5" outlineLevel="6">
      <c r="A677" s="19" t="s">
        <v>704</v>
      </c>
      <c r="B677" s="20" t="s">
        <v>187</v>
      </c>
      <c r="C677" s="20" t="s">
        <v>14</v>
      </c>
      <c r="D677" s="20" t="s">
        <v>381</v>
      </c>
      <c r="E677" s="20" t="s">
        <v>47</v>
      </c>
      <c r="F677" s="13">
        <f>Приложение_7.1!G661</f>
        <v>147100</v>
      </c>
      <c r="G677" s="13">
        <f>F677</f>
        <v>147100</v>
      </c>
      <c r="H677" s="13">
        <f>Приложение_7.1!I661</f>
        <v>147100</v>
      </c>
      <c r="I677" s="13">
        <f>H677</f>
        <v>147100</v>
      </c>
      <c r="L677" s="13">
        <v>147100</v>
      </c>
      <c r="M677" s="13">
        <v>147100</v>
      </c>
      <c r="N677" s="13">
        <v>147100</v>
      </c>
      <c r="O677" s="13">
        <v>147100</v>
      </c>
      <c r="Q677" s="13">
        <f t="shared" si="65"/>
        <v>0</v>
      </c>
      <c r="R677" s="13">
        <f t="shared" si="66"/>
        <v>0</v>
      </c>
      <c r="S677" s="13">
        <f t="shared" si="67"/>
        <v>0</v>
      </c>
      <c r="T677" s="13">
        <f t="shared" si="68"/>
        <v>0</v>
      </c>
    </row>
    <row r="678" spans="1:20" ht="110.25" outlineLevel="4">
      <c r="A678" s="132" t="s">
        <v>609</v>
      </c>
      <c r="B678" s="133" t="s">
        <v>187</v>
      </c>
      <c r="C678" s="133" t="s">
        <v>14</v>
      </c>
      <c r="D678" s="133" t="s">
        <v>382</v>
      </c>
      <c r="E678" s="133" t="s">
        <v>1</v>
      </c>
      <c r="F678" s="134">
        <f>F679+F681</f>
        <v>1855600</v>
      </c>
      <c r="G678" s="134">
        <f>G679+G681</f>
        <v>1855600</v>
      </c>
      <c r="H678" s="134">
        <f>H679+H681</f>
        <v>1855600</v>
      </c>
      <c r="I678" s="134">
        <f>I679+I681</f>
        <v>1855600</v>
      </c>
      <c r="L678" s="13">
        <v>1855600</v>
      </c>
      <c r="M678" s="13">
        <v>1855600</v>
      </c>
      <c r="N678" s="13">
        <v>1855600</v>
      </c>
      <c r="O678" s="13">
        <v>1855600</v>
      </c>
      <c r="Q678" s="134">
        <f t="shared" si="65"/>
        <v>0</v>
      </c>
      <c r="R678" s="134">
        <f t="shared" si="66"/>
        <v>0</v>
      </c>
      <c r="S678" s="134">
        <f t="shared" si="67"/>
        <v>0</v>
      </c>
      <c r="T678" s="134">
        <f t="shared" si="68"/>
        <v>0</v>
      </c>
    </row>
    <row r="679" spans="1:20" ht="94.5" outlineLevel="5">
      <c r="A679" s="132" t="s">
        <v>484</v>
      </c>
      <c r="B679" s="133" t="s">
        <v>187</v>
      </c>
      <c r="C679" s="133" t="s">
        <v>14</v>
      </c>
      <c r="D679" s="133" t="s">
        <v>383</v>
      </c>
      <c r="E679" s="133" t="s">
        <v>1</v>
      </c>
      <c r="F679" s="134">
        <f>F680</f>
        <v>1833800</v>
      </c>
      <c r="G679" s="134">
        <f>G680</f>
        <v>1833800</v>
      </c>
      <c r="H679" s="134">
        <f>H680</f>
        <v>1833800</v>
      </c>
      <c r="I679" s="134">
        <f>I680</f>
        <v>1833800</v>
      </c>
      <c r="L679" s="13">
        <v>1833800</v>
      </c>
      <c r="M679" s="13">
        <v>1833800</v>
      </c>
      <c r="N679" s="13">
        <v>1833800</v>
      </c>
      <c r="O679" s="13">
        <v>1833800</v>
      </c>
      <c r="Q679" s="134">
        <f t="shared" si="65"/>
        <v>0</v>
      </c>
      <c r="R679" s="134">
        <f t="shared" si="66"/>
        <v>0</v>
      </c>
      <c r="S679" s="134">
        <f t="shared" si="67"/>
        <v>0</v>
      </c>
      <c r="T679" s="134">
        <f t="shared" si="68"/>
        <v>0</v>
      </c>
    </row>
    <row r="680" spans="1:20" s="87" customFormat="1" ht="31.5" outlineLevel="6">
      <c r="A680" s="19" t="s">
        <v>704</v>
      </c>
      <c r="B680" s="20" t="s">
        <v>187</v>
      </c>
      <c r="C680" s="20" t="s">
        <v>14</v>
      </c>
      <c r="D680" s="20" t="s">
        <v>383</v>
      </c>
      <c r="E680" s="20" t="s">
        <v>47</v>
      </c>
      <c r="F680" s="13">
        <f>Приложение_7.1!G664</f>
        <v>1833800</v>
      </c>
      <c r="G680" s="13">
        <f>F680</f>
        <v>1833800</v>
      </c>
      <c r="H680" s="13">
        <f>Приложение_7.1!I664</f>
        <v>1833800</v>
      </c>
      <c r="I680" s="13">
        <f>H680</f>
        <v>1833800</v>
      </c>
      <c r="L680" s="13">
        <v>1833800</v>
      </c>
      <c r="M680" s="13">
        <v>1833800</v>
      </c>
      <c r="N680" s="13">
        <v>1833800</v>
      </c>
      <c r="O680" s="13">
        <v>1833800</v>
      </c>
      <c r="Q680" s="13">
        <f t="shared" si="65"/>
        <v>0</v>
      </c>
      <c r="R680" s="13">
        <f t="shared" si="66"/>
        <v>0</v>
      </c>
      <c r="S680" s="13">
        <f t="shared" si="67"/>
        <v>0</v>
      </c>
      <c r="T680" s="13">
        <f t="shared" si="68"/>
        <v>0</v>
      </c>
    </row>
    <row r="681" spans="1:20" ht="94.5" outlineLevel="5">
      <c r="A681" s="132" t="s">
        <v>485</v>
      </c>
      <c r="B681" s="133" t="s">
        <v>187</v>
      </c>
      <c r="C681" s="133" t="s">
        <v>14</v>
      </c>
      <c r="D681" s="133" t="s">
        <v>384</v>
      </c>
      <c r="E681" s="133" t="s">
        <v>1</v>
      </c>
      <c r="F681" s="134">
        <f>F682</f>
        <v>21800</v>
      </c>
      <c r="G681" s="134">
        <f>G682</f>
        <v>21800</v>
      </c>
      <c r="H681" s="134">
        <f>H682</f>
        <v>21800</v>
      </c>
      <c r="I681" s="134">
        <f>I682</f>
        <v>21800</v>
      </c>
      <c r="L681" s="13">
        <v>21800</v>
      </c>
      <c r="M681" s="13">
        <v>21800</v>
      </c>
      <c r="N681" s="13">
        <v>21800</v>
      </c>
      <c r="O681" s="13">
        <v>21800</v>
      </c>
      <c r="Q681" s="134">
        <f t="shared" si="65"/>
        <v>0</v>
      </c>
      <c r="R681" s="134">
        <f t="shared" si="66"/>
        <v>0</v>
      </c>
      <c r="S681" s="134">
        <f t="shared" si="67"/>
        <v>0</v>
      </c>
      <c r="T681" s="134">
        <f t="shared" si="68"/>
        <v>0</v>
      </c>
    </row>
    <row r="682" spans="1:20" s="87" customFormat="1" ht="94.5" outlineLevel="6">
      <c r="A682" s="19" t="s">
        <v>702</v>
      </c>
      <c r="B682" s="20" t="s">
        <v>187</v>
      </c>
      <c r="C682" s="20" t="s">
        <v>14</v>
      </c>
      <c r="D682" s="20" t="s">
        <v>384</v>
      </c>
      <c r="E682" s="20" t="s">
        <v>10</v>
      </c>
      <c r="F682" s="13">
        <f>Приложение_7.1!G666</f>
        <v>21800</v>
      </c>
      <c r="G682" s="13">
        <f>F682</f>
        <v>21800</v>
      </c>
      <c r="H682" s="13">
        <f>Приложение_7.1!I666</f>
        <v>21800</v>
      </c>
      <c r="I682" s="13">
        <f>H682</f>
        <v>21800</v>
      </c>
      <c r="L682" s="13">
        <v>21800</v>
      </c>
      <c r="M682" s="13">
        <v>21800</v>
      </c>
      <c r="N682" s="13">
        <v>21800</v>
      </c>
      <c r="O682" s="13">
        <v>21800</v>
      </c>
      <c r="Q682" s="13">
        <f t="shared" si="65"/>
        <v>0</v>
      </c>
      <c r="R682" s="13">
        <f t="shared" si="66"/>
        <v>0</v>
      </c>
      <c r="S682" s="13">
        <f t="shared" si="67"/>
        <v>0</v>
      </c>
      <c r="T682" s="13">
        <f t="shared" si="68"/>
        <v>0</v>
      </c>
    </row>
    <row r="683" spans="1:20" ht="110.25" outlineLevel="4">
      <c r="A683" s="132" t="s">
        <v>610</v>
      </c>
      <c r="B683" s="133" t="s">
        <v>187</v>
      </c>
      <c r="C683" s="133" t="s">
        <v>14</v>
      </c>
      <c r="D683" s="133" t="s">
        <v>385</v>
      </c>
      <c r="E683" s="133" t="s">
        <v>1</v>
      </c>
      <c r="F683" s="134">
        <f t="shared" ref="F683:G684" si="74">F684</f>
        <v>628100</v>
      </c>
      <c r="G683" s="134">
        <f t="shared" si="74"/>
        <v>628100</v>
      </c>
      <c r="H683" s="134">
        <f t="shared" ref="H683:H684" si="75">H684</f>
        <v>314000</v>
      </c>
      <c r="I683" s="134">
        <f t="shared" ref="I683:I684" si="76">I684</f>
        <v>314000</v>
      </c>
      <c r="L683" s="13">
        <v>628100</v>
      </c>
      <c r="M683" s="13">
        <v>628100</v>
      </c>
      <c r="N683" s="13">
        <v>314000</v>
      </c>
      <c r="O683" s="13">
        <v>314000</v>
      </c>
      <c r="Q683" s="134">
        <f t="shared" si="65"/>
        <v>0</v>
      </c>
      <c r="R683" s="134">
        <f t="shared" si="66"/>
        <v>0</v>
      </c>
      <c r="S683" s="134">
        <f t="shared" si="67"/>
        <v>0</v>
      </c>
      <c r="T683" s="134">
        <f t="shared" si="68"/>
        <v>0</v>
      </c>
    </row>
    <row r="684" spans="1:20" ht="173.25" outlineLevel="5">
      <c r="A684" s="132" t="s">
        <v>486</v>
      </c>
      <c r="B684" s="133" t="s">
        <v>187</v>
      </c>
      <c r="C684" s="133" t="s">
        <v>14</v>
      </c>
      <c r="D684" s="133" t="s">
        <v>386</v>
      </c>
      <c r="E684" s="133" t="s">
        <v>1</v>
      </c>
      <c r="F684" s="134">
        <f t="shared" si="74"/>
        <v>628100</v>
      </c>
      <c r="G684" s="134">
        <f t="shared" si="74"/>
        <v>628100</v>
      </c>
      <c r="H684" s="134">
        <f t="shared" si="75"/>
        <v>314000</v>
      </c>
      <c r="I684" s="134">
        <f t="shared" si="76"/>
        <v>314000</v>
      </c>
      <c r="L684" s="13">
        <v>628100</v>
      </c>
      <c r="M684" s="13">
        <v>628100</v>
      </c>
      <c r="N684" s="13">
        <v>314000</v>
      </c>
      <c r="O684" s="13">
        <v>314000</v>
      </c>
      <c r="Q684" s="134">
        <f t="shared" si="65"/>
        <v>0</v>
      </c>
      <c r="R684" s="134">
        <f t="shared" si="66"/>
        <v>0</v>
      </c>
      <c r="S684" s="134">
        <f t="shared" si="67"/>
        <v>0</v>
      </c>
      <c r="T684" s="134">
        <f t="shared" si="68"/>
        <v>0</v>
      </c>
    </row>
    <row r="685" spans="1:20" s="87" customFormat="1" ht="31.5" outlineLevel="6">
      <c r="A685" s="19" t="s">
        <v>704</v>
      </c>
      <c r="B685" s="20" t="s">
        <v>187</v>
      </c>
      <c r="C685" s="20" t="s">
        <v>14</v>
      </c>
      <c r="D685" s="20" t="s">
        <v>386</v>
      </c>
      <c r="E685" s="20" t="s">
        <v>47</v>
      </c>
      <c r="F685" s="13">
        <f>Приложение_7.1!G669</f>
        <v>628100</v>
      </c>
      <c r="G685" s="13">
        <f>F685</f>
        <v>628100</v>
      </c>
      <c r="H685" s="13">
        <f>Приложение_7.1!I669</f>
        <v>314000</v>
      </c>
      <c r="I685" s="13">
        <f>H685</f>
        <v>314000</v>
      </c>
      <c r="L685" s="13">
        <v>628100</v>
      </c>
      <c r="M685" s="13">
        <v>628100</v>
      </c>
      <c r="N685" s="13">
        <v>314000</v>
      </c>
      <c r="O685" s="13">
        <v>314000</v>
      </c>
      <c r="Q685" s="13">
        <f t="shared" si="65"/>
        <v>0</v>
      </c>
      <c r="R685" s="13">
        <f t="shared" si="66"/>
        <v>0</v>
      </c>
      <c r="S685" s="13">
        <f t="shared" si="67"/>
        <v>0</v>
      </c>
      <c r="T685" s="13">
        <f t="shared" si="68"/>
        <v>0</v>
      </c>
    </row>
    <row r="686" spans="1:20" s="150" customFormat="1" ht="63" outlineLevel="2">
      <c r="A686" s="139" t="s">
        <v>670</v>
      </c>
      <c r="B686" s="140" t="s">
        <v>187</v>
      </c>
      <c r="C686" s="140" t="s">
        <v>14</v>
      </c>
      <c r="D686" s="140" t="s">
        <v>282</v>
      </c>
      <c r="E686" s="140" t="s">
        <v>1</v>
      </c>
      <c r="F686" s="141">
        <f>F687+F693</f>
        <v>537236</v>
      </c>
      <c r="G686" s="141">
        <f>G687+G693</f>
        <v>537236</v>
      </c>
      <c r="H686" s="141">
        <f>H687+H693</f>
        <v>559470</v>
      </c>
      <c r="I686" s="141">
        <f>I687+I693</f>
        <v>559470</v>
      </c>
      <c r="L686" s="141">
        <v>537236</v>
      </c>
      <c r="M686" s="141">
        <v>537236</v>
      </c>
      <c r="N686" s="141">
        <v>559470</v>
      </c>
      <c r="O686" s="141">
        <v>559470</v>
      </c>
      <c r="Q686" s="141">
        <f t="shared" si="65"/>
        <v>0</v>
      </c>
      <c r="R686" s="141">
        <f t="shared" si="66"/>
        <v>0</v>
      </c>
      <c r="S686" s="141">
        <f t="shared" si="67"/>
        <v>0</v>
      </c>
      <c r="T686" s="141">
        <f t="shared" si="68"/>
        <v>0</v>
      </c>
    </row>
    <row r="687" spans="1:20" s="150" customFormat="1" ht="47.25" outlineLevel="3">
      <c r="A687" s="139" t="s">
        <v>652</v>
      </c>
      <c r="B687" s="140" t="s">
        <v>187</v>
      </c>
      <c r="C687" s="140" t="s">
        <v>14</v>
      </c>
      <c r="D687" s="140" t="s">
        <v>283</v>
      </c>
      <c r="E687" s="140" t="s">
        <v>1</v>
      </c>
      <c r="F687" s="141">
        <f>F688</f>
        <v>415008</v>
      </c>
      <c r="G687" s="141">
        <f>G688</f>
        <v>415008</v>
      </c>
      <c r="H687" s="141">
        <f>H688</f>
        <v>437242</v>
      </c>
      <c r="I687" s="141">
        <f>I688</f>
        <v>437242</v>
      </c>
      <c r="L687" s="12">
        <v>415008</v>
      </c>
      <c r="M687" s="12">
        <v>415008</v>
      </c>
      <c r="N687" s="12">
        <v>437242</v>
      </c>
      <c r="O687" s="12">
        <v>437242</v>
      </c>
      <c r="Q687" s="141">
        <f t="shared" si="65"/>
        <v>0</v>
      </c>
      <c r="R687" s="141">
        <f t="shared" si="66"/>
        <v>0</v>
      </c>
      <c r="S687" s="141">
        <f t="shared" si="67"/>
        <v>0</v>
      </c>
      <c r="T687" s="141">
        <f t="shared" si="68"/>
        <v>0</v>
      </c>
    </row>
    <row r="688" spans="1:20" ht="31.5" outlineLevel="4">
      <c r="A688" s="132" t="s">
        <v>571</v>
      </c>
      <c r="B688" s="133" t="s">
        <v>187</v>
      </c>
      <c r="C688" s="133" t="s">
        <v>14</v>
      </c>
      <c r="D688" s="133" t="s">
        <v>344</v>
      </c>
      <c r="E688" s="133" t="s">
        <v>1</v>
      </c>
      <c r="F688" s="134">
        <f>F689+F691</f>
        <v>415008</v>
      </c>
      <c r="G688" s="134">
        <f>G689+G691</f>
        <v>415008</v>
      </c>
      <c r="H688" s="134">
        <f>H689+H691</f>
        <v>437242</v>
      </c>
      <c r="I688" s="134">
        <f>I689+I691</f>
        <v>437242</v>
      </c>
      <c r="L688" s="13">
        <v>415008</v>
      </c>
      <c r="M688" s="13">
        <v>415008</v>
      </c>
      <c r="N688" s="13">
        <v>437242</v>
      </c>
      <c r="O688" s="13">
        <v>437242</v>
      </c>
      <c r="Q688" s="134">
        <f t="shared" si="65"/>
        <v>0</v>
      </c>
      <c r="R688" s="134">
        <f t="shared" si="66"/>
        <v>0</v>
      </c>
      <c r="S688" s="134">
        <f t="shared" si="67"/>
        <v>0</v>
      </c>
      <c r="T688" s="134">
        <f t="shared" si="68"/>
        <v>0</v>
      </c>
    </row>
    <row r="689" spans="1:20" ht="94.5" outlineLevel="5">
      <c r="A689" s="132" t="s">
        <v>481</v>
      </c>
      <c r="B689" s="133" t="s">
        <v>187</v>
      </c>
      <c r="C689" s="133" t="s">
        <v>14</v>
      </c>
      <c r="D689" s="133" t="s">
        <v>387</v>
      </c>
      <c r="E689" s="133" t="s">
        <v>1</v>
      </c>
      <c r="F689" s="134">
        <f>F690</f>
        <v>5536</v>
      </c>
      <c r="G689" s="134">
        <f>G690</f>
        <v>5536</v>
      </c>
      <c r="H689" s="134">
        <f>H690</f>
        <v>5536</v>
      </c>
      <c r="I689" s="134">
        <f>I690</f>
        <v>5536</v>
      </c>
      <c r="L689" s="13">
        <v>5536</v>
      </c>
      <c r="M689" s="13">
        <v>5536</v>
      </c>
      <c r="N689" s="13">
        <v>5536</v>
      </c>
      <c r="O689" s="13">
        <v>5536</v>
      </c>
      <c r="Q689" s="134">
        <f t="shared" si="65"/>
        <v>0</v>
      </c>
      <c r="R689" s="134">
        <f t="shared" si="66"/>
        <v>0</v>
      </c>
      <c r="S689" s="134">
        <f t="shared" si="67"/>
        <v>0</v>
      </c>
      <c r="T689" s="134">
        <f t="shared" si="68"/>
        <v>0</v>
      </c>
    </row>
    <row r="690" spans="1:20" s="87" customFormat="1" ht="47.25" outlineLevel="6">
      <c r="A690" s="19" t="s">
        <v>706</v>
      </c>
      <c r="B690" s="20" t="s">
        <v>187</v>
      </c>
      <c r="C690" s="20" t="s">
        <v>14</v>
      </c>
      <c r="D690" s="20" t="s">
        <v>387</v>
      </c>
      <c r="E690" s="20" t="s">
        <v>70</v>
      </c>
      <c r="F690" s="13">
        <f>Приложение_7.1!G840</f>
        <v>5536</v>
      </c>
      <c r="G690" s="13">
        <f>F690</f>
        <v>5536</v>
      </c>
      <c r="H690" s="13">
        <f>Приложение_7.1!I840</f>
        <v>5536</v>
      </c>
      <c r="I690" s="13">
        <f>H690</f>
        <v>5536</v>
      </c>
      <c r="L690" s="13">
        <v>5536</v>
      </c>
      <c r="M690" s="13">
        <v>5536</v>
      </c>
      <c r="N690" s="13">
        <v>5536</v>
      </c>
      <c r="O690" s="13">
        <v>5536</v>
      </c>
      <c r="Q690" s="13">
        <f t="shared" si="65"/>
        <v>0</v>
      </c>
      <c r="R690" s="13">
        <f t="shared" si="66"/>
        <v>0</v>
      </c>
      <c r="S690" s="13">
        <f t="shared" si="67"/>
        <v>0</v>
      </c>
      <c r="T690" s="13">
        <f t="shared" si="68"/>
        <v>0</v>
      </c>
    </row>
    <row r="691" spans="1:20" ht="94.5" outlineLevel="5">
      <c r="A691" s="132" t="s">
        <v>482</v>
      </c>
      <c r="B691" s="133" t="s">
        <v>187</v>
      </c>
      <c r="C691" s="133" t="s">
        <v>14</v>
      </c>
      <c r="D691" s="133" t="s">
        <v>388</v>
      </c>
      <c r="E691" s="133" t="s">
        <v>1</v>
      </c>
      <c r="F691" s="134">
        <f>F692</f>
        <v>409472</v>
      </c>
      <c r="G691" s="134">
        <f>G692</f>
        <v>409472</v>
      </c>
      <c r="H691" s="134">
        <f>H692</f>
        <v>431706</v>
      </c>
      <c r="I691" s="134">
        <f>I692</f>
        <v>431706</v>
      </c>
      <c r="L691" s="13">
        <v>409472</v>
      </c>
      <c r="M691" s="13">
        <v>409472</v>
      </c>
      <c r="N691" s="13">
        <v>431706</v>
      </c>
      <c r="O691" s="13">
        <v>431706</v>
      </c>
      <c r="Q691" s="134">
        <f t="shared" si="65"/>
        <v>0</v>
      </c>
      <c r="R691" s="134">
        <f t="shared" si="66"/>
        <v>0</v>
      </c>
      <c r="S691" s="134">
        <f t="shared" si="67"/>
        <v>0</v>
      </c>
      <c r="T691" s="134">
        <f t="shared" si="68"/>
        <v>0</v>
      </c>
    </row>
    <row r="692" spans="1:20" s="87" customFormat="1" ht="47.25" outlineLevel="6">
      <c r="A692" s="19" t="s">
        <v>706</v>
      </c>
      <c r="B692" s="20" t="s">
        <v>187</v>
      </c>
      <c r="C692" s="20" t="s">
        <v>14</v>
      </c>
      <c r="D692" s="20" t="s">
        <v>388</v>
      </c>
      <c r="E692" s="20" t="s">
        <v>70</v>
      </c>
      <c r="F692" s="13">
        <f>Приложение_7.1!G842</f>
        <v>409472</v>
      </c>
      <c r="G692" s="13">
        <f>F692</f>
        <v>409472</v>
      </c>
      <c r="H692" s="13">
        <f>Приложение_7.1!I842</f>
        <v>431706</v>
      </c>
      <c r="I692" s="13">
        <f>H692</f>
        <v>431706</v>
      </c>
      <c r="L692" s="13">
        <v>409472</v>
      </c>
      <c r="M692" s="13">
        <v>409472</v>
      </c>
      <c r="N692" s="13">
        <v>431706</v>
      </c>
      <c r="O692" s="13">
        <v>431706</v>
      </c>
      <c r="Q692" s="13">
        <f t="shared" si="65"/>
        <v>0</v>
      </c>
      <c r="R692" s="13">
        <f t="shared" si="66"/>
        <v>0</v>
      </c>
      <c r="S692" s="13">
        <f t="shared" si="67"/>
        <v>0</v>
      </c>
      <c r="T692" s="13">
        <f t="shared" si="68"/>
        <v>0</v>
      </c>
    </row>
    <row r="693" spans="1:20" s="150" customFormat="1" ht="31.5" outlineLevel="3">
      <c r="A693" s="139" t="s">
        <v>659</v>
      </c>
      <c r="B693" s="140" t="s">
        <v>187</v>
      </c>
      <c r="C693" s="140" t="s">
        <v>14</v>
      </c>
      <c r="D693" s="140" t="s">
        <v>346</v>
      </c>
      <c r="E693" s="140" t="s">
        <v>1</v>
      </c>
      <c r="F693" s="141">
        <f>F694</f>
        <v>122228</v>
      </c>
      <c r="G693" s="141">
        <f>G694</f>
        <v>122228</v>
      </c>
      <c r="H693" s="141">
        <f>H694</f>
        <v>122228</v>
      </c>
      <c r="I693" s="141">
        <f>I694</f>
        <v>122228</v>
      </c>
      <c r="L693" s="12">
        <v>122228</v>
      </c>
      <c r="M693" s="12">
        <v>122228</v>
      </c>
      <c r="N693" s="12">
        <v>122228</v>
      </c>
      <c r="O693" s="12">
        <v>122228</v>
      </c>
      <c r="Q693" s="141">
        <f t="shared" si="65"/>
        <v>0</v>
      </c>
      <c r="R693" s="141">
        <f t="shared" si="66"/>
        <v>0</v>
      </c>
      <c r="S693" s="141">
        <f t="shared" si="67"/>
        <v>0</v>
      </c>
      <c r="T693" s="141">
        <f t="shared" si="68"/>
        <v>0</v>
      </c>
    </row>
    <row r="694" spans="1:20" ht="31.5" outlineLevel="4">
      <c r="A694" s="132" t="s">
        <v>571</v>
      </c>
      <c r="B694" s="133" t="s">
        <v>187</v>
      </c>
      <c r="C694" s="133" t="s">
        <v>14</v>
      </c>
      <c r="D694" s="133" t="s">
        <v>351</v>
      </c>
      <c r="E694" s="133" t="s">
        <v>1</v>
      </c>
      <c r="F694" s="134">
        <f>F695+F697</f>
        <v>122228</v>
      </c>
      <c r="G694" s="134">
        <f>G695+G697</f>
        <v>122228</v>
      </c>
      <c r="H694" s="134">
        <f>H695+H697</f>
        <v>122228</v>
      </c>
      <c r="I694" s="134">
        <f>I695+I697</f>
        <v>122228</v>
      </c>
      <c r="L694" s="13">
        <v>122228</v>
      </c>
      <c r="M694" s="13">
        <v>122228</v>
      </c>
      <c r="N694" s="13">
        <v>122228</v>
      </c>
      <c r="O694" s="13">
        <v>122228</v>
      </c>
      <c r="Q694" s="134">
        <f t="shared" si="65"/>
        <v>0</v>
      </c>
      <c r="R694" s="134">
        <f t="shared" si="66"/>
        <v>0</v>
      </c>
      <c r="S694" s="134">
        <f t="shared" si="67"/>
        <v>0</v>
      </c>
      <c r="T694" s="134">
        <f t="shared" si="68"/>
        <v>0</v>
      </c>
    </row>
    <row r="695" spans="1:20" ht="94.5" outlineLevel="5">
      <c r="A695" s="132" t="s">
        <v>481</v>
      </c>
      <c r="B695" s="133" t="s">
        <v>187</v>
      </c>
      <c r="C695" s="133" t="s">
        <v>14</v>
      </c>
      <c r="D695" s="133" t="s">
        <v>389</v>
      </c>
      <c r="E695" s="133" t="s">
        <v>1</v>
      </c>
      <c r="F695" s="134">
        <f>F696</f>
        <v>2228</v>
      </c>
      <c r="G695" s="134">
        <f>G696</f>
        <v>2228</v>
      </c>
      <c r="H695" s="134">
        <f>H696</f>
        <v>2228</v>
      </c>
      <c r="I695" s="134">
        <f>I696</f>
        <v>2228</v>
      </c>
      <c r="L695" s="13">
        <v>2228</v>
      </c>
      <c r="M695" s="13">
        <v>2228</v>
      </c>
      <c r="N695" s="13">
        <v>2228</v>
      </c>
      <c r="O695" s="13">
        <v>2228</v>
      </c>
      <c r="Q695" s="134">
        <f t="shared" si="65"/>
        <v>0</v>
      </c>
      <c r="R695" s="134">
        <f t="shared" si="66"/>
        <v>0</v>
      </c>
      <c r="S695" s="134">
        <f t="shared" si="67"/>
        <v>0</v>
      </c>
      <c r="T695" s="134">
        <f t="shared" si="68"/>
        <v>0</v>
      </c>
    </row>
    <row r="696" spans="1:20" s="87" customFormat="1" ht="47.25" outlineLevel="6">
      <c r="A696" s="19" t="s">
        <v>706</v>
      </c>
      <c r="B696" s="20" t="s">
        <v>187</v>
      </c>
      <c r="C696" s="20" t="s">
        <v>14</v>
      </c>
      <c r="D696" s="20" t="s">
        <v>389</v>
      </c>
      <c r="E696" s="20" t="s">
        <v>70</v>
      </c>
      <c r="F696" s="13">
        <f>Приложение_7.1!G846</f>
        <v>2228</v>
      </c>
      <c r="G696" s="13">
        <f>F696</f>
        <v>2228</v>
      </c>
      <c r="H696" s="13">
        <f>Приложение_7.1!I846</f>
        <v>2228</v>
      </c>
      <c r="I696" s="13">
        <f>H696</f>
        <v>2228</v>
      </c>
      <c r="L696" s="13">
        <v>2228</v>
      </c>
      <c r="M696" s="13">
        <v>2228</v>
      </c>
      <c r="N696" s="13">
        <v>2228</v>
      </c>
      <c r="O696" s="13">
        <v>2228</v>
      </c>
      <c r="Q696" s="13">
        <f t="shared" si="65"/>
        <v>0</v>
      </c>
      <c r="R696" s="13">
        <f t="shared" si="66"/>
        <v>0</v>
      </c>
      <c r="S696" s="13">
        <f t="shared" si="67"/>
        <v>0</v>
      </c>
      <c r="T696" s="13">
        <f t="shared" si="68"/>
        <v>0</v>
      </c>
    </row>
    <row r="697" spans="1:20" ht="94.5" outlineLevel="5">
      <c r="A697" s="132" t="s">
        <v>482</v>
      </c>
      <c r="B697" s="133" t="s">
        <v>187</v>
      </c>
      <c r="C697" s="133" t="s">
        <v>14</v>
      </c>
      <c r="D697" s="133" t="s">
        <v>390</v>
      </c>
      <c r="E697" s="133" t="s">
        <v>1</v>
      </c>
      <c r="F697" s="134">
        <f>F698</f>
        <v>120000</v>
      </c>
      <c r="G697" s="134">
        <f>G698</f>
        <v>120000</v>
      </c>
      <c r="H697" s="134">
        <f>H698</f>
        <v>120000</v>
      </c>
      <c r="I697" s="134">
        <f>I698</f>
        <v>120000</v>
      </c>
      <c r="L697" s="13">
        <v>120000</v>
      </c>
      <c r="M697" s="13">
        <v>120000</v>
      </c>
      <c r="N697" s="13">
        <v>120000</v>
      </c>
      <c r="O697" s="13">
        <v>120000</v>
      </c>
      <c r="Q697" s="134">
        <f t="shared" ref="Q697:Q756" si="77">L697-F697</f>
        <v>0</v>
      </c>
      <c r="R697" s="134">
        <f t="shared" ref="R697:R756" si="78">M697-G697</f>
        <v>0</v>
      </c>
      <c r="S697" s="134">
        <f t="shared" ref="S697:S756" si="79">N697-H697</f>
        <v>0</v>
      </c>
      <c r="T697" s="134">
        <f t="shared" ref="T697:T756" si="80">O697-I697</f>
        <v>0</v>
      </c>
    </row>
    <row r="698" spans="1:20" s="87" customFormat="1" ht="47.25" outlineLevel="6">
      <c r="A698" s="19" t="s">
        <v>706</v>
      </c>
      <c r="B698" s="20" t="s">
        <v>187</v>
      </c>
      <c r="C698" s="20" t="s">
        <v>14</v>
      </c>
      <c r="D698" s="20" t="s">
        <v>390</v>
      </c>
      <c r="E698" s="20" t="s">
        <v>70</v>
      </c>
      <c r="F698" s="13">
        <f>Приложение_7.1!G848</f>
        <v>120000</v>
      </c>
      <c r="G698" s="13">
        <f>F698</f>
        <v>120000</v>
      </c>
      <c r="H698" s="13">
        <f>Приложение_7.1!I848</f>
        <v>120000</v>
      </c>
      <c r="I698" s="13">
        <f>H698</f>
        <v>120000</v>
      </c>
      <c r="L698" s="13">
        <v>120000</v>
      </c>
      <c r="M698" s="13">
        <v>120000</v>
      </c>
      <c r="N698" s="13">
        <v>120000</v>
      </c>
      <c r="O698" s="13">
        <v>120000</v>
      </c>
      <c r="Q698" s="13">
        <f t="shared" si="77"/>
        <v>0</v>
      </c>
      <c r="R698" s="13">
        <f t="shared" si="78"/>
        <v>0</v>
      </c>
      <c r="S698" s="13">
        <f t="shared" si="79"/>
        <v>0</v>
      </c>
      <c r="T698" s="13">
        <f t="shared" si="80"/>
        <v>0</v>
      </c>
    </row>
    <row r="699" spans="1:20" s="150" customFormat="1" outlineLevel="1">
      <c r="A699" s="139" t="s">
        <v>697</v>
      </c>
      <c r="B699" s="140" t="s">
        <v>187</v>
      </c>
      <c r="C699" s="140" t="s">
        <v>22</v>
      </c>
      <c r="D699" s="140" t="s">
        <v>4</v>
      </c>
      <c r="E699" s="140" t="s">
        <v>1</v>
      </c>
      <c r="F699" s="141">
        <f>F700+F720</f>
        <v>58350400</v>
      </c>
      <c r="G699" s="141">
        <f t="shared" ref="G699:I699" si="81">G700+G720</f>
        <v>58350400</v>
      </c>
      <c r="H699" s="141">
        <f>H700+H720</f>
        <v>58350400</v>
      </c>
      <c r="I699" s="141">
        <f t="shared" si="81"/>
        <v>58350400</v>
      </c>
      <c r="L699" s="12">
        <v>58350400</v>
      </c>
      <c r="M699" s="12">
        <v>58350400</v>
      </c>
      <c r="N699" s="12">
        <v>58350400</v>
      </c>
      <c r="O699" s="12">
        <v>58350400</v>
      </c>
      <c r="Q699" s="141">
        <f t="shared" si="77"/>
        <v>0</v>
      </c>
      <c r="R699" s="141">
        <f t="shared" si="78"/>
        <v>0</v>
      </c>
      <c r="S699" s="141">
        <f t="shared" si="79"/>
        <v>0</v>
      </c>
      <c r="T699" s="141">
        <f t="shared" si="80"/>
        <v>0</v>
      </c>
    </row>
    <row r="700" spans="1:20" s="150" customFormat="1" ht="47.25" outlineLevel="2">
      <c r="A700" s="139" t="s">
        <v>666</v>
      </c>
      <c r="B700" s="140" t="s">
        <v>187</v>
      </c>
      <c r="C700" s="140" t="s">
        <v>22</v>
      </c>
      <c r="D700" s="140" t="s">
        <v>23</v>
      </c>
      <c r="E700" s="140" t="s">
        <v>1</v>
      </c>
      <c r="F700" s="141">
        <f>F701+F709</f>
        <v>56883700</v>
      </c>
      <c r="G700" s="141">
        <f>G701+G709</f>
        <v>56883700</v>
      </c>
      <c r="H700" s="141">
        <f>H701+H709</f>
        <v>56883700</v>
      </c>
      <c r="I700" s="141">
        <f>I701+I709</f>
        <v>56883700</v>
      </c>
      <c r="L700" s="12">
        <v>56883700</v>
      </c>
      <c r="M700" s="12">
        <v>56883700</v>
      </c>
      <c r="N700" s="12">
        <v>56883700</v>
      </c>
      <c r="O700" s="12">
        <v>56883700</v>
      </c>
      <c r="Q700" s="141">
        <f t="shared" si="77"/>
        <v>0</v>
      </c>
      <c r="R700" s="141">
        <f t="shared" si="78"/>
        <v>0</v>
      </c>
      <c r="S700" s="141">
        <f t="shared" si="79"/>
        <v>0</v>
      </c>
      <c r="T700" s="141">
        <f t="shared" si="80"/>
        <v>0</v>
      </c>
    </row>
    <row r="701" spans="1:20" s="150" customFormat="1" ht="31.5" outlineLevel="3">
      <c r="A701" s="139" t="s">
        <v>649</v>
      </c>
      <c r="B701" s="140" t="s">
        <v>187</v>
      </c>
      <c r="C701" s="140" t="s">
        <v>22</v>
      </c>
      <c r="D701" s="140" t="s">
        <v>243</v>
      </c>
      <c r="E701" s="140" t="s">
        <v>1</v>
      </c>
      <c r="F701" s="141">
        <f>F702+F706</f>
        <v>17444400</v>
      </c>
      <c r="G701" s="141">
        <f>G702+G706</f>
        <v>17444400</v>
      </c>
      <c r="H701" s="141">
        <f>H702+H706</f>
        <v>17444400</v>
      </c>
      <c r="I701" s="141">
        <f>I702+I706</f>
        <v>17444400</v>
      </c>
      <c r="L701" s="12">
        <v>17444400</v>
      </c>
      <c r="M701" s="12">
        <v>17444400</v>
      </c>
      <c r="N701" s="12">
        <v>17444400</v>
      </c>
      <c r="O701" s="12">
        <v>17444400</v>
      </c>
      <c r="Q701" s="141">
        <f t="shared" si="77"/>
        <v>0</v>
      </c>
      <c r="R701" s="141">
        <f t="shared" si="78"/>
        <v>0</v>
      </c>
      <c r="S701" s="141">
        <f t="shared" si="79"/>
        <v>0</v>
      </c>
      <c r="T701" s="141">
        <f t="shared" si="80"/>
        <v>0</v>
      </c>
    </row>
    <row r="702" spans="1:20" ht="47.25" outlineLevel="4">
      <c r="A702" s="132" t="s">
        <v>611</v>
      </c>
      <c r="B702" s="133" t="s">
        <v>187</v>
      </c>
      <c r="C702" s="133" t="s">
        <v>22</v>
      </c>
      <c r="D702" s="133" t="s">
        <v>391</v>
      </c>
      <c r="E702" s="133" t="s">
        <v>1</v>
      </c>
      <c r="F702" s="134">
        <f>F703</f>
        <v>425500</v>
      </c>
      <c r="G702" s="134">
        <f>G703</f>
        <v>425500</v>
      </c>
      <c r="H702" s="134">
        <f>H703</f>
        <v>425500</v>
      </c>
      <c r="I702" s="134">
        <f>I703</f>
        <v>425500</v>
      </c>
      <c r="L702" s="13">
        <v>425500</v>
      </c>
      <c r="M702" s="13">
        <v>425500</v>
      </c>
      <c r="N702" s="13">
        <v>425500</v>
      </c>
      <c r="O702" s="13">
        <v>425500</v>
      </c>
      <c r="Q702" s="134">
        <f t="shared" si="77"/>
        <v>0</v>
      </c>
      <c r="R702" s="134">
        <f t="shared" si="78"/>
        <v>0</v>
      </c>
      <c r="S702" s="134">
        <f t="shared" si="79"/>
        <v>0</v>
      </c>
      <c r="T702" s="134">
        <f t="shared" si="80"/>
        <v>0</v>
      </c>
    </row>
    <row r="703" spans="1:20" ht="157.5" outlineLevel="5">
      <c r="A703" s="132" t="s">
        <v>487</v>
      </c>
      <c r="B703" s="133" t="s">
        <v>187</v>
      </c>
      <c r="C703" s="133" t="s">
        <v>22</v>
      </c>
      <c r="D703" s="133" t="s">
        <v>392</v>
      </c>
      <c r="E703" s="133" t="s">
        <v>1</v>
      </c>
      <c r="F703" s="134">
        <f>F704+F705</f>
        <v>425500</v>
      </c>
      <c r="G703" s="134">
        <f>G704+G705</f>
        <v>425500</v>
      </c>
      <c r="H703" s="134">
        <f>H704+H705</f>
        <v>425500</v>
      </c>
      <c r="I703" s="134">
        <f>I704+I705</f>
        <v>425500</v>
      </c>
      <c r="L703" s="13">
        <v>425500</v>
      </c>
      <c r="M703" s="13">
        <v>425500</v>
      </c>
      <c r="N703" s="13">
        <v>425500</v>
      </c>
      <c r="O703" s="13">
        <v>425500</v>
      </c>
      <c r="Q703" s="134">
        <f t="shared" si="77"/>
        <v>0</v>
      </c>
      <c r="R703" s="134">
        <f t="shared" si="78"/>
        <v>0</v>
      </c>
      <c r="S703" s="134">
        <f t="shared" si="79"/>
        <v>0</v>
      </c>
      <c r="T703" s="134">
        <f t="shared" si="80"/>
        <v>0</v>
      </c>
    </row>
    <row r="704" spans="1:20" s="87" customFormat="1" ht="47.25" outlineLevel="6">
      <c r="A704" s="19" t="s">
        <v>703</v>
      </c>
      <c r="B704" s="20" t="s">
        <v>187</v>
      </c>
      <c r="C704" s="20" t="s">
        <v>22</v>
      </c>
      <c r="D704" s="20" t="s">
        <v>392</v>
      </c>
      <c r="E704" s="20" t="s">
        <v>17</v>
      </c>
      <c r="F704" s="13">
        <f>Приложение_7.1!G675</f>
        <v>170216.5</v>
      </c>
      <c r="G704" s="13">
        <f>F704</f>
        <v>170216.5</v>
      </c>
      <c r="H704" s="13">
        <f>Приложение_7.1!I675</f>
        <v>170216.5</v>
      </c>
      <c r="I704" s="13">
        <f>H704</f>
        <v>170216.5</v>
      </c>
      <c r="L704" s="13">
        <v>170216.5</v>
      </c>
      <c r="M704" s="13">
        <v>170216.5</v>
      </c>
      <c r="N704" s="13">
        <v>170216.5</v>
      </c>
      <c r="O704" s="13">
        <v>170216.5</v>
      </c>
      <c r="Q704" s="13">
        <f t="shared" si="77"/>
        <v>0</v>
      </c>
      <c r="R704" s="13">
        <f t="shared" si="78"/>
        <v>0</v>
      </c>
      <c r="S704" s="13">
        <f t="shared" si="79"/>
        <v>0</v>
      </c>
      <c r="T704" s="13">
        <f t="shared" si="80"/>
        <v>0</v>
      </c>
    </row>
    <row r="705" spans="1:20" s="87" customFormat="1" ht="47.25" outlineLevel="6">
      <c r="A705" s="19" t="s">
        <v>706</v>
      </c>
      <c r="B705" s="20" t="s">
        <v>187</v>
      </c>
      <c r="C705" s="20" t="s">
        <v>22</v>
      </c>
      <c r="D705" s="20" t="s">
        <v>392</v>
      </c>
      <c r="E705" s="20" t="s">
        <v>70</v>
      </c>
      <c r="F705" s="13">
        <f>Приложение_7.1!G676</f>
        <v>255283.5</v>
      </c>
      <c r="G705" s="13">
        <f>F705</f>
        <v>255283.5</v>
      </c>
      <c r="H705" s="13">
        <f>Приложение_7.1!I676</f>
        <v>255283.5</v>
      </c>
      <c r="I705" s="13">
        <f>H705</f>
        <v>255283.5</v>
      </c>
      <c r="L705" s="13">
        <v>255283.5</v>
      </c>
      <c r="M705" s="13">
        <v>255283.5</v>
      </c>
      <c r="N705" s="13">
        <v>255283.5</v>
      </c>
      <c r="O705" s="13">
        <v>255283.5</v>
      </c>
      <c r="Q705" s="13">
        <f t="shared" si="77"/>
        <v>0</v>
      </c>
      <c r="R705" s="13">
        <f t="shared" si="78"/>
        <v>0</v>
      </c>
      <c r="S705" s="13">
        <f t="shared" si="79"/>
        <v>0</v>
      </c>
      <c r="T705" s="13">
        <f t="shared" si="80"/>
        <v>0</v>
      </c>
    </row>
    <row r="706" spans="1:20" ht="31.5" outlineLevel="4">
      <c r="A706" s="132" t="s">
        <v>612</v>
      </c>
      <c r="B706" s="133" t="s">
        <v>187</v>
      </c>
      <c r="C706" s="133" t="s">
        <v>22</v>
      </c>
      <c r="D706" s="133" t="s">
        <v>393</v>
      </c>
      <c r="E706" s="133" t="s">
        <v>1</v>
      </c>
      <c r="F706" s="134">
        <f t="shared" ref="F706:G707" si="82">F707</f>
        <v>17018900</v>
      </c>
      <c r="G706" s="134">
        <f t="shared" si="82"/>
        <v>17018900</v>
      </c>
      <c r="H706" s="134">
        <f t="shared" ref="H706:H707" si="83">H707</f>
        <v>17018900</v>
      </c>
      <c r="I706" s="134">
        <f t="shared" ref="I706:I707" si="84">I707</f>
        <v>17018900</v>
      </c>
      <c r="L706" s="13">
        <v>17018900</v>
      </c>
      <c r="M706" s="13">
        <v>17018900</v>
      </c>
      <c r="N706" s="13">
        <v>17018900</v>
      </c>
      <c r="O706" s="13">
        <v>17018900</v>
      </c>
      <c r="Q706" s="134">
        <f t="shared" si="77"/>
        <v>0</v>
      </c>
      <c r="R706" s="134">
        <f t="shared" si="78"/>
        <v>0</v>
      </c>
      <c r="S706" s="134">
        <f t="shared" si="79"/>
        <v>0</v>
      </c>
      <c r="T706" s="134">
        <f t="shared" si="80"/>
        <v>0</v>
      </c>
    </row>
    <row r="707" spans="1:20" ht="94.5" outlineLevel="5">
      <c r="A707" s="132" t="s">
        <v>488</v>
      </c>
      <c r="B707" s="133" t="s">
        <v>187</v>
      </c>
      <c r="C707" s="133" t="s">
        <v>22</v>
      </c>
      <c r="D707" s="133" t="s">
        <v>394</v>
      </c>
      <c r="E707" s="133" t="s">
        <v>1</v>
      </c>
      <c r="F707" s="134">
        <f t="shared" si="82"/>
        <v>17018900</v>
      </c>
      <c r="G707" s="134">
        <f t="shared" si="82"/>
        <v>17018900</v>
      </c>
      <c r="H707" s="134">
        <f t="shared" si="83"/>
        <v>17018900</v>
      </c>
      <c r="I707" s="134">
        <f t="shared" si="84"/>
        <v>17018900</v>
      </c>
      <c r="L707" s="13">
        <v>17018900</v>
      </c>
      <c r="M707" s="13">
        <v>17018900</v>
      </c>
      <c r="N707" s="13">
        <v>17018900</v>
      </c>
      <c r="O707" s="13">
        <v>17018900</v>
      </c>
      <c r="Q707" s="134">
        <f t="shared" si="77"/>
        <v>0</v>
      </c>
      <c r="R707" s="134">
        <f t="shared" si="78"/>
        <v>0</v>
      </c>
      <c r="S707" s="134">
        <f t="shared" si="79"/>
        <v>0</v>
      </c>
      <c r="T707" s="134">
        <f t="shared" si="80"/>
        <v>0</v>
      </c>
    </row>
    <row r="708" spans="1:20" s="87" customFormat="1" ht="31.5" outlineLevel="6">
      <c r="A708" s="19" t="s">
        <v>704</v>
      </c>
      <c r="B708" s="20" t="s">
        <v>187</v>
      </c>
      <c r="C708" s="20" t="s">
        <v>22</v>
      </c>
      <c r="D708" s="20" t="s">
        <v>394</v>
      </c>
      <c r="E708" s="20" t="s">
        <v>47</v>
      </c>
      <c r="F708" s="13">
        <f>Приложение_7.1!G679</f>
        <v>17018900</v>
      </c>
      <c r="G708" s="13">
        <f>F708</f>
        <v>17018900</v>
      </c>
      <c r="H708" s="13">
        <f>Приложение_7.1!I679</f>
        <v>17018900</v>
      </c>
      <c r="I708" s="13">
        <f>H708</f>
        <v>17018900</v>
      </c>
      <c r="L708" s="13">
        <v>17018900</v>
      </c>
      <c r="M708" s="13">
        <v>17018900</v>
      </c>
      <c r="N708" s="13">
        <v>17018900</v>
      </c>
      <c r="O708" s="13">
        <v>17018900</v>
      </c>
      <c r="Q708" s="13">
        <f t="shared" si="77"/>
        <v>0</v>
      </c>
      <c r="R708" s="13">
        <f t="shared" si="78"/>
        <v>0</v>
      </c>
      <c r="S708" s="13">
        <f t="shared" si="79"/>
        <v>0</v>
      </c>
      <c r="T708" s="13">
        <f t="shared" si="80"/>
        <v>0</v>
      </c>
    </row>
    <row r="709" spans="1:20" s="150" customFormat="1" ht="47.25" outlineLevel="3">
      <c r="A709" s="139" t="s">
        <v>623</v>
      </c>
      <c r="B709" s="140" t="s">
        <v>187</v>
      </c>
      <c r="C709" s="140" t="s">
        <v>22</v>
      </c>
      <c r="D709" s="140" t="s">
        <v>24</v>
      </c>
      <c r="E709" s="140" t="s">
        <v>1</v>
      </c>
      <c r="F709" s="141">
        <f>F710+F714+F717</f>
        <v>39439300</v>
      </c>
      <c r="G709" s="141">
        <f>G710+G714+G717</f>
        <v>39439300</v>
      </c>
      <c r="H709" s="141">
        <f>H710+H714+H717</f>
        <v>39439300</v>
      </c>
      <c r="I709" s="141">
        <f>I710+I714+I717</f>
        <v>39439300</v>
      </c>
      <c r="L709" s="12">
        <v>39439300</v>
      </c>
      <c r="M709" s="12">
        <v>39439300</v>
      </c>
      <c r="N709" s="12">
        <v>39439300</v>
      </c>
      <c r="O709" s="12">
        <v>39439300</v>
      </c>
      <c r="Q709" s="141">
        <f t="shared" si="77"/>
        <v>0</v>
      </c>
      <c r="R709" s="141">
        <f t="shared" si="78"/>
        <v>0</v>
      </c>
      <c r="S709" s="141">
        <f t="shared" si="79"/>
        <v>0</v>
      </c>
      <c r="T709" s="141">
        <f t="shared" si="80"/>
        <v>0</v>
      </c>
    </row>
    <row r="710" spans="1:20" ht="47.25" outlineLevel="4">
      <c r="A710" s="132" t="s">
        <v>613</v>
      </c>
      <c r="B710" s="133" t="s">
        <v>187</v>
      </c>
      <c r="C710" s="133" t="s">
        <v>22</v>
      </c>
      <c r="D710" s="133" t="s">
        <v>395</v>
      </c>
      <c r="E710" s="133" t="s">
        <v>1</v>
      </c>
      <c r="F710" s="134">
        <f>F711</f>
        <v>5286000</v>
      </c>
      <c r="G710" s="134">
        <f>G711</f>
        <v>5286000</v>
      </c>
      <c r="H710" s="134">
        <f>H711</f>
        <v>5286000</v>
      </c>
      <c r="I710" s="134">
        <f>I711</f>
        <v>5286000</v>
      </c>
      <c r="L710" s="13">
        <v>5286000</v>
      </c>
      <c r="M710" s="13">
        <v>5286000</v>
      </c>
      <c r="N710" s="13">
        <v>5286000</v>
      </c>
      <c r="O710" s="13">
        <v>5286000</v>
      </c>
      <c r="Q710" s="134">
        <f t="shared" si="77"/>
        <v>0</v>
      </c>
      <c r="R710" s="134">
        <f t="shared" si="78"/>
        <v>0</v>
      </c>
      <c r="S710" s="134">
        <f t="shared" si="79"/>
        <v>0</v>
      </c>
      <c r="T710" s="134">
        <f t="shared" si="80"/>
        <v>0</v>
      </c>
    </row>
    <row r="711" spans="1:20" ht="126" outlineLevel="5">
      <c r="A711" s="132" t="s">
        <v>489</v>
      </c>
      <c r="B711" s="133" t="s">
        <v>187</v>
      </c>
      <c r="C711" s="133" t="s">
        <v>22</v>
      </c>
      <c r="D711" s="133" t="s">
        <v>396</v>
      </c>
      <c r="E711" s="133" t="s">
        <v>1</v>
      </c>
      <c r="F711" s="134">
        <f>F712+F713</f>
        <v>5286000</v>
      </c>
      <c r="G711" s="134">
        <f>G712+G713</f>
        <v>5286000</v>
      </c>
      <c r="H711" s="134">
        <f>H712+H713</f>
        <v>5286000</v>
      </c>
      <c r="I711" s="134">
        <f>I712+I713</f>
        <v>5286000</v>
      </c>
      <c r="L711" s="13">
        <v>5286000</v>
      </c>
      <c r="M711" s="13">
        <v>5286000</v>
      </c>
      <c r="N711" s="13">
        <v>5286000</v>
      </c>
      <c r="O711" s="13">
        <v>5286000</v>
      </c>
      <c r="Q711" s="134">
        <f t="shared" si="77"/>
        <v>0</v>
      </c>
      <c r="R711" s="134">
        <f t="shared" si="78"/>
        <v>0</v>
      </c>
      <c r="S711" s="134">
        <f t="shared" si="79"/>
        <v>0</v>
      </c>
      <c r="T711" s="134">
        <f t="shared" si="80"/>
        <v>0</v>
      </c>
    </row>
    <row r="712" spans="1:20" s="87" customFormat="1" ht="94.5" outlineLevel="6">
      <c r="A712" s="19" t="s">
        <v>702</v>
      </c>
      <c r="B712" s="20" t="s">
        <v>187</v>
      </c>
      <c r="C712" s="20" t="s">
        <v>22</v>
      </c>
      <c r="D712" s="20" t="s">
        <v>396</v>
      </c>
      <c r="E712" s="20" t="s">
        <v>10</v>
      </c>
      <c r="F712" s="13">
        <f>Приложение_7.1!G683</f>
        <v>3774682.59</v>
      </c>
      <c r="G712" s="13">
        <f>F712</f>
        <v>3774682.59</v>
      </c>
      <c r="H712" s="13">
        <f>Приложение_7.1!I683</f>
        <v>3774682.59</v>
      </c>
      <c r="I712" s="13">
        <f>H712</f>
        <v>3774682.59</v>
      </c>
      <c r="L712" s="13">
        <v>3774682.59</v>
      </c>
      <c r="M712" s="13">
        <v>3774682.59</v>
      </c>
      <c r="N712" s="13">
        <v>3774682.59</v>
      </c>
      <c r="O712" s="13">
        <v>3774682.59</v>
      </c>
      <c r="Q712" s="13">
        <f t="shared" si="77"/>
        <v>0</v>
      </c>
      <c r="R712" s="13">
        <f t="shared" si="78"/>
        <v>0</v>
      </c>
      <c r="S712" s="13">
        <f t="shared" si="79"/>
        <v>0</v>
      </c>
      <c r="T712" s="13">
        <f t="shared" si="80"/>
        <v>0</v>
      </c>
    </row>
    <row r="713" spans="1:20" s="87" customFormat="1" ht="47.25" outlineLevel="6">
      <c r="A713" s="19" t="s">
        <v>703</v>
      </c>
      <c r="B713" s="20" t="s">
        <v>187</v>
      </c>
      <c r="C713" s="20" t="s">
        <v>22</v>
      </c>
      <c r="D713" s="20" t="s">
        <v>396</v>
      </c>
      <c r="E713" s="20" t="s">
        <v>17</v>
      </c>
      <c r="F713" s="13">
        <f>Приложение_7.1!G684</f>
        <v>1511317.41</v>
      </c>
      <c r="G713" s="13">
        <f>F713</f>
        <v>1511317.41</v>
      </c>
      <c r="H713" s="13">
        <f>Приложение_7.1!I684</f>
        <v>1511317.41</v>
      </c>
      <c r="I713" s="13">
        <f>H713</f>
        <v>1511317.41</v>
      </c>
      <c r="L713" s="13">
        <v>1511317.41</v>
      </c>
      <c r="M713" s="13">
        <v>1511317.41</v>
      </c>
      <c r="N713" s="13">
        <v>1511317.41</v>
      </c>
      <c r="O713" s="13">
        <v>1511317.41</v>
      </c>
      <c r="Q713" s="13">
        <f t="shared" si="77"/>
        <v>0</v>
      </c>
      <c r="R713" s="13">
        <f t="shared" si="78"/>
        <v>0</v>
      </c>
      <c r="S713" s="13">
        <f t="shared" si="79"/>
        <v>0</v>
      </c>
      <c r="T713" s="13">
        <f t="shared" si="80"/>
        <v>0</v>
      </c>
    </row>
    <row r="714" spans="1:20" ht="63" outlineLevel="4">
      <c r="A714" s="132" t="s">
        <v>614</v>
      </c>
      <c r="B714" s="133" t="s">
        <v>187</v>
      </c>
      <c r="C714" s="133" t="s">
        <v>22</v>
      </c>
      <c r="D714" s="133" t="s">
        <v>397</v>
      </c>
      <c r="E714" s="133" t="s">
        <v>1</v>
      </c>
      <c r="F714" s="134">
        <f t="shared" ref="F714:G715" si="85">F715</f>
        <v>756100</v>
      </c>
      <c r="G714" s="134">
        <f t="shared" si="85"/>
        <v>756100</v>
      </c>
      <c r="H714" s="134">
        <f t="shared" ref="H714:H715" si="86">H715</f>
        <v>756100</v>
      </c>
      <c r="I714" s="134">
        <f t="shared" ref="I714:I715" si="87">I715</f>
        <v>756100</v>
      </c>
      <c r="L714" s="13">
        <v>756100</v>
      </c>
      <c r="M714" s="13">
        <v>756100</v>
      </c>
      <c r="N714" s="13">
        <v>756100</v>
      </c>
      <c r="O714" s="13">
        <v>756100</v>
      </c>
      <c r="Q714" s="134">
        <f t="shared" si="77"/>
        <v>0</v>
      </c>
      <c r="R714" s="134">
        <f t="shared" si="78"/>
        <v>0</v>
      </c>
      <c r="S714" s="134">
        <f t="shared" si="79"/>
        <v>0</v>
      </c>
      <c r="T714" s="134">
        <f t="shared" si="80"/>
        <v>0</v>
      </c>
    </row>
    <row r="715" spans="1:20" ht="94.5" outlineLevel="5">
      <c r="A715" s="132" t="s">
        <v>490</v>
      </c>
      <c r="B715" s="133" t="s">
        <v>187</v>
      </c>
      <c r="C715" s="133" t="s">
        <v>22</v>
      </c>
      <c r="D715" s="133" t="s">
        <v>398</v>
      </c>
      <c r="E715" s="133" t="s">
        <v>1</v>
      </c>
      <c r="F715" s="134">
        <f t="shared" si="85"/>
        <v>756100</v>
      </c>
      <c r="G715" s="134">
        <f t="shared" si="85"/>
        <v>756100</v>
      </c>
      <c r="H715" s="134">
        <f t="shared" si="86"/>
        <v>756100</v>
      </c>
      <c r="I715" s="134">
        <f t="shared" si="87"/>
        <v>756100</v>
      </c>
      <c r="L715" s="13">
        <v>756100</v>
      </c>
      <c r="M715" s="13">
        <v>756100</v>
      </c>
      <c r="N715" s="13">
        <v>756100</v>
      </c>
      <c r="O715" s="13">
        <v>756100</v>
      </c>
      <c r="Q715" s="134">
        <f t="shared" si="77"/>
        <v>0</v>
      </c>
      <c r="R715" s="134">
        <f t="shared" si="78"/>
        <v>0</v>
      </c>
      <c r="S715" s="134">
        <f t="shared" si="79"/>
        <v>0</v>
      </c>
      <c r="T715" s="134">
        <f t="shared" si="80"/>
        <v>0</v>
      </c>
    </row>
    <row r="716" spans="1:20" s="87" customFormat="1" ht="31.5" outlineLevel="6">
      <c r="A716" s="19" t="s">
        <v>704</v>
      </c>
      <c r="B716" s="20" t="s">
        <v>187</v>
      </c>
      <c r="C716" s="20" t="s">
        <v>22</v>
      </c>
      <c r="D716" s="20" t="s">
        <v>398</v>
      </c>
      <c r="E716" s="20" t="s">
        <v>47</v>
      </c>
      <c r="F716" s="13">
        <v>756100</v>
      </c>
      <c r="G716" s="13">
        <f>F716</f>
        <v>756100</v>
      </c>
      <c r="H716" s="13">
        <v>756100</v>
      </c>
      <c r="I716" s="13">
        <f>H716</f>
        <v>756100</v>
      </c>
      <c r="L716" s="13">
        <v>756100</v>
      </c>
      <c r="M716" s="13">
        <v>756100</v>
      </c>
      <c r="N716" s="13">
        <v>756100</v>
      </c>
      <c r="O716" s="13">
        <v>756100</v>
      </c>
      <c r="Q716" s="13">
        <f t="shared" si="77"/>
        <v>0</v>
      </c>
      <c r="R716" s="13">
        <f t="shared" si="78"/>
        <v>0</v>
      </c>
      <c r="S716" s="13">
        <f t="shared" si="79"/>
        <v>0</v>
      </c>
      <c r="T716" s="13">
        <f t="shared" si="80"/>
        <v>0</v>
      </c>
    </row>
    <row r="717" spans="1:20" ht="63" outlineLevel="4">
      <c r="A717" s="132" t="s">
        <v>615</v>
      </c>
      <c r="B717" s="133" t="s">
        <v>187</v>
      </c>
      <c r="C717" s="133" t="s">
        <v>22</v>
      </c>
      <c r="D717" s="133" t="s">
        <v>399</v>
      </c>
      <c r="E717" s="133" t="s">
        <v>1</v>
      </c>
      <c r="F717" s="134">
        <f t="shared" ref="F717:G718" si="88">F718</f>
        <v>33397200</v>
      </c>
      <c r="G717" s="134">
        <f t="shared" si="88"/>
        <v>33397200</v>
      </c>
      <c r="H717" s="134">
        <f t="shared" ref="H717:H718" si="89">H718</f>
        <v>33397200</v>
      </c>
      <c r="I717" s="134">
        <f t="shared" ref="I717:I718" si="90">I718</f>
        <v>33397200</v>
      </c>
      <c r="L717" s="13">
        <v>33397200</v>
      </c>
      <c r="M717" s="13">
        <v>33397200</v>
      </c>
      <c r="N717" s="13">
        <v>33397200</v>
      </c>
      <c r="O717" s="13">
        <v>33397200</v>
      </c>
      <c r="Q717" s="134">
        <f t="shared" si="77"/>
        <v>0</v>
      </c>
      <c r="R717" s="134">
        <f t="shared" si="78"/>
        <v>0</v>
      </c>
      <c r="S717" s="134">
        <f t="shared" si="79"/>
        <v>0</v>
      </c>
      <c r="T717" s="134">
        <f t="shared" si="80"/>
        <v>0</v>
      </c>
    </row>
    <row r="718" spans="1:20" ht="63" outlineLevel="5">
      <c r="A718" s="132" t="s">
        <v>491</v>
      </c>
      <c r="B718" s="133" t="s">
        <v>187</v>
      </c>
      <c r="C718" s="133" t="s">
        <v>22</v>
      </c>
      <c r="D718" s="133" t="s">
        <v>400</v>
      </c>
      <c r="E718" s="133" t="s">
        <v>1</v>
      </c>
      <c r="F718" s="134">
        <f t="shared" si="88"/>
        <v>33397200</v>
      </c>
      <c r="G718" s="134">
        <f t="shared" si="88"/>
        <v>33397200</v>
      </c>
      <c r="H718" s="134">
        <f t="shared" si="89"/>
        <v>33397200</v>
      </c>
      <c r="I718" s="134">
        <f t="shared" si="90"/>
        <v>33397200</v>
      </c>
      <c r="L718" s="13">
        <v>33397200</v>
      </c>
      <c r="M718" s="13">
        <v>33397200</v>
      </c>
      <c r="N718" s="13">
        <v>33397200</v>
      </c>
      <c r="O718" s="13">
        <v>33397200</v>
      </c>
      <c r="Q718" s="134">
        <f t="shared" si="77"/>
        <v>0</v>
      </c>
      <c r="R718" s="134">
        <f t="shared" si="78"/>
        <v>0</v>
      </c>
      <c r="S718" s="134">
        <f t="shared" si="79"/>
        <v>0</v>
      </c>
      <c r="T718" s="134">
        <f t="shared" si="80"/>
        <v>0</v>
      </c>
    </row>
    <row r="719" spans="1:20" s="87" customFormat="1" ht="31.5" outlineLevel="6">
      <c r="A719" s="19" t="s">
        <v>704</v>
      </c>
      <c r="B719" s="20" t="s">
        <v>187</v>
      </c>
      <c r="C719" s="20" t="s">
        <v>22</v>
      </c>
      <c r="D719" s="20" t="s">
        <v>400</v>
      </c>
      <c r="E719" s="20" t="s">
        <v>47</v>
      </c>
      <c r="F719" s="13">
        <f>Приложение_7.1!G690</f>
        <v>33397200</v>
      </c>
      <c r="G719" s="13">
        <f>F719</f>
        <v>33397200</v>
      </c>
      <c r="H719" s="13">
        <f>Приложение_7.1!I690</f>
        <v>33397200</v>
      </c>
      <c r="I719" s="13">
        <f>H719</f>
        <v>33397200</v>
      </c>
      <c r="L719" s="13">
        <v>33397200</v>
      </c>
      <c r="M719" s="13">
        <v>33397200</v>
      </c>
      <c r="N719" s="13">
        <v>33397200</v>
      </c>
      <c r="O719" s="13">
        <v>33397200</v>
      </c>
      <c r="Q719" s="13">
        <f t="shared" si="77"/>
        <v>0</v>
      </c>
      <c r="R719" s="13">
        <f t="shared" si="78"/>
        <v>0</v>
      </c>
      <c r="S719" s="13">
        <f t="shared" si="79"/>
        <v>0</v>
      </c>
      <c r="T719" s="13">
        <f t="shared" si="80"/>
        <v>0</v>
      </c>
    </row>
    <row r="720" spans="1:20" s="150" customFormat="1" ht="63" outlineLevel="2">
      <c r="A720" s="139" t="s">
        <v>665</v>
      </c>
      <c r="B720" s="140" t="s">
        <v>187</v>
      </c>
      <c r="C720" s="140" t="s">
        <v>22</v>
      </c>
      <c r="D720" s="140" t="s">
        <v>6</v>
      </c>
      <c r="E720" s="140" t="s">
        <v>1</v>
      </c>
      <c r="F720" s="141">
        <f>F721</f>
        <v>1466700</v>
      </c>
      <c r="G720" s="141">
        <f>G721</f>
        <v>1466700</v>
      </c>
      <c r="H720" s="141">
        <f>H721</f>
        <v>1466700</v>
      </c>
      <c r="I720" s="141">
        <f>I721</f>
        <v>1466700</v>
      </c>
      <c r="L720" s="12">
        <v>1466700</v>
      </c>
      <c r="M720" s="12">
        <v>1466700</v>
      </c>
      <c r="N720" s="12">
        <v>1466700</v>
      </c>
      <c r="O720" s="12">
        <v>1466700</v>
      </c>
      <c r="Q720" s="141">
        <f t="shared" si="77"/>
        <v>0</v>
      </c>
      <c r="R720" s="141">
        <f t="shared" si="78"/>
        <v>0</v>
      </c>
      <c r="S720" s="141">
        <f t="shared" si="79"/>
        <v>0</v>
      </c>
      <c r="T720" s="141">
        <f t="shared" si="80"/>
        <v>0</v>
      </c>
    </row>
    <row r="721" spans="1:20" s="150" customFormat="1" ht="47.25" outlineLevel="3">
      <c r="A721" s="139" t="s">
        <v>625</v>
      </c>
      <c r="B721" s="140" t="s">
        <v>187</v>
      </c>
      <c r="C721" s="140" t="s">
        <v>22</v>
      </c>
      <c r="D721" s="140" t="s">
        <v>43</v>
      </c>
      <c r="E721" s="140" t="s">
        <v>1</v>
      </c>
      <c r="F721" s="141">
        <f>F722+F726</f>
        <v>1466700</v>
      </c>
      <c r="G721" s="141">
        <f>G722+G726</f>
        <v>1466700</v>
      </c>
      <c r="H721" s="141">
        <f>H722+H726</f>
        <v>1466700</v>
      </c>
      <c r="I721" s="141">
        <f>I722+I726</f>
        <v>1466700</v>
      </c>
      <c r="L721" s="12">
        <v>1466700</v>
      </c>
      <c r="M721" s="12">
        <v>1466700</v>
      </c>
      <c r="N721" s="12">
        <v>1466700</v>
      </c>
      <c r="O721" s="12">
        <v>1466700</v>
      </c>
      <c r="Q721" s="141">
        <f t="shared" si="77"/>
        <v>0</v>
      </c>
      <c r="R721" s="141">
        <f t="shared" si="78"/>
        <v>0</v>
      </c>
      <c r="S721" s="141">
        <f t="shared" si="79"/>
        <v>0</v>
      </c>
      <c r="T721" s="141">
        <f t="shared" si="80"/>
        <v>0</v>
      </c>
    </row>
    <row r="722" spans="1:20" ht="47.25" outlineLevel="4">
      <c r="A722" s="132" t="s">
        <v>616</v>
      </c>
      <c r="B722" s="133" t="s">
        <v>187</v>
      </c>
      <c r="C722" s="133" t="s">
        <v>22</v>
      </c>
      <c r="D722" s="133" t="s">
        <v>401</v>
      </c>
      <c r="E722" s="133" t="s">
        <v>1</v>
      </c>
      <c r="F722" s="134">
        <f>F723</f>
        <v>1321500</v>
      </c>
      <c r="G722" s="134">
        <f>G723</f>
        <v>1321500</v>
      </c>
      <c r="H722" s="134">
        <f>H723</f>
        <v>1321500</v>
      </c>
      <c r="I722" s="134">
        <f>I723</f>
        <v>1321500</v>
      </c>
      <c r="L722" s="13">
        <v>1321500</v>
      </c>
      <c r="M722" s="13">
        <v>1321500</v>
      </c>
      <c r="N722" s="13">
        <v>1321500</v>
      </c>
      <c r="O722" s="13">
        <v>1321500</v>
      </c>
      <c r="Q722" s="134">
        <f t="shared" si="77"/>
        <v>0</v>
      </c>
      <c r="R722" s="134">
        <f t="shared" si="78"/>
        <v>0</v>
      </c>
      <c r="S722" s="134">
        <f t="shared" si="79"/>
        <v>0</v>
      </c>
      <c r="T722" s="134">
        <f t="shared" si="80"/>
        <v>0</v>
      </c>
    </row>
    <row r="723" spans="1:20" ht="63" outlineLevel="5">
      <c r="A723" s="132" t="s">
        <v>492</v>
      </c>
      <c r="B723" s="133" t="s">
        <v>187</v>
      </c>
      <c r="C723" s="133" t="s">
        <v>22</v>
      </c>
      <c r="D723" s="133" t="s">
        <v>402</v>
      </c>
      <c r="E723" s="133" t="s">
        <v>1</v>
      </c>
      <c r="F723" s="134">
        <f>F724+F725</f>
        <v>1321500</v>
      </c>
      <c r="G723" s="134">
        <f>G724+G725</f>
        <v>1321500</v>
      </c>
      <c r="H723" s="134">
        <f>H724+H725</f>
        <v>1321500</v>
      </c>
      <c r="I723" s="134">
        <f>I724+I725</f>
        <v>1321500</v>
      </c>
      <c r="L723" s="13">
        <v>1321500</v>
      </c>
      <c r="M723" s="13">
        <v>1321500</v>
      </c>
      <c r="N723" s="13">
        <v>1321500</v>
      </c>
      <c r="O723" s="13">
        <v>1321500</v>
      </c>
      <c r="Q723" s="134">
        <f t="shared" si="77"/>
        <v>0</v>
      </c>
      <c r="R723" s="134">
        <f t="shared" si="78"/>
        <v>0</v>
      </c>
      <c r="S723" s="134">
        <f t="shared" si="79"/>
        <v>0</v>
      </c>
      <c r="T723" s="134">
        <f t="shared" si="80"/>
        <v>0</v>
      </c>
    </row>
    <row r="724" spans="1:20" s="87" customFormat="1" ht="94.5" outlineLevel="6">
      <c r="A724" s="19" t="s">
        <v>702</v>
      </c>
      <c r="B724" s="20" t="s">
        <v>187</v>
      </c>
      <c r="C724" s="20" t="s">
        <v>22</v>
      </c>
      <c r="D724" s="20" t="s">
        <v>402</v>
      </c>
      <c r="E724" s="20" t="s">
        <v>10</v>
      </c>
      <c r="F724" s="13">
        <f>Приложение_7.1!G239</f>
        <v>1185628.17</v>
      </c>
      <c r="G724" s="13">
        <f>F724</f>
        <v>1185628.17</v>
      </c>
      <c r="H724" s="13">
        <f>Приложение_7.1!I239</f>
        <v>1185628.17</v>
      </c>
      <c r="I724" s="13">
        <f>H724</f>
        <v>1185628.17</v>
      </c>
      <c r="L724" s="13">
        <v>1185628.17</v>
      </c>
      <c r="M724" s="13">
        <v>1185628.17</v>
      </c>
      <c r="N724" s="13">
        <v>1185628.17</v>
      </c>
      <c r="O724" s="13">
        <v>1185628.17</v>
      </c>
      <c r="Q724" s="13">
        <f t="shared" si="77"/>
        <v>0</v>
      </c>
      <c r="R724" s="13">
        <f t="shared" si="78"/>
        <v>0</v>
      </c>
      <c r="S724" s="13">
        <f t="shared" si="79"/>
        <v>0</v>
      </c>
      <c r="T724" s="13">
        <f t="shared" si="80"/>
        <v>0</v>
      </c>
    </row>
    <row r="725" spans="1:20" s="87" customFormat="1" ht="47.25" outlineLevel="6">
      <c r="A725" s="19" t="s">
        <v>703</v>
      </c>
      <c r="B725" s="20" t="s">
        <v>187</v>
      </c>
      <c r="C725" s="20" t="s">
        <v>22</v>
      </c>
      <c r="D725" s="20" t="s">
        <v>402</v>
      </c>
      <c r="E725" s="20" t="s">
        <v>17</v>
      </c>
      <c r="F725" s="13">
        <f>Приложение_7.1!G240</f>
        <v>135871.82999999999</v>
      </c>
      <c r="G725" s="13">
        <f>F725</f>
        <v>135871.82999999999</v>
      </c>
      <c r="H725" s="13">
        <f>Приложение_7.1!I240</f>
        <v>135871.82999999999</v>
      </c>
      <c r="I725" s="13">
        <f>H725</f>
        <v>135871.82999999999</v>
      </c>
      <c r="L725" s="13">
        <v>135871.82999999999</v>
      </c>
      <c r="M725" s="13">
        <v>135871.82999999999</v>
      </c>
      <c r="N725" s="13">
        <v>135871.82999999999</v>
      </c>
      <c r="O725" s="13">
        <v>135871.82999999999</v>
      </c>
      <c r="Q725" s="13">
        <f t="shared" si="77"/>
        <v>0</v>
      </c>
      <c r="R725" s="13">
        <f t="shared" si="78"/>
        <v>0</v>
      </c>
      <c r="S725" s="13">
        <f t="shared" si="79"/>
        <v>0</v>
      </c>
      <c r="T725" s="13">
        <f t="shared" si="80"/>
        <v>0</v>
      </c>
    </row>
    <row r="726" spans="1:20" ht="110.25" outlineLevel="4">
      <c r="A726" s="132" t="s">
        <v>617</v>
      </c>
      <c r="B726" s="133" t="s">
        <v>187</v>
      </c>
      <c r="C726" s="133" t="s">
        <v>22</v>
      </c>
      <c r="D726" s="133" t="s">
        <v>403</v>
      </c>
      <c r="E726" s="133" t="s">
        <v>1</v>
      </c>
      <c r="F726" s="134">
        <f>F727</f>
        <v>145200</v>
      </c>
      <c r="G726" s="134">
        <f>G727</f>
        <v>145200</v>
      </c>
      <c r="H726" s="134">
        <f>H727</f>
        <v>145200</v>
      </c>
      <c r="I726" s="134">
        <f>I727</f>
        <v>145200</v>
      </c>
      <c r="L726" s="13">
        <v>145200</v>
      </c>
      <c r="M726" s="13">
        <v>145200</v>
      </c>
      <c r="N726" s="13">
        <v>145200</v>
      </c>
      <c r="O726" s="13">
        <v>145200</v>
      </c>
      <c r="Q726" s="134">
        <f t="shared" si="77"/>
        <v>0</v>
      </c>
      <c r="R726" s="134">
        <f t="shared" si="78"/>
        <v>0</v>
      </c>
      <c r="S726" s="134">
        <f t="shared" si="79"/>
        <v>0</v>
      </c>
      <c r="T726" s="134">
        <f t="shared" si="80"/>
        <v>0</v>
      </c>
    </row>
    <row r="727" spans="1:20" ht="126" outlineLevel="5">
      <c r="A727" s="132" t="s">
        <v>493</v>
      </c>
      <c r="B727" s="133" t="s">
        <v>187</v>
      </c>
      <c r="C727" s="133" t="s">
        <v>22</v>
      </c>
      <c r="D727" s="133" t="s">
        <v>404</v>
      </c>
      <c r="E727" s="133" t="s">
        <v>1</v>
      </c>
      <c r="F727" s="134">
        <f>F728+F729</f>
        <v>145200</v>
      </c>
      <c r="G727" s="134">
        <f>G728+G729</f>
        <v>145200</v>
      </c>
      <c r="H727" s="134">
        <f>H728+H729</f>
        <v>145200</v>
      </c>
      <c r="I727" s="134">
        <f>I728+I729</f>
        <v>145200</v>
      </c>
      <c r="L727" s="13">
        <v>145200</v>
      </c>
      <c r="M727" s="13">
        <v>145200</v>
      </c>
      <c r="N727" s="13">
        <v>145200</v>
      </c>
      <c r="O727" s="13">
        <v>145200</v>
      </c>
      <c r="Q727" s="134">
        <f t="shared" si="77"/>
        <v>0</v>
      </c>
      <c r="R727" s="134">
        <f t="shared" si="78"/>
        <v>0</v>
      </c>
      <c r="S727" s="134">
        <f t="shared" si="79"/>
        <v>0</v>
      </c>
      <c r="T727" s="134">
        <f t="shared" si="80"/>
        <v>0</v>
      </c>
    </row>
    <row r="728" spans="1:20" s="87" customFormat="1" ht="94.5" outlineLevel="6">
      <c r="A728" s="19" t="s">
        <v>702</v>
      </c>
      <c r="B728" s="20" t="s">
        <v>187</v>
      </c>
      <c r="C728" s="20" t="s">
        <v>22</v>
      </c>
      <c r="D728" s="20" t="s">
        <v>404</v>
      </c>
      <c r="E728" s="20" t="s">
        <v>10</v>
      </c>
      <c r="F728" s="13">
        <f>Приложение_7.1!G243</f>
        <v>128488.7</v>
      </c>
      <c r="G728" s="13">
        <f>F728</f>
        <v>128488.7</v>
      </c>
      <c r="H728" s="13">
        <f>Приложение_7.1!I243</f>
        <v>128488.7</v>
      </c>
      <c r="I728" s="13">
        <f>H728</f>
        <v>128488.7</v>
      </c>
      <c r="L728" s="13">
        <v>128488.7</v>
      </c>
      <c r="M728" s="13">
        <v>128488.7</v>
      </c>
      <c r="N728" s="13">
        <v>128488.7</v>
      </c>
      <c r="O728" s="13">
        <v>128488.7</v>
      </c>
      <c r="Q728" s="13">
        <f t="shared" si="77"/>
        <v>0</v>
      </c>
      <c r="R728" s="13">
        <f t="shared" si="78"/>
        <v>0</v>
      </c>
      <c r="S728" s="13">
        <f t="shared" si="79"/>
        <v>0</v>
      </c>
      <c r="T728" s="13">
        <f t="shared" si="80"/>
        <v>0</v>
      </c>
    </row>
    <row r="729" spans="1:20" s="87" customFormat="1" ht="47.25" outlineLevel="6">
      <c r="A729" s="19" t="s">
        <v>703</v>
      </c>
      <c r="B729" s="20" t="s">
        <v>187</v>
      </c>
      <c r="C729" s="20" t="s">
        <v>22</v>
      </c>
      <c r="D729" s="20" t="s">
        <v>404</v>
      </c>
      <c r="E729" s="20" t="s">
        <v>17</v>
      </c>
      <c r="F729" s="13">
        <f>Приложение_7.1!G244</f>
        <v>16711.3</v>
      </c>
      <c r="G729" s="13">
        <f>F729</f>
        <v>16711.3</v>
      </c>
      <c r="H729" s="13">
        <f>Приложение_7.1!I244</f>
        <v>16711.3</v>
      </c>
      <c r="I729" s="13">
        <f>H729</f>
        <v>16711.3</v>
      </c>
      <c r="L729" s="13">
        <v>16711.3</v>
      </c>
      <c r="M729" s="13">
        <v>16711.3</v>
      </c>
      <c r="N729" s="13">
        <v>16711.3</v>
      </c>
      <c r="O729" s="13">
        <v>16711.3</v>
      </c>
      <c r="Q729" s="13">
        <f t="shared" si="77"/>
        <v>0</v>
      </c>
      <c r="R729" s="13">
        <f t="shared" si="78"/>
        <v>0</v>
      </c>
      <c r="S729" s="13">
        <f t="shared" si="79"/>
        <v>0</v>
      </c>
      <c r="T729" s="13">
        <f t="shared" si="80"/>
        <v>0</v>
      </c>
    </row>
    <row r="730" spans="1:20" s="150" customFormat="1">
      <c r="A730" s="139" t="s">
        <v>715</v>
      </c>
      <c r="B730" s="140" t="s">
        <v>63</v>
      </c>
      <c r="C730" s="140" t="s">
        <v>3</v>
      </c>
      <c r="D730" s="140" t="s">
        <v>4</v>
      </c>
      <c r="E730" s="140" t="s">
        <v>1</v>
      </c>
      <c r="F730" s="141">
        <f>F731</f>
        <v>1400050</v>
      </c>
      <c r="G730" s="141"/>
      <c r="H730" s="141">
        <f>H731</f>
        <v>1400050</v>
      </c>
      <c r="I730" s="141"/>
      <c r="L730" s="12">
        <v>1400050</v>
      </c>
      <c r="M730" s="12"/>
      <c r="N730" s="12">
        <v>1400050</v>
      </c>
      <c r="O730" s="12"/>
      <c r="Q730" s="141">
        <f t="shared" si="77"/>
        <v>0</v>
      </c>
      <c r="R730" s="141">
        <f t="shared" si="78"/>
        <v>0</v>
      </c>
      <c r="S730" s="141">
        <f t="shared" si="79"/>
        <v>0</v>
      </c>
      <c r="T730" s="141">
        <f t="shared" si="80"/>
        <v>0</v>
      </c>
    </row>
    <row r="731" spans="1:20" s="150" customFormat="1" ht="31.5" outlineLevel="1">
      <c r="A731" s="139" t="s">
        <v>698</v>
      </c>
      <c r="B731" s="140" t="s">
        <v>63</v>
      </c>
      <c r="C731" s="140" t="s">
        <v>2</v>
      </c>
      <c r="D731" s="140" t="s">
        <v>4</v>
      </c>
      <c r="E731" s="140" t="s">
        <v>1</v>
      </c>
      <c r="F731" s="141">
        <f>F732</f>
        <v>1400050</v>
      </c>
      <c r="G731" s="141"/>
      <c r="H731" s="141">
        <f>H732</f>
        <v>1400050</v>
      </c>
      <c r="I731" s="141"/>
      <c r="L731" s="12">
        <v>1400050</v>
      </c>
      <c r="M731" s="12"/>
      <c r="N731" s="12">
        <v>1400050</v>
      </c>
      <c r="O731" s="12"/>
      <c r="Q731" s="141">
        <f t="shared" si="77"/>
        <v>0</v>
      </c>
      <c r="R731" s="141">
        <f t="shared" si="78"/>
        <v>0</v>
      </c>
      <c r="S731" s="141">
        <f t="shared" si="79"/>
        <v>0</v>
      </c>
      <c r="T731" s="141">
        <f t="shared" si="80"/>
        <v>0</v>
      </c>
    </row>
    <row r="732" spans="1:20" s="150" customFormat="1" ht="63" outlineLevel="2">
      <c r="A732" s="139" t="s">
        <v>671</v>
      </c>
      <c r="B732" s="140" t="s">
        <v>63</v>
      </c>
      <c r="C732" s="140" t="s">
        <v>2</v>
      </c>
      <c r="D732" s="140" t="s">
        <v>300</v>
      </c>
      <c r="E732" s="140" t="s">
        <v>1</v>
      </c>
      <c r="F732" s="141">
        <f>F733</f>
        <v>1400050</v>
      </c>
      <c r="G732" s="141"/>
      <c r="H732" s="141">
        <f>H733</f>
        <v>1400050</v>
      </c>
      <c r="I732" s="141"/>
      <c r="L732" s="12">
        <v>1400050</v>
      </c>
      <c r="M732" s="12"/>
      <c r="N732" s="12">
        <v>1400050</v>
      </c>
      <c r="O732" s="12"/>
      <c r="Q732" s="141">
        <f t="shared" si="77"/>
        <v>0</v>
      </c>
      <c r="R732" s="141">
        <f t="shared" si="78"/>
        <v>0</v>
      </c>
      <c r="S732" s="141">
        <f t="shared" si="79"/>
        <v>0</v>
      </c>
      <c r="T732" s="141">
        <f t="shared" si="80"/>
        <v>0</v>
      </c>
    </row>
    <row r="733" spans="1:20" s="150" customFormat="1" ht="31.5" outlineLevel="3">
      <c r="A733" s="139" t="s">
        <v>662</v>
      </c>
      <c r="B733" s="140" t="s">
        <v>63</v>
      </c>
      <c r="C733" s="140" t="s">
        <v>2</v>
      </c>
      <c r="D733" s="140" t="s">
        <v>405</v>
      </c>
      <c r="E733" s="140" t="s">
        <v>1</v>
      </c>
      <c r="F733" s="141">
        <f>F734+F738</f>
        <v>1400050</v>
      </c>
      <c r="G733" s="141"/>
      <c r="H733" s="141">
        <f>H734+H738</f>
        <v>1400050</v>
      </c>
      <c r="I733" s="141"/>
      <c r="L733" s="12">
        <v>1400050</v>
      </c>
      <c r="M733" s="12"/>
      <c r="N733" s="12">
        <v>1400050</v>
      </c>
      <c r="O733" s="12"/>
      <c r="Q733" s="141">
        <f t="shared" si="77"/>
        <v>0</v>
      </c>
      <c r="R733" s="141">
        <f t="shared" si="78"/>
        <v>0</v>
      </c>
      <c r="S733" s="141">
        <f t="shared" si="79"/>
        <v>0</v>
      </c>
      <c r="T733" s="141">
        <f t="shared" si="80"/>
        <v>0</v>
      </c>
    </row>
    <row r="734" spans="1:20" ht="47.25" outlineLevel="4">
      <c r="A734" s="132" t="s">
        <v>618</v>
      </c>
      <c r="B734" s="133" t="s">
        <v>63</v>
      </c>
      <c r="C734" s="133" t="s">
        <v>2</v>
      </c>
      <c r="D734" s="133" t="s">
        <v>406</v>
      </c>
      <c r="E734" s="133" t="s">
        <v>1</v>
      </c>
      <c r="F734" s="134">
        <f>F735</f>
        <v>880050</v>
      </c>
      <c r="G734" s="134"/>
      <c r="H734" s="134">
        <f>H735</f>
        <v>880050</v>
      </c>
      <c r="I734" s="134"/>
      <c r="L734" s="13">
        <v>880050</v>
      </c>
      <c r="M734" s="13"/>
      <c r="N734" s="13">
        <v>880050</v>
      </c>
      <c r="O734" s="13"/>
      <c r="Q734" s="134">
        <f t="shared" si="77"/>
        <v>0</v>
      </c>
      <c r="R734" s="134">
        <f t="shared" si="78"/>
        <v>0</v>
      </c>
      <c r="S734" s="134">
        <f t="shared" si="79"/>
        <v>0</v>
      </c>
      <c r="T734" s="134">
        <f t="shared" si="80"/>
        <v>0</v>
      </c>
    </row>
    <row r="735" spans="1:20" ht="31.5" outlineLevel="5">
      <c r="A735" s="132" t="s">
        <v>448</v>
      </c>
      <c r="B735" s="133" t="s">
        <v>63</v>
      </c>
      <c r="C735" s="133" t="s">
        <v>2</v>
      </c>
      <c r="D735" s="133" t="s">
        <v>407</v>
      </c>
      <c r="E735" s="133" t="s">
        <v>1</v>
      </c>
      <c r="F735" s="134">
        <f>F736+F737</f>
        <v>880050</v>
      </c>
      <c r="G735" s="134"/>
      <c r="H735" s="134">
        <f>H736+H737</f>
        <v>880050</v>
      </c>
      <c r="I735" s="134"/>
      <c r="L735" s="13">
        <v>880050</v>
      </c>
      <c r="M735" s="13"/>
      <c r="N735" s="13">
        <v>880050</v>
      </c>
      <c r="O735" s="13"/>
      <c r="Q735" s="134">
        <f t="shared" si="77"/>
        <v>0</v>
      </c>
      <c r="R735" s="134">
        <f t="shared" si="78"/>
        <v>0</v>
      </c>
      <c r="S735" s="134">
        <f t="shared" si="79"/>
        <v>0</v>
      </c>
      <c r="T735" s="134">
        <f t="shared" si="80"/>
        <v>0</v>
      </c>
    </row>
    <row r="736" spans="1:20" s="87" customFormat="1" ht="94.5" outlineLevel="6">
      <c r="A736" s="19" t="s">
        <v>702</v>
      </c>
      <c r="B736" s="20" t="s">
        <v>63</v>
      </c>
      <c r="C736" s="20" t="s">
        <v>2</v>
      </c>
      <c r="D736" s="20" t="s">
        <v>407</v>
      </c>
      <c r="E736" s="20" t="s">
        <v>10</v>
      </c>
      <c r="F736" s="13">
        <f>Приложение_7.1!G855</f>
        <v>300000</v>
      </c>
      <c r="G736" s="13"/>
      <c r="H736" s="13">
        <f>Приложение_7.1!I855</f>
        <v>300000</v>
      </c>
      <c r="I736" s="13"/>
      <c r="L736" s="13">
        <v>300000</v>
      </c>
      <c r="M736" s="13"/>
      <c r="N736" s="13">
        <v>300000</v>
      </c>
      <c r="O736" s="13"/>
      <c r="Q736" s="13">
        <f t="shared" si="77"/>
        <v>0</v>
      </c>
      <c r="R736" s="13">
        <f t="shared" si="78"/>
        <v>0</v>
      </c>
      <c r="S736" s="13">
        <f t="shared" si="79"/>
        <v>0</v>
      </c>
      <c r="T736" s="13">
        <f t="shared" si="80"/>
        <v>0</v>
      </c>
    </row>
    <row r="737" spans="1:20" s="87" customFormat="1" ht="47.25" outlineLevel="6">
      <c r="A737" s="19" t="s">
        <v>703</v>
      </c>
      <c r="B737" s="20" t="s">
        <v>63</v>
      </c>
      <c r="C737" s="20" t="s">
        <v>2</v>
      </c>
      <c r="D737" s="20" t="s">
        <v>407</v>
      </c>
      <c r="E737" s="20" t="s">
        <v>17</v>
      </c>
      <c r="F737" s="13">
        <f>Приложение_7.1!G856</f>
        <v>580050</v>
      </c>
      <c r="G737" s="13"/>
      <c r="H737" s="13">
        <f>Приложение_7.1!I856</f>
        <v>580050</v>
      </c>
      <c r="I737" s="13"/>
      <c r="L737" s="13">
        <v>580050</v>
      </c>
      <c r="M737" s="13"/>
      <c r="N737" s="13">
        <v>580050</v>
      </c>
      <c r="O737" s="13"/>
      <c r="Q737" s="13">
        <f t="shared" si="77"/>
        <v>0</v>
      </c>
      <c r="R737" s="13">
        <f t="shared" si="78"/>
        <v>0</v>
      </c>
      <c r="S737" s="13">
        <f t="shared" si="79"/>
        <v>0</v>
      </c>
      <c r="T737" s="13">
        <f t="shared" si="80"/>
        <v>0</v>
      </c>
    </row>
    <row r="738" spans="1:20" ht="78.75" outlineLevel="4">
      <c r="A738" s="132" t="s">
        <v>619</v>
      </c>
      <c r="B738" s="133" t="s">
        <v>63</v>
      </c>
      <c r="C738" s="133" t="s">
        <v>2</v>
      </c>
      <c r="D738" s="133" t="s">
        <v>408</v>
      </c>
      <c r="E738" s="133" t="s">
        <v>1</v>
      </c>
      <c r="F738" s="134">
        <f>F739</f>
        <v>520000</v>
      </c>
      <c r="G738" s="134"/>
      <c r="H738" s="134">
        <f>H739</f>
        <v>520000</v>
      </c>
      <c r="I738" s="134"/>
      <c r="L738" s="13">
        <v>520000</v>
      </c>
      <c r="M738" s="13"/>
      <c r="N738" s="13">
        <v>520000</v>
      </c>
      <c r="O738" s="13"/>
      <c r="Q738" s="134">
        <f t="shared" si="77"/>
        <v>0</v>
      </c>
      <c r="R738" s="134">
        <f t="shared" si="78"/>
        <v>0</v>
      </c>
      <c r="S738" s="134">
        <f t="shared" si="79"/>
        <v>0</v>
      </c>
      <c r="T738" s="134">
        <f t="shared" si="80"/>
        <v>0</v>
      </c>
    </row>
    <row r="739" spans="1:20" ht="31.5" outlineLevel="5">
      <c r="A739" s="132" t="s">
        <v>448</v>
      </c>
      <c r="B739" s="133" t="s">
        <v>63</v>
      </c>
      <c r="C739" s="133" t="s">
        <v>2</v>
      </c>
      <c r="D739" s="133" t="s">
        <v>409</v>
      </c>
      <c r="E739" s="133" t="s">
        <v>1</v>
      </c>
      <c r="F739" s="134">
        <f>F740+F741</f>
        <v>520000</v>
      </c>
      <c r="G739" s="134"/>
      <c r="H739" s="134">
        <f>H740+H741</f>
        <v>520000</v>
      </c>
      <c r="I739" s="134"/>
      <c r="L739" s="13">
        <v>520000</v>
      </c>
      <c r="M739" s="13"/>
      <c r="N739" s="13">
        <v>520000</v>
      </c>
      <c r="O739" s="13"/>
      <c r="Q739" s="134">
        <f t="shared" si="77"/>
        <v>0</v>
      </c>
      <c r="R739" s="134">
        <f t="shared" si="78"/>
        <v>0</v>
      </c>
      <c r="S739" s="134">
        <f t="shared" si="79"/>
        <v>0</v>
      </c>
      <c r="T739" s="134">
        <f t="shared" si="80"/>
        <v>0</v>
      </c>
    </row>
    <row r="740" spans="1:20" s="87" customFormat="1" ht="94.5" outlineLevel="6">
      <c r="A740" s="19" t="s">
        <v>702</v>
      </c>
      <c r="B740" s="20" t="s">
        <v>63</v>
      </c>
      <c r="C740" s="20" t="s">
        <v>2</v>
      </c>
      <c r="D740" s="20" t="s">
        <v>409</v>
      </c>
      <c r="E740" s="20" t="s">
        <v>10</v>
      </c>
      <c r="F740" s="13">
        <f>Приложение_7.1!G859</f>
        <v>240000</v>
      </c>
      <c r="G740" s="13"/>
      <c r="H740" s="13">
        <f>Приложение_7.1!I859</f>
        <v>240000</v>
      </c>
      <c r="I740" s="13"/>
      <c r="L740" s="13">
        <v>240000</v>
      </c>
      <c r="M740" s="13"/>
      <c r="N740" s="13">
        <v>240000</v>
      </c>
      <c r="O740" s="13"/>
      <c r="Q740" s="13">
        <f t="shared" si="77"/>
        <v>0</v>
      </c>
      <c r="R740" s="13">
        <f t="shared" si="78"/>
        <v>0</v>
      </c>
      <c r="S740" s="13">
        <f t="shared" si="79"/>
        <v>0</v>
      </c>
      <c r="T740" s="13">
        <f t="shared" si="80"/>
        <v>0</v>
      </c>
    </row>
    <row r="741" spans="1:20" s="87" customFormat="1" ht="47.25" outlineLevel="6">
      <c r="A741" s="19" t="s">
        <v>703</v>
      </c>
      <c r="B741" s="20" t="s">
        <v>63</v>
      </c>
      <c r="C741" s="20" t="s">
        <v>2</v>
      </c>
      <c r="D741" s="20" t="s">
        <v>409</v>
      </c>
      <c r="E741" s="20" t="s">
        <v>17</v>
      </c>
      <c r="F741" s="13">
        <f>Приложение_7.1!G860</f>
        <v>280000</v>
      </c>
      <c r="G741" s="13"/>
      <c r="H741" s="13">
        <f>Приложение_7.1!I860</f>
        <v>280000</v>
      </c>
      <c r="I741" s="13"/>
      <c r="L741" s="13">
        <v>280000</v>
      </c>
      <c r="M741" s="13"/>
      <c r="N741" s="13">
        <v>280000</v>
      </c>
      <c r="O741" s="13"/>
      <c r="Q741" s="13">
        <f t="shared" si="77"/>
        <v>0</v>
      </c>
      <c r="R741" s="13">
        <f t="shared" si="78"/>
        <v>0</v>
      </c>
      <c r="S741" s="13">
        <f t="shared" si="79"/>
        <v>0</v>
      </c>
      <c r="T741" s="13">
        <f t="shared" si="80"/>
        <v>0</v>
      </c>
    </row>
    <row r="742" spans="1:20" s="150" customFormat="1">
      <c r="A742" s="139" t="s">
        <v>716</v>
      </c>
      <c r="B742" s="140" t="s">
        <v>192</v>
      </c>
      <c r="C742" s="140" t="s">
        <v>3</v>
      </c>
      <c r="D742" s="140" t="s">
        <v>4</v>
      </c>
      <c r="E742" s="140" t="s">
        <v>1</v>
      </c>
      <c r="F742" s="141">
        <f t="shared" ref="F742:F747" si="91">F743</f>
        <v>1425000</v>
      </c>
      <c r="G742" s="141"/>
      <c r="H742" s="141">
        <f t="shared" ref="H742:H747" si="92">H743</f>
        <v>1425000</v>
      </c>
      <c r="I742" s="141"/>
      <c r="L742" s="12">
        <v>1425000</v>
      </c>
      <c r="M742" s="12"/>
      <c r="N742" s="12">
        <v>1425000</v>
      </c>
      <c r="O742" s="12"/>
      <c r="Q742" s="141">
        <f t="shared" si="77"/>
        <v>0</v>
      </c>
      <c r="R742" s="141">
        <f t="shared" si="78"/>
        <v>0</v>
      </c>
      <c r="S742" s="141">
        <f t="shared" si="79"/>
        <v>0</v>
      </c>
      <c r="T742" s="141">
        <f t="shared" si="80"/>
        <v>0</v>
      </c>
    </row>
    <row r="743" spans="1:20" s="150" customFormat="1" outlineLevel="1">
      <c r="A743" s="139" t="s">
        <v>699</v>
      </c>
      <c r="B743" s="140" t="s">
        <v>192</v>
      </c>
      <c r="C743" s="140" t="s">
        <v>5</v>
      </c>
      <c r="D743" s="140" t="s">
        <v>4</v>
      </c>
      <c r="E743" s="140" t="s">
        <v>1</v>
      </c>
      <c r="F743" s="141">
        <f t="shared" si="91"/>
        <v>1425000</v>
      </c>
      <c r="G743" s="141"/>
      <c r="H743" s="141">
        <f t="shared" si="92"/>
        <v>1425000</v>
      </c>
      <c r="I743" s="141"/>
      <c r="L743" s="12">
        <v>1425000</v>
      </c>
      <c r="M743" s="12"/>
      <c r="N743" s="12">
        <v>1425000</v>
      </c>
      <c r="O743" s="12"/>
      <c r="Q743" s="141">
        <f t="shared" si="77"/>
        <v>0</v>
      </c>
      <c r="R743" s="141">
        <f t="shared" si="78"/>
        <v>0</v>
      </c>
      <c r="S743" s="141">
        <f t="shared" si="79"/>
        <v>0</v>
      </c>
      <c r="T743" s="141">
        <f t="shared" si="80"/>
        <v>0</v>
      </c>
    </row>
    <row r="744" spans="1:20" s="150" customFormat="1" ht="47.25" outlineLevel="2">
      <c r="A744" s="139" t="s">
        <v>668</v>
      </c>
      <c r="B744" s="140" t="s">
        <v>192</v>
      </c>
      <c r="C744" s="140" t="s">
        <v>5</v>
      </c>
      <c r="D744" s="140" t="s">
        <v>90</v>
      </c>
      <c r="E744" s="140" t="s">
        <v>1</v>
      </c>
      <c r="F744" s="141">
        <f t="shared" si="91"/>
        <v>1425000</v>
      </c>
      <c r="G744" s="141"/>
      <c r="H744" s="141">
        <f t="shared" si="92"/>
        <v>1425000</v>
      </c>
      <c r="I744" s="141"/>
      <c r="L744" s="12">
        <v>1425000</v>
      </c>
      <c r="M744" s="12"/>
      <c r="N744" s="12">
        <v>1425000</v>
      </c>
      <c r="O744" s="12"/>
      <c r="Q744" s="141">
        <f t="shared" si="77"/>
        <v>0</v>
      </c>
      <c r="R744" s="141">
        <f t="shared" si="78"/>
        <v>0</v>
      </c>
      <c r="S744" s="141">
        <f t="shared" si="79"/>
        <v>0</v>
      </c>
      <c r="T744" s="141">
        <f t="shared" si="80"/>
        <v>0</v>
      </c>
    </row>
    <row r="745" spans="1:20" s="150" customFormat="1" ht="94.5" outlineLevel="3">
      <c r="A745" s="139" t="s">
        <v>663</v>
      </c>
      <c r="B745" s="140" t="s">
        <v>192</v>
      </c>
      <c r="C745" s="140" t="s">
        <v>5</v>
      </c>
      <c r="D745" s="140" t="s">
        <v>410</v>
      </c>
      <c r="E745" s="140" t="s">
        <v>1</v>
      </c>
      <c r="F745" s="141">
        <f t="shared" si="91"/>
        <v>1425000</v>
      </c>
      <c r="G745" s="141"/>
      <c r="H745" s="141">
        <f t="shared" si="92"/>
        <v>1425000</v>
      </c>
      <c r="I745" s="141"/>
      <c r="L745" s="12">
        <v>1425000</v>
      </c>
      <c r="M745" s="12"/>
      <c r="N745" s="12">
        <v>1425000</v>
      </c>
      <c r="O745" s="12"/>
      <c r="Q745" s="141">
        <f t="shared" si="77"/>
        <v>0</v>
      </c>
      <c r="R745" s="141">
        <f t="shared" si="78"/>
        <v>0</v>
      </c>
      <c r="S745" s="141">
        <f t="shared" si="79"/>
        <v>0</v>
      </c>
      <c r="T745" s="141">
        <f t="shared" si="80"/>
        <v>0</v>
      </c>
    </row>
    <row r="746" spans="1:20" ht="63" outlineLevel="4">
      <c r="A746" s="132" t="s">
        <v>620</v>
      </c>
      <c r="B746" s="133" t="s">
        <v>192</v>
      </c>
      <c r="C746" s="133" t="s">
        <v>5</v>
      </c>
      <c r="D746" s="133" t="s">
        <v>411</v>
      </c>
      <c r="E746" s="133" t="s">
        <v>1</v>
      </c>
      <c r="F746" s="134">
        <f t="shared" si="91"/>
        <v>1425000</v>
      </c>
      <c r="G746" s="134"/>
      <c r="H746" s="134">
        <f t="shared" si="92"/>
        <v>1425000</v>
      </c>
      <c r="I746" s="134"/>
      <c r="L746" s="13">
        <v>1425000</v>
      </c>
      <c r="M746" s="13"/>
      <c r="N746" s="13">
        <v>1425000</v>
      </c>
      <c r="O746" s="13"/>
      <c r="Q746" s="134">
        <f t="shared" si="77"/>
        <v>0</v>
      </c>
      <c r="R746" s="134">
        <f t="shared" si="78"/>
        <v>0</v>
      </c>
      <c r="S746" s="134">
        <f t="shared" si="79"/>
        <v>0</v>
      </c>
      <c r="T746" s="134">
        <f t="shared" si="80"/>
        <v>0</v>
      </c>
    </row>
    <row r="747" spans="1:20" ht="31.5" outlineLevel="5">
      <c r="A747" s="132" t="s">
        <v>448</v>
      </c>
      <c r="B747" s="133" t="s">
        <v>192</v>
      </c>
      <c r="C747" s="133" t="s">
        <v>5</v>
      </c>
      <c r="D747" s="133" t="s">
        <v>412</v>
      </c>
      <c r="E747" s="133" t="s">
        <v>1</v>
      </c>
      <c r="F747" s="134">
        <f t="shared" si="91"/>
        <v>1425000</v>
      </c>
      <c r="G747" s="134"/>
      <c r="H747" s="134">
        <f t="shared" si="92"/>
        <v>1425000</v>
      </c>
      <c r="I747" s="134"/>
      <c r="L747" s="13">
        <v>1425000</v>
      </c>
      <c r="M747" s="13"/>
      <c r="N747" s="13">
        <v>1425000</v>
      </c>
      <c r="O747" s="13"/>
      <c r="Q747" s="134">
        <f t="shared" si="77"/>
        <v>0</v>
      </c>
      <c r="R747" s="134">
        <f t="shared" si="78"/>
        <v>0</v>
      </c>
      <c r="S747" s="134">
        <f t="shared" si="79"/>
        <v>0</v>
      </c>
      <c r="T747" s="134">
        <f t="shared" si="80"/>
        <v>0</v>
      </c>
    </row>
    <row r="748" spans="1:20" s="87" customFormat="1" ht="47.25" outlineLevel="6">
      <c r="A748" s="19" t="s">
        <v>703</v>
      </c>
      <c r="B748" s="20" t="s">
        <v>192</v>
      </c>
      <c r="C748" s="20" t="s">
        <v>5</v>
      </c>
      <c r="D748" s="20" t="s">
        <v>412</v>
      </c>
      <c r="E748" s="20" t="s">
        <v>17</v>
      </c>
      <c r="F748" s="13">
        <f>Приложение_7.1!G251</f>
        <v>1425000</v>
      </c>
      <c r="G748" s="13"/>
      <c r="H748" s="13">
        <f>Приложение_7.1!I251</f>
        <v>1425000</v>
      </c>
      <c r="I748" s="13"/>
      <c r="L748" s="13">
        <v>1425000</v>
      </c>
      <c r="M748" s="13"/>
      <c r="N748" s="13">
        <v>1425000</v>
      </c>
      <c r="O748" s="13"/>
      <c r="Q748" s="13">
        <f t="shared" si="77"/>
        <v>0</v>
      </c>
      <c r="R748" s="13">
        <f t="shared" si="78"/>
        <v>0</v>
      </c>
      <c r="S748" s="13">
        <f t="shared" si="79"/>
        <v>0</v>
      </c>
      <c r="T748" s="13">
        <f t="shared" si="80"/>
        <v>0</v>
      </c>
    </row>
    <row r="749" spans="1:20" s="150" customFormat="1" ht="31.5">
      <c r="A749" s="139" t="s">
        <v>717</v>
      </c>
      <c r="B749" s="140" t="s">
        <v>66</v>
      </c>
      <c r="C749" s="140" t="s">
        <v>3</v>
      </c>
      <c r="D749" s="140" t="s">
        <v>4</v>
      </c>
      <c r="E749" s="140" t="s">
        <v>1</v>
      </c>
      <c r="F749" s="141">
        <f t="shared" ref="F749:F754" si="93">F750</f>
        <v>13571557.119999999</v>
      </c>
      <c r="G749" s="141"/>
      <c r="H749" s="141">
        <f t="shared" ref="H749:H754" si="94">H750</f>
        <v>13561760.68</v>
      </c>
      <c r="I749" s="141"/>
      <c r="L749" s="12">
        <v>13571557.119999999</v>
      </c>
      <c r="M749" s="12"/>
      <c r="N749" s="12">
        <v>13561760.68</v>
      </c>
      <c r="O749" s="12"/>
      <c r="Q749" s="141">
        <f t="shared" si="77"/>
        <v>0</v>
      </c>
      <c r="R749" s="141">
        <f t="shared" si="78"/>
        <v>0</v>
      </c>
      <c r="S749" s="141">
        <f t="shared" si="79"/>
        <v>0</v>
      </c>
      <c r="T749" s="141">
        <f t="shared" si="80"/>
        <v>0</v>
      </c>
    </row>
    <row r="750" spans="1:20" s="150" customFormat="1" ht="31.5" outlineLevel="1">
      <c r="A750" s="139" t="s">
        <v>700</v>
      </c>
      <c r="B750" s="140" t="s">
        <v>66</v>
      </c>
      <c r="C750" s="140" t="s">
        <v>2</v>
      </c>
      <c r="D750" s="140" t="s">
        <v>4</v>
      </c>
      <c r="E750" s="140" t="s">
        <v>1</v>
      </c>
      <c r="F750" s="141">
        <f t="shared" si="93"/>
        <v>13571557.119999999</v>
      </c>
      <c r="G750" s="141"/>
      <c r="H750" s="141">
        <f t="shared" si="94"/>
        <v>13561760.68</v>
      </c>
      <c r="I750" s="141"/>
      <c r="L750" s="12">
        <v>13571557.119999999</v>
      </c>
      <c r="M750" s="12"/>
      <c r="N750" s="12">
        <v>13561760.68</v>
      </c>
      <c r="O750" s="12"/>
      <c r="Q750" s="141">
        <f t="shared" si="77"/>
        <v>0</v>
      </c>
      <c r="R750" s="141">
        <f t="shared" si="78"/>
        <v>0</v>
      </c>
      <c r="S750" s="141">
        <f t="shared" si="79"/>
        <v>0</v>
      </c>
      <c r="T750" s="141">
        <f t="shared" si="80"/>
        <v>0</v>
      </c>
    </row>
    <row r="751" spans="1:20" s="150" customFormat="1" ht="78.75" outlineLevel="2">
      <c r="A751" s="139" t="s">
        <v>494</v>
      </c>
      <c r="B751" s="140" t="s">
        <v>66</v>
      </c>
      <c r="C751" s="140" t="s">
        <v>2</v>
      </c>
      <c r="D751" s="140" t="s">
        <v>38</v>
      </c>
      <c r="E751" s="140" t="s">
        <v>1</v>
      </c>
      <c r="F751" s="141">
        <f t="shared" si="93"/>
        <v>13571557.119999999</v>
      </c>
      <c r="G751" s="141"/>
      <c r="H751" s="141">
        <f t="shared" si="94"/>
        <v>13561760.68</v>
      </c>
      <c r="I751" s="141"/>
      <c r="L751" s="12">
        <v>13571557.119999999</v>
      </c>
      <c r="M751" s="12"/>
      <c r="N751" s="12">
        <v>13561760.68</v>
      </c>
      <c r="O751" s="12"/>
      <c r="Q751" s="141">
        <f t="shared" si="77"/>
        <v>0</v>
      </c>
      <c r="R751" s="141">
        <f t="shared" si="78"/>
        <v>0</v>
      </c>
      <c r="S751" s="141">
        <f t="shared" si="79"/>
        <v>0</v>
      </c>
      <c r="T751" s="141">
        <f t="shared" si="80"/>
        <v>0</v>
      </c>
    </row>
    <row r="752" spans="1:20" s="150" customFormat="1" ht="31.5" outlineLevel="3">
      <c r="A752" s="139" t="s">
        <v>664</v>
      </c>
      <c r="B752" s="140" t="s">
        <v>66</v>
      </c>
      <c r="C752" s="140" t="s">
        <v>2</v>
      </c>
      <c r="D752" s="140" t="s">
        <v>413</v>
      </c>
      <c r="E752" s="140" t="s">
        <v>1</v>
      </c>
      <c r="F752" s="141">
        <f t="shared" si="93"/>
        <v>13571557.119999999</v>
      </c>
      <c r="G752" s="141"/>
      <c r="H752" s="141">
        <f t="shared" si="94"/>
        <v>13561760.68</v>
      </c>
      <c r="I752" s="141"/>
      <c r="L752" s="12">
        <v>13571557.119999999</v>
      </c>
      <c r="M752" s="12"/>
      <c r="N752" s="12">
        <v>13561760.68</v>
      </c>
      <c r="O752" s="12"/>
      <c r="Q752" s="141">
        <f t="shared" si="77"/>
        <v>0</v>
      </c>
      <c r="R752" s="141">
        <f t="shared" si="78"/>
        <v>0</v>
      </c>
      <c r="S752" s="141">
        <f t="shared" si="79"/>
        <v>0</v>
      </c>
      <c r="T752" s="141">
        <f t="shared" si="80"/>
        <v>0</v>
      </c>
    </row>
    <row r="753" spans="1:20" ht="47.25" outlineLevel="4">
      <c r="A753" s="132" t="s">
        <v>621</v>
      </c>
      <c r="B753" s="133" t="s">
        <v>66</v>
      </c>
      <c r="C753" s="133" t="s">
        <v>2</v>
      </c>
      <c r="D753" s="133" t="s">
        <v>414</v>
      </c>
      <c r="E753" s="133" t="s">
        <v>1</v>
      </c>
      <c r="F753" s="134">
        <f t="shared" si="93"/>
        <v>13571557.119999999</v>
      </c>
      <c r="G753" s="134"/>
      <c r="H753" s="134">
        <f t="shared" si="94"/>
        <v>13561760.68</v>
      </c>
      <c r="I753" s="134"/>
      <c r="L753" s="13">
        <v>13571557.119999999</v>
      </c>
      <c r="M753" s="13"/>
      <c r="N753" s="13">
        <v>13561760.68</v>
      </c>
      <c r="O753" s="13"/>
      <c r="Q753" s="134">
        <f t="shared" si="77"/>
        <v>0</v>
      </c>
      <c r="R753" s="134">
        <f t="shared" si="78"/>
        <v>0</v>
      </c>
      <c r="S753" s="134">
        <f t="shared" si="79"/>
        <v>0</v>
      </c>
      <c r="T753" s="134">
        <f t="shared" si="80"/>
        <v>0</v>
      </c>
    </row>
    <row r="754" spans="1:20" ht="31.5" outlineLevel="5">
      <c r="A754" s="132" t="s">
        <v>436</v>
      </c>
      <c r="B754" s="133" t="s">
        <v>66</v>
      </c>
      <c r="C754" s="133" t="s">
        <v>2</v>
      </c>
      <c r="D754" s="133" t="s">
        <v>415</v>
      </c>
      <c r="E754" s="133" t="s">
        <v>1</v>
      </c>
      <c r="F754" s="134">
        <f t="shared" si="93"/>
        <v>13571557.119999999</v>
      </c>
      <c r="G754" s="134"/>
      <c r="H754" s="134">
        <f t="shared" si="94"/>
        <v>13561760.68</v>
      </c>
      <c r="I754" s="134"/>
      <c r="L754" s="13">
        <v>13571557.119999999</v>
      </c>
      <c r="M754" s="13"/>
      <c r="N754" s="13">
        <v>13561760.68</v>
      </c>
      <c r="O754" s="13"/>
      <c r="Q754" s="134">
        <f t="shared" si="77"/>
        <v>0</v>
      </c>
      <c r="R754" s="134">
        <f t="shared" si="78"/>
        <v>0</v>
      </c>
      <c r="S754" s="134">
        <f t="shared" si="79"/>
        <v>0</v>
      </c>
      <c r="T754" s="134">
        <f t="shared" si="80"/>
        <v>0</v>
      </c>
    </row>
    <row r="755" spans="1:20" s="87" customFormat="1" ht="31.5" outlineLevel="6">
      <c r="A755" s="19" t="s">
        <v>718</v>
      </c>
      <c r="B755" s="20" t="s">
        <v>66</v>
      </c>
      <c r="C755" s="20" t="s">
        <v>2</v>
      </c>
      <c r="D755" s="20" t="s">
        <v>415</v>
      </c>
      <c r="E755" s="20" t="s">
        <v>416</v>
      </c>
      <c r="F755" s="13">
        <f>Приложение_7.1!G468</f>
        <v>13571557.119999999</v>
      </c>
      <c r="G755" s="13"/>
      <c r="H755" s="13">
        <f>Приложение_7.1!I468</f>
        <v>13561760.68</v>
      </c>
      <c r="I755" s="13"/>
      <c r="L755" s="13">
        <v>13571557.119999999</v>
      </c>
      <c r="M755" s="13"/>
      <c r="N755" s="13">
        <v>13561760.68</v>
      </c>
      <c r="O755" s="13"/>
      <c r="Q755" s="13">
        <f t="shared" si="77"/>
        <v>0</v>
      </c>
      <c r="R755" s="13">
        <f t="shared" si="78"/>
        <v>0</v>
      </c>
      <c r="S755" s="13">
        <f t="shared" si="79"/>
        <v>0</v>
      </c>
      <c r="T755" s="13">
        <f t="shared" si="80"/>
        <v>0</v>
      </c>
    </row>
    <row r="756" spans="1:20" ht="26.45" customHeight="1">
      <c r="A756" s="334" t="s">
        <v>417</v>
      </c>
      <c r="B756" s="335"/>
      <c r="C756" s="335"/>
      <c r="D756" s="335"/>
      <c r="E756" s="151"/>
      <c r="F756" s="151">
        <f>F12+F247+F276+F354+F410+F591+F655+F730+F742+F749</f>
        <v>2111403396.3199999</v>
      </c>
      <c r="G756" s="151">
        <f>G12+G247+G276+G354+G410+G591+G655+G730+G742+G749</f>
        <v>825276554</v>
      </c>
      <c r="H756" s="151">
        <f>H12+H247+H276+H354+H410+H591+H655+H730+H742+H749</f>
        <v>2065110390.8799996</v>
      </c>
      <c r="I756" s="151">
        <f>I12+I247+I276+I354+I410+I591+I655+I730+I742+I749</f>
        <v>802232709.12</v>
      </c>
      <c r="L756" s="3">
        <v>2111403396.3199999</v>
      </c>
      <c r="M756" s="3">
        <f>M655+M591+M410+M276+M247+M12</f>
        <v>825276554</v>
      </c>
      <c r="N756" s="3">
        <v>2065110390.8800001</v>
      </c>
      <c r="O756" s="3">
        <f>O655+O591+O410+O276+O247+O12</f>
        <v>802232709.12</v>
      </c>
      <c r="Q756" s="151">
        <f t="shared" si="77"/>
        <v>0</v>
      </c>
      <c r="R756" s="151">
        <f t="shared" si="78"/>
        <v>0</v>
      </c>
      <c r="S756" s="151">
        <f t="shared" si="79"/>
        <v>0</v>
      </c>
      <c r="T756" s="151">
        <f t="shared" si="80"/>
        <v>0</v>
      </c>
    </row>
    <row r="757" spans="1:20" s="87" customFormat="1" ht="12.75" customHeight="1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20" s="87" customFormat="1" ht="15" customHeight="1">
      <c r="A758" s="331"/>
      <c r="B758" s="332"/>
      <c r="C758" s="332"/>
      <c r="D758" s="332"/>
      <c r="E758" s="332"/>
      <c r="F758" s="332"/>
      <c r="G758" s="332"/>
      <c r="H758" s="332"/>
      <c r="I758" s="145"/>
    </row>
  </sheetData>
  <mergeCells count="10">
    <mergeCell ref="A758:H758"/>
    <mergeCell ref="A7:I7"/>
    <mergeCell ref="A756:D756"/>
    <mergeCell ref="A4:I4"/>
    <mergeCell ref="A5:I5"/>
    <mergeCell ref="G1:I1"/>
    <mergeCell ref="D2:I2"/>
    <mergeCell ref="E3:I3"/>
    <mergeCell ref="A6:H6"/>
    <mergeCell ref="A9:H9"/>
  </mergeCells>
  <pageMargins left="0.78740157480314965" right="0.39370078740157483" top="0.39370078740157483" bottom="0.39370078740157483" header="0.39370078740157483" footer="0.51181102362204722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19"/>
  <sheetViews>
    <sheetView showGridLines="0" view="pageBreakPreview" topLeftCell="A10" zoomScaleNormal="100" zoomScaleSheetLayoutView="100" workbookViewId="0">
      <pane xSplit="1" ySplit="2" topLeftCell="B12" activePane="bottomRight" state="frozen"/>
      <selection activeCell="A10" sqref="A10"/>
      <selection pane="topRight" activeCell="B10" sqref="B10"/>
      <selection pane="bottomLeft" activeCell="A12" sqref="A12"/>
      <selection pane="bottomRight" activeCell="A5" sqref="A5:H5"/>
    </sheetView>
  </sheetViews>
  <sheetFormatPr defaultColWidth="9.140625" defaultRowHeight="15.75" outlineLevelRow="7"/>
  <cols>
    <col min="1" max="1" width="49.7109375" style="88" customWidth="1"/>
    <col min="2" max="2" width="7.7109375" style="88" customWidth="1"/>
    <col min="3" max="3" width="10" style="88" customWidth="1"/>
    <col min="4" max="4" width="10.42578125" style="88" customWidth="1"/>
    <col min="5" max="5" width="18.5703125" style="88" customWidth="1"/>
    <col min="6" max="6" width="7.28515625" style="88" customWidth="1"/>
    <col min="7" max="7" width="19.85546875" style="88" customWidth="1"/>
    <col min="8" max="8" width="19.7109375" style="88" customWidth="1"/>
    <col min="9" max="9" width="13.140625" style="88" bestFit="1" customWidth="1"/>
    <col min="10" max="16384" width="9.140625" style="88"/>
  </cols>
  <sheetData>
    <row r="1" spans="1:8">
      <c r="A1" s="311" t="s">
        <v>1193</v>
      </c>
      <c r="B1" s="311"/>
      <c r="C1" s="311"/>
      <c r="D1" s="311"/>
      <c r="E1" s="311"/>
      <c r="F1" s="311"/>
      <c r="G1" s="311"/>
      <c r="H1" s="311"/>
    </row>
    <row r="2" spans="1:8">
      <c r="A2" s="311" t="s">
        <v>721</v>
      </c>
      <c r="B2" s="311"/>
      <c r="C2" s="311"/>
      <c r="D2" s="311"/>
      <c r="E2" s="311"/>
      <c r="F2" s="311"/>
      <c r="G2" s="311"/>
      <c r="H2" s="311"/>
    </row>
    <row r="3" spans="1:8">
      <c r="A3" s="311" t="s">
        <v>722</v>
      </c>
      <c r="B3" s="311"/>
      <c r="C3" s="311"/>
      <c r="D3" s="311"/>
      <c r="E3" s="311"/>
      <c r="F3" s="311"/>
      <c r="G3" s="311"/>
      <c r="H3" s="311"/>
    </row>
    <row r="4" spans="1:8" ht="15.75" customHeight="1">
      <c r="A4" s="311" t="s">
        <v>723</v>
      </c>
      <c r="B4" s="311"/>
      <c r="C4" s="311"/>
      <c r="D4" s="311"/>
      <c r="E4" s="311"/>
      <c r="F4" s="311"/>
      <c r="G4" s="311"/>
      <c r="H4" s="311"/>
    </row>
    <row r="5" spans="1:8" ht="15.75" customHeight="1">
      <c r="A5" s="311" t="s">
        <v>1264</v>
      </c>
      <c r="B5" s="311"/>
      <c r="C5" s="311"/>
      <c r="D5" s="311"/>
      <c r="E5" s="311"/>
      <c r="F5" s="311"/>
      <c r="G5" s="311"/>
      <c r="H5" s="311"/>
    </row>
    <row r="6" spans="1:8" ht="15.75" customHeight="1">
      <c r="A6" s="128"/>
      <c r="B6" s="128"/>
      <c r="C6" s="128"/>
      <c r="D6" s="128"/>
      <c r="E6" s="128"/>
      <c r="F6" s="128"/>
      <c r="G6" s="128"/>
      <c r="H6" s="128"/>
    </row>
    <row r="7" spans="1:8" ht="68.25" customHeight="1">
      <c r="A7" s="341" t="s">
        <v>1194</v>
      </c>
      <c r="B7" s="341"/>
      <c r="C7" s="341"/>
      <c r="D7" s="341"/>
      <c r="E7" s="341"/>
      <c r="F7" s="341"/>
      <c r="G7" s="341"/>
      <c r="H7" s="341"/>
    </row>
    <row r="8" spans="1:8" ht="12.75" customHeight="1">
      <c r="A8" s="128"/>
      <c r="B8" s="128"/>
      <c r="C8" s="128"/>
      <c r="D8" s="128"/>
      <c r="E8" s="128"/>
      <c r="F8" s="128"/>
      <c r="G8" s="128"/>
      <c r="H8" s="128"/>
    </row>
    <row r="9" spans="1:8" ht="16.5" customHeight="1">
      <c r="A9" s="89"/>
      <c r="B9" s="90"/>
      <c r="C9" s="90"/>
      <c r="D9" s="90"/>
      <c r="E9" s="90"/>
      <c r="F9" s="90"/>
      <c r="G9" s="90"/>
      <c r="H9" s="101" t="s">
        <v>1214</v>
      </c>
    </row>
    <row r="10" spans="1:8" ht="126">
      <c r="A10" s="129" t="s">
        <v>429</v>
      </c>
      <c r="B10" s="129" t="s">
        <v>1079</v>
      </c>
      <c r="C10" s="91" t="s">
        <v>1195</v>
      </c>
      <c r="D10" s="91" t="s">
        <v>1196</v>
      </c>
      <c r="E10" s="129" t="s">
        <v>432</v>
      </c>
      <c r="F10" s="129" t="s">
        <v>1197</v>
      </c>
      <c r="G10" s="91" t="s">
        <v>807</v>
      </c>
      <c r="H10" s="91" t="s">
        <v>424</v>
      </c>
    </row>
    <row r="11" spans="1:8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</row>
    <row r="12" spans="1:8" s="95" customFormat="1">
      <c r="A12" s="92" t="s">
        <v>730</v>
      </c>
      <c r="B12" s="93" t="s">
        <v>729</v>
      </c>
      <c r="C12" s="93" t="s">
        <v>3</v>
      </c>
      <c r="D12" s="93" t="s">
        <v>3</v>
      </c>
      <c r="E12" s="93" t="s">
        <v>4</v>
      </c>
      <c r="F12" s="93" t="s">
        <v>1</v>
      </c>
      <c r="G12" s="94">
        <f>G13</f>
        <v>7617014.4900000002</v>
      </c>
      <c r="H12" s="94"/>
    </row>
    <row r="13" spans="1:8" s="95" customFormat="1" outlineLevel="1">
      <c r="A13" s="92" t="s">
        <v>701</v>
      </c>
      <c r="B13" s="93" t="s">
        <v>729</v>
      </c>
      <c r="C13" s="93" t="s">
        <v>2</v>
      </c>
      <c r="D13" s="93" t="s">
        <v>3</v>
      </c>
      <c r="E13" s="93" t="s">
        <v>4</v>
      </c>
      <c r="F13" s="93" t="s">
        <v>1</v>
      </c>
      <c r="G13" s="94">
        <f>G14+G25+G42</f>
        <v>7617014.4900000002</v>
      </c>
      <c r="H13" s="94"/>
    </row>
    <row r="14" spans="1:8" s="95" customFormat="1" ht="47.25" outlineLevel="2">
      <c r="A14" s="92" t="s">
        <v>672</v>
      </c>
      <c r="B14" s="93" t="s">
        <v>729</v>
      </c>
      <c r="C14" s="93" t="s">
        <v>2</v>
      </c>
      <c r="D14" s="93" t="s">
        <v>5</v>
      </c>
      <c r="E14" s="93" t="s">
        <v>4</v>
      </c>
      <c r="F14" s="93" t="s">
        <v>1</v>
      </c>
      <c r="G14" s="94">
        <f>G15+G20</f>
        <v>2246129.4900000002</v>
      </c>
      <c r="H14" s="94"/>
    </row>
    <row r="15" spans="1:8" s="95" customFormat="1" ht="63" outlineLevel="3">
      <c r="A15" s="92" t="s">
        <v>665</v>
      </c>
      <c r="B15" s="93" t="s">
        <v>729</v>
      </c>
      <c r="C15" s="93" t="s">
        <v>2</v>
      </c>
      <c r="D15" s="93" t="s">
        <v>5</v>
      </c>
      <c r="E15" s="93" t="s">
        <v>6</v>
      </c>
      <c r="F15" s="93" t="s">
        <v>1</v>
      </c>
      <c r="G15" s="94">
        <f>G16</f>
        <v>96826.49</v>
      </c>
      <c r="H15" s="94"/>
    </row>
    <row r="16" spans="1:8" s="95" customFormat="1" ht="31.5" outlineLevel="4">
      <c r="A16" s="92" t="s">
        <v>622</v>
      </c>
      <c r="B16" s="93" t="s">
        <v>729</v>
      </c>
      <c r="C16" s="93" t="s">
        <v>2</v>
      </c>
      <c r="D16" s="93" t="s">
        <v>5</v>
      </c>
      <c r="E16" s="93" t="s">
        <v>7</v>
      </c>
      <c r="F16" s="93" t="s">
        <v>1</v>
      </c>
      <c r="G16" s="94">
        <f>G17</f>
        <v>96826.49</v>
      </c>
      <c r="H16" s="94"/>
    </row>
    <row r="17" spans="1:8" ht="47.25" outlineLevel="5">
      <c r="A17" s="96" t="s">
        <v>1080</v>
      </c>
      <c r="B17" s="97" t="s">
        <v>729</v>
      </c>
      <c r="C17" s="97" t="s">
        <v>2</v>
      </c>
      <c r="D17" s="97" t="s">
        <v>5</v>
      </c>
      <c r="E17" s="97" t="s">
        <v>8</v>
      </c>
      <c r="F17" s="97" t="s">
        <v>1</v>
      </c>
      <c r="G17" s="98">
        <f>G18</f>
        <v>96826.49</v>
      </c>
      <c r="H17" s="98"/>
    </row>
    <row r="18" spans="1:8" ht="31.5" outlineLevel="6">
      <c r="A18" s="96" t="s">
        <v>437</v>
      </c>
      <c r="B18" s="97" t="s">
        <v>729</v>
      </c>
      <c r="C18" s="97" t="s">
        <v>2</v>
      </c>
      <c r="D18" s="97" t="s">
        <v>5</v>
      </c>
      <c r="E18" s="97" t="s">
        <v>9</v>
      </c>
      <c r="F18" s="97" t="s">
        <v>1</v>
      </c>
      <c r="G18" s="98">
        <f>G19</f>
        <v>96826.49</v>
      </c>
      <c r="H18" s="98"/>
    </row>
    <row r="19" spans="1:8" ht="94.5" outlineLevel="7">
      <c r="A19" s="96" t="s">
        <v>719</v>
      </c>
      <c r="B19" s="97" t="s">
        <v>729</v>
      </c>
      <c r="C19" s="97" t="s">
        <v>2</v>
      </c>
      <c r="D19" s="97" t="s">
        <v>5</v>
      </c>
      <c r="E19" s="97" t="s">
        <v>9</v>
      </c>
      <c r="F19" s="97" t="s">
        <v>10</v>
      </c>
      <c r="G19" s="98">
        <v>96826.49</v>
      </c>
      <c r="H19" s="98"/>
    </row>
    <row r="20" spans="1:8" s="95" customFormat="1" outlineLevel="3">
      <c r="A20" s="92" t="s">
        <v>498</v>
      </c>
      <c r="B20" s="93" t="s">
        <v>729</v>
      </c>
      <c r="C20" s="93" t="s">
        <v>2</v>
      </c>
      <c r="D20" s="93" t="s">
        <v>5</v>
      </c>
      <c r="E20" s="93" t="s">
        <v>11</v>
      </c>
      <c r="F20" s="93" t="s">
        <v>1</v>
      </c>
      <c r="G20" s="94">
        <f>G21+G23</f>
        <v>2149303</v>
      </c>
      <c r="H20" s="94"/>
    </row>
    <row r="21" spans="1:8" ht="31.5" outlineLevel="6">
      <c r="A21" s="96" t="s">
        <v>438</v>
      </c>
      <c r="B21" s="97" t="s">
        <v>729</v>
      </c>
      <c r="C21" s="97" t="s">
        <v>2</v>
      </c>
      <c r="D21" s="97" t="s">
        <v>5</v>
      </c>
      <c r="E21" s="97" t="s">
        <v>12</v>
      </c>
      <c r="F21" s="97" t="s">
        <v>1</v>
      </c>
      <c r="G21" s="98">
        <f>G22</f>
        <v>2124303</v>
      </c>
      <c r="H21" s="98"/>
    </row>
    <row r="22" spans="1:8" ht="94.5" outlineLevel="7">
      <c r="A22" s="96" t="s">
        <v>719</v>
      </c>
      <c r="B22" s="97" t="s">
        <v>729</v>
      </c>
      <c r="C22" s="97" t="s">
        <v>2</v>
      </c>
      <c r="D22" s="97" t="s">
        <v>5</v>
      </c>
      <c r="E22" s="97" t="s">
        <v>12</v>
      </c>
      <c r="F22" s="97" t="s">
        <v>10</v>
      </c>
      <c r="G22" s="98">
        <v>2124303</v>
      </c>
      <c r="H22" s="98"/>
    </row>
    <row r="23" spans="1:8" ht="78.75" outlineLevel="6">
      <c r="A23" s="96" t="s">
        <v>439</v>
      </c>
      <c r="B23" s="97" t="s">
        <v>729</v>
      </c>
      <c r="C23" s="97" t="s">
        <v>2</v>
      </c>
      <c r="D23" s="97" t="s">
        <v>5</v>
      </c>
      <c r="E23" s="97" t="s">
        <v>13</v>
      </c>
      <c r="F23" s="97" t="s">
        <v>1</v>
      </c>
      <c r="G23" s="98">
        <f>G24</f>
        <v>25000</v>
      </c>
      <c r="H23" s="98"/>
    </row>
    <row r="24" spans="1:8" ht="94.5" outlineLevel="7">
      <c r="A24" s="96" t="s">
        <v>719</v>
      </c>
      <c r="B24" s="97" t="s">
        <v>729</v>
      </c>
      <c r="C24" s="97" t="s">
        <v>2</v>
      </c>
      <c r="D24" s="97" t="s">
        <v>5</v>
      </c>
      <c r="E24" s="97" t="s">
        <v>13</v>
      </c>
      <c r="F24" s="97" t="s">
        <v>10</v>
      </c>
      <c r="G24" s="98">
        <v>25000</v>
      </c>
      <c r="H24" s="98"/>
    </row>
    <row r="25" spans="1:8" s="95" customFormat="1" ht="63" outlineLevel="2">
      <c r="A25" s="92" t="s">
        <v>673</v>
      </c>
      <c r="B25" s="93" t="s">
        <v>729</v>
      </c>
      <c r="C25" s="93" t="s">
        <v>2</v>
      </c>
      <c r="D25" s="93" t="s">
        <v>14</v>
      </c>
      <c r="E25" s="93" t="s">
        <v>4</v>
      </c>
      <c r="F25" s="93" t="s">
        <v>1</v>
      </c>
      <c r="G25" s="94">
        <f>G26+G35</f>
        <v>4916157</v>
      </c>
      <c r="H25" s="94"/>
    </row>
    <row r="26" spans="1:8" s="95" customFormat="1" ht="63" outlineLevel="3">
      <c r="A26" s="92" t="s">
        <v>665</v>
      </c>
      <c r="B26" s="93" t="s">
        <v>729</v>
      </c>
      <c r="C26" s="93" t="s">
        <v>2</v>
      </c>
      <c r="D26" s="93" t="s">
        <v>14</v>
      </c>
      <c r="E26" s="93" t="s">
        <v>6</v>
      </c>
      <c r="F26" s="93" t="s">
        <v>1</v>
      </c>
      <c r="G26" s="94">
        <f>G27</f>
        <v>80932</v>
      </c>
      <c r="H26" s="94"/>
    </row>
    <row r="27" spans="1:8" s="95" customFormat="1" ht="31.5" outlineLevel="4">
      <c r="A27" s="92" t="s">
        <v>622</v>
      </c>
      <c r="B27" s="93" t="s">
        <v>729</v>
      </c>
      <c r="C27" s="93" t="s">
        <v>2</v>
      </c>
      <c r="D27" s="93" t="s">
        <v>14</v>
      </c>
      <c r="E27" s="93" t="s">
        <v>7</v>
      </c>
      <c r="F27" s="93" t="s">
        <v>1</v>
      </c>
      <c r="G27" s="94">
        <f>G28+G32</f>
        <v>80932</v>
      </c>
      <c r="H27" s="94"/>
    </row>
    <row r="28" spans="1:8" ht="63" outlineLevel="5">
      <c r="A28" s="96" t="s">
        <v>1081</v>
      </c>
      <c r="B28" s="97" t="s">
        <v>729</v>
      </c>
      <c r="C28" s="97" t="s">
        <v>2</v>
      </c>
      <c r="D28" s="97" t="s">
        <v>14</v>
      </c>
      <c r="E28" s="97" t="s">
        <v>15</v>
      </c>
      <c r="F28" s="97" t="s">
        <v>1</v>
      </c>
      <c r="G28" s="98">
        <f>G29</f>
        <v>71800</v>
      </c>
      <c r="H28" s="98"/>
    </row>
    <row r="29" spans="1:8" ht="31.5" outlineLevel="6">
      <c r="A29" s="96" t="s">
        <v>437</v>
      </c>
      <c r="B29" s="97" t="s">
        <v>729</v>
      </c>
      <c r="C29" s="97" t="s">
        <v>2</v>
      </c>
      <c r="D29" s="97" t="s">
        <v>14</v>
      </c>
      <c r="E29" s="97" t="s">
        <v>16</v>
      </c>
      <c r="F29" s="97" t="s">
        <v>1</v>
      </c>
      <c r="G29" s="98">
        <f>G30+G31</f>
        <v>71800</v>
      </c>
      <c r="H29" s="98"/>
    </row>
    <row r="30" spans="1:8" ht="94.5" outlineLevel="7">
      <c r="A30" s="96" t="s">
        <v>719</v>
      </c>
      <c r="B30" s="97" t="s">
        <v>729</v>
      </c>
      <c r="C30" s="97" t="s">
        <v>2</v>
      </c>
      <c r="D30" s="97" t="s">
        <v>14</v>
      </c>
      <c r="E30" s="97" t="s">
        <v>16</v>
      </c>
      <c r="F30" s="97" t="s">
        <v>10</v>
      </c>
      <c r="G30" s="98">
        <v>32300</v>
      </c>
      <c r="H30" s="98"/>
    </row>
    <row r="31" spans="1:8" ht="31.5" outlineLevel="7">
      <c r="A31" s="96" t="s">
        <v>703</v>
      </c>
      <c r="B31" s="97" t="s">
        <v>729</v>
      </c>
      <c r="C31" s="97" t="s">
        <v>2</v>
      </c>
      <c r="D31" s="97" t="s">
        <v>14</v>
      </c>
      <c r="E31" s="97" t="s">
        <v>16</v>
      </c>
      <c r="F31" s="97" t="s">
        <v>17</v>
      </c>
      <c r="G31" s="98">
        <v>39500</v>
      </c>
      <c r="H31" s="98"/>
    </row>
    <row r="32" spans="1:8" outlineLevel="5">
      <c r="A32" s="96" t="s">
        <v>1082</v>
      </c>
      <c r="B32" s="97" t="s">
        <v>729</v>
      </c>
      <c r="C32" s="97" t="s">
        <v>2</v>
      </c>
      <c r="D32" s="97" t="s">
        <v>14</v>
      </c>
      <c r="E32" s="97" t="s">
        <v>18</v>
      </c>
      <c r="F32" s="97" t="s">
        <v>1</v>
      </c>
      <c r="G32" s="98">
        <f>G33</f>
        <v>9132</v>
      </c>
      <c r="H32" s="98"/>
    </row>
    <row r="33" spans="1:8" ht="31.5" outlineLevel="6">
      <c r="A33" s="96" t="s">
        <v>437</v>
      </c>
      <c r="B33" s="97" t="s">
        <v>729</v>
      </c>
      <c r="C33" s="97" t="s">
        <v>2</v>
      </c>
      <c r="D33" s="97" t="s">
        <v>14</v>
      </c>
      <c r="E33" s="97" t="s">
        <v>19</v>
      </c>
      <c r="F33" s="97" t="s">
        <v>1</v>
      </c>
      <c r="G33" s="98">
        <f>G34</f>
        <v>9132</v>
      </c>
      <c r="H33" s="98"/>
    </row>
    <row r="34" spans="1:8" ht="31.5" outlineLevel="7">
      <c r="A34" s="96" t="s">
        <v>703</v>
      </c>
      <c r="B34" s="97" t="s">
        <v>729</v>
      </c>
      <c r="C34" s="97" t="s">
        <v>2</v>
      </c>
      <c r="D34" s="97" t="s">
        <v>14</v>
      </c>
      <c r="E34" s="97" t="s">
        <v>19</v>
      </c>
      <c r="F34" s="97" t="s">
        <v>17</v>
      </c>
      <c r="G34" s="98">
        <v>9132</v>
      </c>
      <c r="H34" s="98"/>
    </row>
    <row r="35" spans="1:8" s="95" customFormat="1" outlineLevel="3">
      <c r="A35" s="92" t="s">
        <v>498</v>
      </c>
      <c r="B35" s="93" t="s">
        <v>729</v>
      </c>
      <c r="C35" s="93" t="s">
        <v>2</v>
      </c>
      <c r="D35" s="93" t="s">
        <v>14</v>
      </c>
      <c r="E35" s="93" t="s">
        <v>11</v>
      </c>
      <c r="F35" s="93" t="s">
        <v>1</v>
      </c>
      <c r="G35" s="94">
        <f>G36+G38+G40</f>
        <v>4835225</v>
      </c>
      <c r="H35" s="94"/>
    </row>
    <row r="36" spans="1:8" ht="47.25" outlineLevel="6">
      <c r="A36" s="96" t="s">
        <v>440</v>
      </c>
      <c r="B36" s="97" t="s">
        <v>729</v>
      </c>
      <c r="C36" s="97" t="s">
        <v>2</v>
      </c>
      <c r="D36" s="97" t="s">
        <v>14</v>
      </c>
      <c r="E36" s="97" t="s">
        <v>20</v>
      </c>
      <c r="F36" s="97" t="s">
        <v>1</v>
      </c>
      <c r="G36" s="98">
        <f>G37</f>
        <v>1714645</v>
      </c>
      <c r="H36" s="98"/>
    </row>
    <row r="37" spans="1:8" ht="94.5" outlineLevel="7">
      <c r="A37" s="96" t="s">
        <v>719</v>
      </c>
      <c r="B37" s="97" t="s">
        <v>729</v>
      </c>
      <c r="C37" s="97" t="s">
        <v>2</v>
      </c>
      <c r="D37" s="97" t="s">
        <v>14</v>
      </c>
      <c r="E37" s="97" t="s">
        <v>20</v>
      </c>
      <c r="F37" s="97" t="s">
        <v>10</v>
      </c>
      <c r="G37" s="98">
        <v>1714645</v>
      </c>
      <c r="H37" s="98"/>
    </row>
    <row r="38" spans="1:8" ht="31.5" outlineLevel="6">
      <c r="A38" s="96" t="s">
        <v>441</v>
      </c>
      <c r="B38" s="97" t="s">
        <v>729</v>
      </c>
      <c r="C38" s="97" t="s">
        <v>2</v>
      </c>
      <c r="D38" s="97" t="s">
        <v>14</v>
      </c>
      <c r="E38" s="97" t="s">
        <v>21</v>
      </c>
      <c r="F38" s="97" t="s">
        <v>1</v>
      </c>
      <c r="G38" s="98">
        <f>G39</f>
        <v>2987580</v>
      </c>
      <c r="H38" s="98"/>
    </row>
    <row r="39" spans="1:8" ht="94.5" outlineLevel="7">
      <c r="A39" s="96" t="s">
        <v>719</v>
      </c>
      <c r="B39" s="97" t="s">
        <v>729</v>
      </c>
      <c r="C39" s="97" t="s">
        <v>2</v>
      </c>
      <c r="D39" s="97" t="s">
        <v>14</v>
      </c>
      <c r="E39" s="97" t="s">
        <v>21</v>
      </c>
      <c r="F39" s="97" t="s">
        <v>10</v>
      </c>
      <c r="G39" s="98">
        <v>2987580</v>
      </c>
      <c r="H39" s="98"/>
    </row>
    <row r="40" spans="1:8" ht="78.75" outlineLevel="6">
      <c r="A40" s="96" t="s">
        <v>439</v>
      </c>
      <c r="B40" s="97" t="s">
        <v>729</v>
      </c>
      <c r="C40" s="97" t="s">
        <v>2</v>
      </c>
      <c r="D40" s="97" t="s">
        <v>14</v>
      </c>
      <c r="E40" s="97" t="s">
        <v>13</v>
      </c>
      <c r="F40" s="97" t="s">
        <v>1</v>
      </c>
      <c r="G40" s="98">
        <f>G41</f>
        <v>133000</v>
      </c>
      <c r="H40" s="98"/>
    </row>
    <row r="41" spans="1:8" ht="94.5" outlineLevel="7">
      <c r="A41" s="96" t="s">
        <v>719</v>
      </c>
      <c r="B41" s="97" t="s">
        <v>729</v>
      </c>
      <c r="C41" s="97" t="s">
        <v>2</v>
      </c>
      <c r="D41" s="97" t="s">
        <v>14</v>
      </c>
      <c r="E41" s="97" t="s">
        <v>13</v>
      </c>
      <c r="F41" s="97" t="s">
        <v>10</v>
      </c>
      <c r="G41" s="98">
        <v>133000</v>
      </c>
      <c r="H41" s="98"/>
    </row>
    <row r="42" spans="1:8" s="95" customFormat="1" outlineLevel="2">
      <c r="A42" s="92" t="s">
        <v>677</v>
      </c>
      <c r="B42" s="93" t="s">
        <v>729</v>
      </c>
      <c r="C42" s="93" t="s">
        <v>2</v>
      </c>
      <c r="D42" s="93" t="s">
        <v>66</v>
      </c>
      <c r="E42" s="93" t="s">
        <v>4</v>
      </c>
      <c r="F42" s="93" t="s">
        <v>1</v>
      </c>
      <c r="G42" s="94">
        <f>G43+G51</f>
        <v>454728</v>
      </c>
      <c r="H42" s="94"/>
    </row>
    <row r="43" spans="1:8" s="95" customFormat="1" ht="47.25" outlineLevel="3">
      <c r="A43" s="92" t="s">
        <v>668</v>
      </c>
      <c r="B43" s="93" t="s">
        <v>729</v>
      </c>
      <c r="C43" s="93" t="s">
        <v>2</v>
      </c>
      <c r="D43" s="93" t="s">
        <v>66</v>
      </c>
      <c r="E43" s="93" t="s">
        <v>90</v>
      </c>
      <c r="F43" s="93" t="s">
        <v>1</v>
      </c>
      <c r="G43" s="94">
        <f>G44</f>
        <v>254373</v>
      </c>
      <c r="H43" s="94"/>
    </row>
    <row r="44" spans="1:8" s="95" customFormat="1" ht="47.25" outlineLevel="4">
      <c r="A44" s="92" t="s">
        <v>633</v>
      </c>
      <c r="B44" s="93" t="s">
        <v>729</v>
      </c>
      <c r="C44" s="93" t="s">
        <v>2</v>
      </c>
      <c r="D44" s="93" t="s">
        <v>66</v>
      </c>
      <c r="E44" s="93" t="s">
        <v>91</v>
      </c>
      <c r="F44" s="93" t="s">
        <v>1</v>
      </c>
      <c r="G44" s="94">
        <f>G45+G48</f>
        <v>254373</v>
      </c>
      <c r="H44" s="94"/>
    </row>
    <row r="45" spans="1:8" ht="47.25" outlineLevel="5">
      <c r="A45" s="96" t="s">
        <v>1083</v>
      </c>
      <c r="B45" s="97" t="s">
        <v>729</v>
      </c>
      <c r="C45" s="97" t="s">
        <v>2</v>
      </c>
      <c r="D45" s="97" t="s">
        <v>66</v>
      </c>
      <c r="E45" s="97" t="s">
        <v>92</v>
      </c>
      <c r="F45" s="97" t="s">
        <v>1</v>
      </c>
      <c r="G45" s="98">
        <f>G46</f>
        <v>35963</v>
      </c>
      <c r="H45" s="98"/>
    </row>
    <row r="46" spans="1:8" ht="31.5" outlineLevel="6">
      <c r="A46" s="96" t="s">
        <v>448</v>
      </c>
      <c r="B46" s="97" t="s">
        <v>729</v>
      </c>
      <c r="C46" s="97" t="s">
        <v>2</v>
      </c>
      <c r="D46" s="97" t="s">
        <v>66</v>
      </c>
      <c r="E46" s="97" t="s">
        <v>93</v>
      </c>
      <c r="F46" s="97" t="s">
        <v>1</v>
      </c>
      <c r="G46" s="98">
        <f>G47</f>
        <v>35963</v>
      </c>
      <c r="H46" s="98"/>
    </row>
    <row r="47" spans="1:8" ht="31.5" outlineLevel="7">
      <c r="A47" s="96" t="s">
        <v>703</v>
      </c>
      <c r="B47" s="97" t="s">
        <v>729</v>
      </c>
      <c r="C47" s="97" t="s">
        <v>2</v>
      </c>
      <c r="D47" s="97" t="s">
        <v>66</v>
      </c>
      <c r="E47" s="97" t="s">
        <v>93</v>
      </c>
      <c r="F47" s="97" t="s">
        <v>17</v>
      </c>
      <c r="G47" s="98">
        <v>35963</v>
      </c>
      <c r="H47" s="98"/>
    </row>
    <row r="48" spans="1:8" ht="47.25" outlineLevel="5">
      <c r="A48" s="96" t="s">
        <v>1084</v>
      </c>
      <c r="B48" s="97" t="s">
        <v>729</v>
      </c>
      <c r="C48" s="97" t="s">
        <v>2</v>
      </c>
      <c r="D48" s="97" t="s">
        <v>66</v>
      </c>
      <c r="E48" s="97" t="s">
        <v>94</v>
      </c>
      <c r="F48" s="97" t="s">
        <v>1</v>
      </c>
      <c r="G48" s="98">
        <f>G49</f>
        <v>218410</v>
      </c>
      <c r="H48" s="98"/>
    </row>
    <row r="49" spans="1:9" ht="31.5" outlineLevel="6">
      <c r="A49" s="96" t="s">
        <v>448</v>
      </c>
      <c r="B49" s="97" t="s">
        <v>729</v>
      </c>
      <c r="C49" s="97" t="s">
        <v>2</v>
      </c>
      <c r="D49" s="97" t="s">
        <v>66</v>
      </c>
      <c r="E49" s="97" t="s">
        <v>95</v>
      </c>
      <c r="F49" s="97" t="s">
        <v>1</v>
      </c>
      <c r="G49" s="98">
        <f>G50</f>
        <v>218410</v>
      </c>
      <c r="H49" s="98"/>
    </row>
    <row r="50" spans="1:9" ht="31.5" outlineLevel="7">
      <c r="A50" s="96" t="s">
        <v>703</v>
      </c>
      <c r="B50" s="97" t="s">
        <v>729</v>
      </c>
      <c r="C50" s="97" t="s">
        <v>2</v>
      </c>
      <c r="D50" s="97" t="s">
        <v>66</v>
      </c>
      <c r="E50" s="97" t="s">
        <v>95</v>
      </c>
      <c r="F50" s="97" t="s">
        <v>17</v>
      </c>
      <c r="G50" s="98">
        <v>218410</v>
      </c>
      <c r="H50" s="98"/>
    </row>
    <row r="51" spans="1:9" s="95" customFormat="1" ht="63" outlineLevel="3">
      <c r="A51" s="92" t="s">
        <v>665</v>
      </c>
      <c r="B51" s="93" t="s">
        <v>729</v>
      </c>
      <c r="C51" s="93" t="s">
        <v>2</v>
      </c>
      <c r="D51" s="93" t="s">
        <v>66</v>
      </c>
      <c r="E51" s="93" t="s">
        <v>6</v>
      </c>
      <c r="F51" s="93" t="s">
        <v>1</v>
      </c>
      <c r="G51" s="94">
        <f>G52</f>
        <v>200355</v>
      </c>
      <c r="H51" s="94"/>
    </row>
    <row r="52" spans="1:9" s="95" customFormat="1" ht="47.25" outlineLevel="4">
      <c r="A52" s="92" t="s">
        <v>637</v>
      </c>
      <c r="B52" s="93" t="s">
        <v>729</v>
      </c>
      <c r="C52" s="93" t="s">
        <v>2</v>
      </c>
      <c r="D52" s="93" t="s">
        <v>66</v>
      </c>
      <c r="E52" s="93" t="s">
        <v>131</v>
      </c>
      <c r="F52" s="93" t="s">
        <v>1</v>
      </c>
      <c r="G52" s="94">
        <f>G53</f>
        <v>200355</v>
      </c>
      <c r="H52" s="94"/>
    </row>
    <row r="53" spans="1:9" ht="31.5" outlineLevel="5">
      <c r="A53" s="96" t="s">
        <v>1085</v>
      </c>
      <c r="B53" s="97" t="s">
        <v>729</v>
      </c>
      <c r="C53" s="97" t="s">
        <v>2</v>
      </c>
      <c r="D53" s="97" t="s">
        <v>66</v>
      </c>
      <c r="E53" s="97" t="s">
        <v>138</v>
      </c>
      <c r="F53" s="97" t="s">
        <v>1</v>
      </c>
      <c r="G53" s="98">
        <f>G54</f>
        <v>200355</v>
      </c>
      <c r="H53" s="98"/>
    </row>
    <row r="54" spans="1:9" ht="31.5" outlineLevel="6">
      <c r="A54" s="96" t="s">
        <v>448</v>
      </c>
      <c r="B54" s="97" t="s">
        <v>729</v>
      </c>
      <c r="C54" s="97" t="s">
        <v>2</v>
      </c>
      <c r="D54" s="97" t="s">
        <v>66</v>
      </c>
      <c r="E54" s="97" t="s">
        <v>140</v>
      </c>
      <c r="F54" s="97" t="s">
        <v>1</v>
      </c>
      <c r="G54" s="98">
        <f>G55</f>
        <v>200355</v>
      </c>
      <c r="H54" s="98"/>
    </row>
    <row r="55" spans="1:9" ht="31.5" outlineLevel="7">
      <c r="A55" s="96" t="s">
        <v>703</v>
      </c>
      <c r="B55" s="97" t="s">
        <v>729</v>
      </c>
      <c r="C55" s="97" t="s">
        <v>2</v>
      </c>
      <c r="D55" s="97" t="s">
        <v>66</v>
      </c>
      <c r="E55" s="97" t="s">
        <v>140</v>
      </c>
      <c r="F55" s="97" t="s">
        <v>17</v>
      </c>
      <c r="G55" s="98">
        <v>200355</v>
      </c>
      <c r="H55" s="98"/>
    </row>
    <row r="56" spans="1:9" s="95" customFormat="1" ht="63">
      <c r="A56" s="92" t="s">
        <v>1086</v>
      </c>
      <c r="B56" s="93" t="s">
        <v>732</v>
      </c>
      <c r="C56" s="93" t="s">
        <v>3</v>
      </c>
      <c r="D56" s="93" t="s">
        <v>3</v>
      </c>
      <c r="E56" s="93" t="s">
        <v>4</v>
      </c>
      <c r="F56" s="93" t="s">
        <v>1</v>
      </c>
      <c r="G56" s="94">
        <f>G57+G174+G210+G250+G266</f>
        <v>189526322.19999999</v>
      </c>
      <c r="H56" s="94">
        <f>H57+H174+H210+H250</f>
        <v>5456308.7999999998</v>
      </c>
      <c r="I56" s="274"/>
    </row>
    <row r="57" spans="1:9" s="95" customFormat="1" outlineLevel="1">
      <c r="A57" s="92" t="s">
        <v>701</v>
      </c>
      <c r="B57" s="93" t="s">
        <v>732</v>
      </c>
      <c r="C57" s="93" t="s">
        <v>2</v>
      </c>
      <c r="D57" s="93" t="s">
        <v>3</v>
      </c>
      <c r="E57" s="93" t="s">
        <v>4</v>
      </c>
      <c r="F57" s="93" t="s">
        <v>1</v>
      </c>
      <c r="G57" s="94">
        <f>G58+G85</f>
        <v>100266969.80000001</v>
      </c>
      <c r="H57" s="94">
        <f>H85</f>
        <v>784042</v>
      </c>
    </row>
    <row r="58" spans="1:9" s="95" customFormat="1" ht="78.75" outlineLevel="2">
      <c r="A58" s="92" t="s">
        <v>674</v>
      </c>
      <c r="B58" s="93" t="s">
        <v>732</v>
      </c>
      <c r="C58" s="93" t="s">
        <v>2</v>
      </c>
      <c r="D58" s="93" t="s">
        <v>22</v>
      </c>
      <c r="E58" s="93" t="s">
        <v>4</v>
      </c>
      <c r="F58" s="93" t="s">
        <v>1</v>
      </c>
      <c r="G58" s="94">
        <f>G59</f>
        <v>30810835.170000002</v>
      </c>
      <c r="H58" s="94"/>
    </row>
    <row r="59" spans="1:9" s="95" customFormat="1" ht="63" outlineLevel="3">
      <c r="A59" s="92" t="s">
        <v>665</v>
      </c>
      <c r="B59" s="93" t="s">
        <v>732</v>
      </c>
      <c r="C59" s="93" t="s">
        <v>2</v>
      </c>
      <c r="D59" s="93" t="s">
        <v>22</v>
      </c>
      <c r="E59" s="93" t="s">
        <v>6</v>
      </c>
      <c r="F59" s="93" t="s">
        <v>1</v>
      </c>
      <c r="G59" s="94">
        <f>G60+G73</f>
        <v>30810835.170000002</v>
      </c>
      <c r="H59" s="94"/>
    </row>
    <row r="60" spans="1:9" s="95" customFormat="1" ht="31.5" outlineLevel="4">
      <c r="A60" s="92" t="s">
        <v>625</v>
      </c>
      <c r="B60" s="93" t="s">
        <v>732</v>
      </c>
      <c r="C60" s="93" t="s">
        <v>2</v>
      </c>
      <c r="D60" s="93" t="s">
        <v>22</v>
      </c>
      <c r="E60" s="93" t="s">
        <v>43</v>
      </c>
      <c r="F60" s="93" t="s">
        <v>1</v>
      </c>
      <c r="G60" s="94">
        <f>G61</f>
        <v>30028735.170000002</v>
      </c>
      <c r="H60" s="94"/>
    </row>
    <row r="61" spans="1:9" ht="78.75" outlineLevel="5">
      <c r="A61" s="96" t="s">
        <v>1087</v>
      </c>
      <c r="B61" s="97" t="s">
        <v>732</v>
      </c>
      <c r="C61" s="97" t="s">
        <v>2</v>
      </c>
      <c r="D61" s="97" t="s">
        <v>22</v>
      </c>
      <c r="E61" s="97" t="s">
        <v>44</v>
      </c>
      <c r="F61" s="97" t="s">
        <v>1</v>
      </c>
      <c r="G61" s="98">
        <f>G62+G64+G67+G69+G71</f>
        <v>30028735.170000002</v>
      </c>
      <c r="H61" s="98"/>
    </row>
    <row r="62" spans="1:9" ht="31.5" outlineLevel="6">
      <c r="A62" s="96" t="s">
        <v>442</v>
      </c>
      <c r="B62" s="97" t="s">
        <v>732</v>
      </c>
      <c r="C62" s="97" t="s">
        <v>2</v>
      </c>
      <c r="D62" s="97" t="s">
        <v>22</v>
      </c>
      <c r="E62" s="97" t="s">
        <v>45</v>
      </c>
      <c r="F62" s="97" t="s">
        <v>1</v>
      </c>
      <c r="G62" s="98">
        <f>G63</f>
        <v>1925844.89</v>
      </c>
      <c r="H62" s="98"/>
    </row>
    <row r="63" spans="1:9" ht="94.5" outlineLevel="7">
      <c r="A63" s="96" t="s">
        <v>719</v>
      </c>
      <c r="B63" s="97" t="s">
        <v>732</v>
      </c>
      <c r="C63" s="97" t="s">
        <v>2</v>
      </c>
      <c r="D63" s="97" t="s">
        <v>22</v>
      </c>
      <c r="E63" s="97" t="s">
        <v>45</v>
      </c>
      <c r="F63" s="97" t="s">
        <v>10</v>
      </c>
      <c r="G63" s="98">
        <v>1925844.89</v>
      </c>
      <c r="H63" s="98"/>
    </row>
    <row r="64" spans="1:9" ht="31.5" outlineLevel="6">
      <c r="A64" s="96" t="s">
        <v>441</v>
      </c>
      <c r="B64" s="97" t="s">
        <v>732</v>
      </c>
      <c r="C64" s="97" t="s">
        <v>2</v>
      </c>
      <c r="D64" s="97" t="s">
        <v>22</v>
      </c>
      <c r="E64" s="97" t="s">
        <v>46</v>
      </c>
      <c r="F64" s="97" t="s">
        <v>1</v>
      </c>
      <c r="G64" s="98">
        <f>G65+G66</f>
        <v>27210507.77</v>
      </c>
      <c r="H64" s="98"/>
    </row>
    <row r="65" spans="1:8" ht="94.5" outlineLevel="7">
      <c r="A65" s="96" t="s">
        <v>719</v>
      </c>
      <c r="B65" s="97" t="s">
        <v>732</v>
      </c>
      <c r="C65" s="97" t="s">
        <v>2</v>
      </c>
      <c r="D65" s="97" t="s">
        <v>22</v>
      </c>
      <c r="E65" s="97" t="s">
        <v>46</v>
      </c>
      <c r="F65" s="97" t="s">
        <v>10</v>
      </c>
      <c r="G65" s="98">
        <v>27090389.309999999</v>
      </c>
      <c r="H65" s="98"/>
    </row>
    <row r="66" spans="1:8" ht="31.5" outlineLevel="7">
      <c r="A66" s="96" t="s">
        <v>704</v>
      </c>
      <c r="B66" s="97" t="s">
        <v>732</v>
      </c>
      <c r="C66" s="97" t="s">
        <v>2</v>
      </c>
      <c r="D66" s="97" t="s">
        <v>22</v>
      </c>
      <c r="E66" s="97" t="s">
        <v>46</v>
      </c>
      <c r="F66" s="97" t="s">
        <v>47</v>
      </c>
      <c r="G66" s="98">
        <v>120118.46</v>
      </c>
      <c r="H66" s="98"/>
    </row>
    <row r="67" spans="1:8" ht="31.5" outlineLevel="6">
      <c r="A67" s="96" t="s">
        <v>437</v>
      </c>
      <c r="B67" s="97" t="s">
        <v>732</v>
      </c>
      <c r="C67" s="97" t="s">
        <v>2</v>
      </c>
      <c r="D67" s="97" t="s">
        <v>22</v>
      </c>
      <c r="E67" s="97" t="s">
        <v>48</v>
      </c>
      <c r="F67" s="97" t="s">
        <v>1</v>
      </c>
      <c r="G67" s="98">
        <f>G68</f>
        <v>3360</v>
      </c>
      <c r="H67" s="98"/>
    </row>
    <row r="68" spans="1:8" ht="94.5" outlineLevel="7">
      <c r="A68" s="96" t="s">
        <v>719</v>
      </c>
      <c r="B68" s="97" t="s">
        <v>732</v>
      </c>
      <c r="C68" s="97" t="s">
        <v>2</v>
      </c>
      <c r="D68" s="97" t="s">
        <v>22</v>
      </c>
      <c r="E68" s="97" t="s">
        <v>48</v>
      </c>
      <c r="F68" s="97" t="s">
        <v>10</v>
      </c>
      <c r="G68" s="98">
        <v>3360</v>
      </c>
      <c r="H68" s="98"/>
    </row>
    <row r="69" spans="1:8" ht="63" outlineLevel="6">
      <c r="A69" s="96" t="s">
        <v>443</v>
      </c>
      <c r="B69" s="97" t="s">
        <v>732</v>
      </c>
      <c r="C69" s="97" t="s">
        <v>2</v>
      </c>
      <c r="D69" s="97" t="s">
        <v>22</v>
      </c>
      <c r="E69" s="97" t="s">
        <v>49</v>
      </c>
      <c r="F69" s="97" t="s">
        <v>1</v>
      </c>
      <c r="G69" s="98">
        <f>G70</f>
        <v>466122.51</v>
      </c>
      <c r="H69" s="98"/>
    </row>
    <row r="70" spans="1:8" ht="94.5" outlineLevel="7">
      <c r="A70" s="96" t="s">
        <v>719</v>
      </c>
      <c r="B70" s="97" t="s">
        <v>732</v>
      </c>
      <c r="C70" s="97" t="s">
        <v>2</v>
      </c>
      <c r="D70" s="97" t="s">
        <v>22</v>
      </c>
      <c r="E70" s="97" t="s">
        <v>49</v>
      </c>
      <c r="F70" s="97" t="s">
        <v>10</v>
      </c>
      <c r="G70" s="98">
        <v>466122.51</v>
      </c>
      <c r="H70" s="98"/>
    </row>
    <row r="71" spans="1:8" ht="78.75" outlineLevel="6">
      <c r="A71" s="96" t="s">
        <v>439</v>
      </c>
      <c r="B71" s="97" t="s">
        <v>732</v>
      </c>
      <c r="C71" s="97" t="s">
        <v>2</v>
      </c>
      <c r="D71" s="97" t="s">
        <v>22</v>
      </c>
      <c r="E71" s="97" t="s">
        <v>50</v>
      </c>
      <c r="F71" s="97" t="s">
        <v>1</v>
      </c>
      <c r="G71" s="98">
        <f>G72</f>
        <v>422900</v>
      </c>
      <c r="H71" s="98"/>
    </row>
    <row r="72" spans="1:8" ht="94.5" outlineLevel="7">
      <c r="A72" s="96" t="s">
        <v>719</v>
      </c>
      <c r="B72" s="97" t="s">
        <v>732</v>
      </c>
      <c r="C72" s="97" t="s">
        <v>2</v>
      </c>
      <c r="D72" s="97" t="s">
        <v>22</v>
      </c>
      <c r="E72" s="97" t="s">
        <v>50</v>
      </c>
      <c r="F72" s="97" t="s">
        <v>10</v>
      </c>
      <c r="G72" s="98">
        <v>422900</v>
      </c>
      <c r="H72" s="98"/>
    </row>
    <row r="73" spans="1:8" s="95" customFormat="1" ht="31.5" outlineLevel="4">
      <c r="A73" s="92" t="s">
        <v>622</v>
      </c>
      <c r="B73" s="93" t="s">
        <v>732</v>
      </c>
      <c r="C73" s="93" t="s">
        <v>2</v>
      </c>
      <c r="D73" s="93" t="s">
        <v>22</v>
      </c>
      <c r="E73" s="93" t="s">
        <v>7</v>
      </c>
      <c r="F73" s="93" t="s">
        <v>1</v>
      </c>
      <c r="G73" s="94">
        <f>G74+G78+G81</f>
        <v>782100</v>
      </c>
      <c r="H73" s="94"/>
    </row>
    <row r="74" spans="1:8" ht="63" outlineLevel="5">
      <c r="A74" s="96" t="s">
        <v>1081</v>
      </c>
      <c r="B74" s="97" t="s">
        <v>732</v>
      </c>
      <c r="C74" s="97" t="s">
        <v>2</v>
      </c>
      <c r="D74" s="97" t="s">
        <v>22</v>
      </c>
      <c r="E74" s="97" t="s">
        <v>15</v>
      </c>
      <c r="F74" s="97" t="s">
        <v>1</v>
      </c>
      <c r="G74" s="98">
        <f>G75</f>
        <v>255000</v>
      </c>
      <c r="H74" s="98"/>
    </row>
    <row r="75" spans="1:8" ht="31.5" outlineLevel="6">
      <c r="A75" s="96" t="s">
        <v>437</v>
      </c>
      <c r="B75" s="97" t="s">
        <v>732</v>
      </c>
      <c r="C75" s="97" t="s">
        <v>2</v>
      </c>
      <c r="D75" s="97" t="s">
        <v>22</v>
      </c>
      <c r="E75" s="97" t="s">
        <v>16</v>
      </c>
      <c r="F75" s="97" t="s">
        <v>1</v>
      </c>
      <c r="G75" s="98">
        <f>G76+G77</f>
        <v>255000</v>
      </c>
      <c r="H75" s="98"/>
    </row>
    <row r="76" spans="1:8" ht="94.5" outlineLevel="7">
      <c r="A76" s="96" t="s">
        <v>719</v>
      </c>
      <c r="B76" s="97" t="s">
        <v>732</v>
      </c>
      <c r="C76" s="97" t="s">
        <v>2</v>
      </c>
      <c r="D76" s="97" t="s">
        <v>22</v>
      </c>
      <c r="E76" s="97" t="s">
        <v>16</v>
      </c>
      <c r="F76" s="97" t="s">
        <v>10</v>
      </c>
      <c r="G76" s="98">
        <v>43560</v>
      </c>
      <c r="H76" s="98"/>
    </row>
    <row r="77" spans="1:8" ht="31.5" outlineLevel="7">
      <c r="A77" s="96" t="s">
        <v>703</v>
      </c>
      <c r="B77" s="97" t="s">
        <v>732</v>
      </c>
      <c r="C77" s="97" t="s">
        <v>2</v>
      </c>
      <c r="D77" s="97" t="s">
        <v>22</v>
      </c>
      <c r="E77" s="97" t="s">
        <v>16</v>
      </c>
      <c r="F77" s="97" t="s">
        <v>17</v>
      </c>
      <c r="G77" s="98">
        <v>211440</v>
      </c>
      <c r="H77" s="98"/>
    </row>
    <row r="78" spans="1:8" outlineLevel="5">
      <c r="A78" s="96" t="s">
        <v>1082</v>
      </c>
      <c r="B78" s="97" t="s">
        <v>732</v>
      </c>
      <c r="C78" s="97" t="s">
        <v>2</v>
      </c>
      <c r="D78" s="97" t="s">
        <v>22</v>
      </c>
      <c r="E78" s="97" t="s">
        <v>18</v>
      </c>
      <c r="F78" s="97" t="s">
        <v>1</v>
      </c>
      <c r="G78" s="98">
        <f>G79</f>
        <v>143100</v>
      </c>
      <c r="H78" s="98"/>
    </row>
    <row r="79" spans="1:8" ht="31.5" outlineLevel="6">
      <c r="A79" s="96" t="s">
        <v>437</v>
      </c>
      <c r="B79" s="97" t="s">
        <v>732</v>
      </c>
      <c r="C79" s="97" t="s">
        <v>2</v>
      </c>
      <c r="D79" s="97" t="s">
        <v>22</v>
      </c>
      <c r="E79" s="97" t="s">
        <v>19</v>
      </c>
      <c r="F79" s="97" t="s">
        <v>1</v>
      </c>
      <c r="G79" s="98">
        <f>G80</f>
        <v>143100</v>
      </c>
      <c r="H79" s="98"/>
    </row>
    <row r="80" spans="1:8" ht="31.5" outlineLevel="7">
      <c r="A80" s="96" t="s">
        <v>703</v>
      </c>
      <c r="B80" s="97" t="s">
        <v>732</v>
      </c>
      <c r="C80" s="97" t="s">
        <v>2</v>
      </c>
      <c r="D80" s="97" t="s">
        <v>22</v>
      </c>
      <c r="E80" s="97" t="s">
        <v>19</v>
      </c>
      <c r="F80" s="97" t="s">
        <v>17</v>
      </c>
      <c r="G80" s="98">
        <v>143100</v>
      </c>
      <c r="H80" s="98"/>
    </row>
    <row r="81" spans="1:8" ht="47.25" outlineLevel="5">
      <c r="A81" s="96" t="s">
        <v>1080</v>
      </c>
      <c r="B81" s="97" t="s">
        <v>732</v>
      </c>
      <c r="C81" s="97" t="s">
        <v>2</v>
      </c>
      <c r="D81" s="97" t="s">
        <v>22</v>
      </c>
      <c r="E81" s="97" t="s">
        <v>8</v>
      </c>
      <c r="F81" s="97" t="s">
        <v>1</v>
      </c>
      <c r="G81" s="98">
        <f>G82</f>
        <v>384000</v>
      </c>
      <c r="H81" s="98"/>
    </row>
    <row r="82" spans="1:8" ht="31.5" outlineLevel="6">
      <c r="A82" s="96" t="s">
        <v>437</v>
      </c>
      <c r="B82" s="97" t="s">
        <v>732</v>
      </c>
      <c r="C82" s="97" t="s">
        <v>2</v>
      </c>
      <c r="D82" s="97" t="s">
        <v>22</v>
      </c>
      <c r="E82" s="97" t="s">
        <v>9</v>
      </c>
      <c r="F82" s="97" t="s">
        <v>1</v>
      </c>
      <c r="G82" s="98">
        <f>G83+G84</f>
        <v>384000</v>
      </c>
      <c r="H82" s="98"/>
    </row>
    <row r="83" spans="1:8" ht="94.5" outlineLevel="7">
      <c r="A83" s="96" t="s">
        <v>719</v>
      </c>
      <c r="B83" s="97" t="s">
        <v>732</v>
      </c>
      <c r="C83" s="97" t="s">
        <v>2</v>
      </c>
      <c r="D83" s="97" t="s">
        <v>22</v>
      </c>
      <c r="E83" s="97" t="s">
        <v>9</v>
      </c>
      <c r="F83" s="97" t="s">
        <v>10</v>
      </c>
      <c r="G83" s="98">
        <v>294800</v>
      </c>
      <c r="H83" s="98"/>
    </row>
    <row r="84" spans="1:8" ht="31.5" outlineLevel="7">
      <c r="A84" s="96" t="s">
        <v>703</v>
      </c>
      <c r="B84" s="97" t="s">
        <v>732</v>
      </c>
      <c r="C84" s="97" t="s">
        <v>2</v>
      </c>
      <c r="D84" s="97" t="s">
        <v>22</v>
      </c>
      <c r="E84" s="97" t="s">
        <v>9</v>
      </c>
      <c r="F84" s="97" t="s">
        <v>17</v>
      </c>
      <c r="G84" s="98">
        <v>89200</v>
      </c>
      <c r="H84" s="98"/>
    </row>
    <row r="85" spans="1:8" s="95" customFormat="1" outlineLevel="2">
      <c r="A85" s="92" t="s">
        <v>677</v>
      </c>
      <c r="B85" s="93" t="s">
        <v>732</v>
      </c>
      <c r="C85" s="93" t="s">
        <v>2</v>
      </c>
      <c r="D85" s="93" t="s">
        <v>66</v>
      </c>
      <c r="E85" s="93" t="s">
        <v>4</v>
      </c>
      <c r="F85" s="93" t="s">
        <v>1</v>
      </c>
      <c r="G85" s="94">
        <f>G86+G90+G98+G102+G106+G134+G170</f>
        <v>69456134.63000001</v>
      </c>
      <c r="H85" s="94">
        <f>H106+H134</f>
        <v>784042</v>
      </c>
    </row>
    <row r="86" spans="1:8" s="95" customFormat="1" ht="63" outlineLevel="4">
      <c r="A86" s="92" t="s">
        <v>628</v>
      </c>
      <c r="B86" s="93" t="s">
        <v>732</v>
      </c>
      <c r="C86" s="93" t="s">
        <v>2</v>
      </c>
      <c r="D86" s="93" t="s">
        <v>66</v>
      </c>
      <c r="E86" s="93" t="s">
        <v>67</v>
      </c>
      <c r="F86" s="93" t="s">
        <v>1</v>
      </c>
      <c r="G86" s="94">
        <f>G87</f>
        <v>318944</v>
      </c>
      <c r="H86" s="94"/>
    </row>
    <row r="87" spans="1:8" ht="63" outlineLevel="5">
      <c r="A87" s="96" t="s">
        <v>1088</v>
      </c>
      <c r="B87" s="97" t="s">
        <v>732</v>
      </c>
      <c r="C87" s="97" t="s">
        <v>2</v>
      </c>
      <c r="D87" s="97" t="s">
        <v>66</v>
      </c>
      <c r="E87" s="97" t="s">
        <v>68</v>
      </c>
      <c r="F87" s="97" t="s">
        <v>1</v>
      </c>
      <c r="G87" s="98">
        <f>G88</f>
        <v>318944</v>
      </c>
      <c r="H87" s="98"/>
    </row>
    <row r="88" spans="1:8" ht="47.25" outlineLevel="6">
      <c r="A88" s="96" t="s">
        <v>446</v>
      </c>
      <c r="B88" s="97" t="s">
        <v>732</v>
      </c>
      <c r="C88" s="97" t="s">
        <v>2</v>
      </c>
      <c r="D88" s="97" t="s">
        <v>66</v>
      </c>
      <c r="E88" s="97" t="s">
        <v>69</v>
      </c>
      <c r="F88" s="97" t="s">
        <v>1</v>
      </c>
      <c r="G88" s="98">
        <f>G89</f>
        <v>318944</v>
      </c>
      <c r="H88" s="98"/>
    </row>
    <row r="89" spans="1:8" ht="47.25" outlineLevel="7">
      <c r="A89" s="96" t="s">
        <v>706</v>
      </c>
      <c r="B89" s="97" t="s">
        <v>732</v>
      </c>
      <c r="C89" s="97" t="s">
        <v>2</v>
      </c>
      <c r="D89" s="97" t="s">
        <v>66</v>
      </c>
      <c r="E89" s="97" t="s">
        <v>69</v>
      </c>
      <c r="F89" s="97" t="s">
        <v>70</v>
      </c>
      <c r="G89" s="98">
        <v>318944</v>
      </c>
      <c r="H89" s="98"/>
    </row>
    <row r="90" spans="1:8" s="95" customFormat="1" ht="47.25" outlineLevel="3">
      <c r="A90" s="92" t="s">
        <v>667</v>
      </c>
      <c r="B90" s="93" t="s">
        <v>732</v>
      </c>
      <c r="C90" s="93" t="s">
        <v>2</v>
      </c>
      <c r="D90" s="93" t="s">
        <v>66</v>
      </c>
      <c r="E90" s="93" t="s">
        <v>71</v>
      </c>
      <c r="F90" s="93" t="s">
        <v>1</v>
      </c>
      <c r="G90" s="94">
        <f>G91</f>
        <v>3231500</v>
      </c>
      <c r="H90" s="94"/>
    </row>
    <row r="91" spans="1:8" s="95" customFormat="1" ht="47.25" outlineLevel="4">
      <c r="A91" s="92" t="s">
        <v>629</v>
      </c>
      <c r="B91" s="93" t="s">
        <v>732</v>
      </c>
      <c r="C91" s="93" t="s">
        <v>2</v>
      </c>
      <c r="D91" s="93" t="s">
        <v>66</v>
      </c>
      <c r="E91" s="93" t="s">
        <v>72</v>
      </c>
      <c r="F91" s="93" t="s">
        <v>1</v>
      </c>
      <c r="G91" s="94">
        <f>G92+G95</f>
        <v>3231500</v>
      </c>
      <c r="H91" s="94"/>
    </row>
    <row r="92" spans="1:8" ht="31.5" outlineLevel="5">
      <c r="A92" s="96" t="s">
        <v>1198</v>
      </c>
      <c r="B92" s="97" t="s">
        <v>732</v>
      </c>
      <c r="C92" s="97" t="s">
        <v>2</v>
      </c>
      <c r="D92" s="97" t="s">
        <v>66</v>
      </c>
      <c r="E92" s="97" t="s">
        <v>73</v>
      </c>
      <c r="F92" s="97" t="s">
        <v>1</v>
      </c>
      <c r="G92" s="98">
        <f>G93</f>
        <v>231500</v>
      </c>
      <c r="H92" s="98"/>
    </row>
    <row r="93" spans="1:8" ht="31.5" outlineLevel="6">
      <c r="A93" s="96" t="s">
        <v>447</v>
      </c>
      <c r="B93" s="97" t="s">
        <v>732</v>
      </c>
      <c r="C93" s="97" t="s">
        <v>2</v>
      </c>
      <c r="D93" s="97" t="s">
        <v>66</v>
      </c>
      <c r="E93" s="97" t="s">
        <v>74</v>
      </c>
      <c r="F93" s="97" t="s">
        <v>1</v>
      </c>
      <c r="G93" s="98">
        <f>G94</f>
        <v>231500</v>
      </c>
      <c r="H93" s="98"/>
    </row>
    <row r="94" spans="1:8" ht="31.5" outlineLevel="7">
      <c r="A94" s="96" t="s">
        <v>703</v>
      </c>
      <c r="B94" s="97" t="s">
        <v>732</v>
      </c>
      <c r="C94" s="97" t="s">
        <v>2</v>
      </c>
      <c r="D94" s="97" t="s">
        <v>66</v>
      </c>
      <c r="E94" s="97" t="s">
        <v>74</v>
      </c>
      <c r="F94" s="97" t="s">
        <v>17</v>
      </c>
      <c r="G94" s="98">
        <v>231500</v>
      </c>
      <c r="H94" s="98"/>
    </row>
    <row r="95" spans="1:8" ht="31.5" outlineLevel="5">
      <c r="A95" s="96" t="s">
        <v>1199</v>
      </c>
      <c r="B95" s="97" t="s">
        <v>732</v>
      </c>
      <c r="C95" s="97" t="s">
        <v>2</v>
      </c>
      <c r="D95" s="97" t="s">
        <v>66</v>
      </c>
      <c r="E95" s="97" t="s">
        <v>75</v>
      </c>
      <c r="F95" s="97" t="s">
        <v>1</v>
      </c>
      <c r="G95" s="98">
        <f>G96</f>
        <v>3000000</v>
      </c>
      <c r="H95" s="98"/>
    </row>
    <row r="96" spans="1:8" ht="31.5" outlineLevel="6">
      <c r="A96" s="96" t="s">
        <v>448</v>
      </c>
      <c r="B96" s="97" t="s">
        <v>732</v>
      </c>
      <c r="C96" s="97" t="s">
        <v>2</v>
      </c>
      <c r="D96" s="97" t="s">
        <v>66</v>
      </c>
      <c r="E96" s="97" t="s">
        <v>76</v>
      </c>
      <c r="F96" s="97" t="s">
        <v>1</v>
      </c>
      <c r="G96" s="98">
        <f>G97</f>
        <v>3000000</v>
      </c>
      <c r="H96" s="98"/>
    </row>
    <row r="97" spans="1:8" ht="31.5" outlineLevel="7">
      <c r="A97" s="96" t="s">
        <v>703</v>
      </c>
      <c r="B97" s="97" t="s">
        <v>732</v>
      </c>
      <c r="C97" s="97" t="s">
        <v>2</v>
      </c>
      <c r="D97" s="97" t="s">
        <v>66</v>
      </c>
      <c r="E97" s="97" t="s">
        <v>76</v>
      </c>
      <c r="F97" s="97" t="s">
        <v>17</v>
      </c>
      <c r="G97" s="98">
        <v>3000000</v>
      </c>
      <c r="H97" s="98"/>
    </row>
    <row r="98" spans="1:8" s="95" customFormat="1" ht="47.25" outlineLevel="4">
      <c r="A98" s="92" t="s">
        <v>631</v>
      </c>
      <c r="B98" s="93" t="s">
        <v>732</v>
      </c>
      <c r="C98" s="93" t="s">
        <v>2</v>
      </c>
      <c r="D98" s="93" t="s">
        <v>66</v>
      </c>
      <c r="E98" s="93" t="s">
        <v>80</v>
      </c>
      <c r="F98" s="93" t="s">
        <v>1</v>
      </c>
      <c r="G98" s="94">
        <f>G99</f>
        <v>200000</v>
      </c>
      <c r="H98" s="94"/>
    </row>
    <row r="99" spans="1:8" ht="126" outlineLevel="5">
      <c r="A99" s="96" t="s">
        <v>1089</v>
      </c>
      <c r="B99" s="97" t="s">
        <v>732</v>
      </c>
      <c r="C99" s="97" t="s">
        <v>2</v>
      </c>
      <c r="D99" s="97" t="s">
        <v>66</v>
      </c>
      <c r="E99" s="97" t="s">
        <v>81</v>
      </c>
      <c r="F99" s="97" t="s">
        <v>1</v>
      </c>
      <c r="G99" s="98">
        <f>G100</f>
        <v>200000</v>
      </c>
      <c r="H99" s="98"/>
    </row>
    <row r="100" spans="1:8" ht="31.5" outlineLevel="6">
      <c r="A100" s="96" t="s">
        <v>448</v>
      </c>
      <c r="B100" s="97" t="s">
        <v>732</v>
      </c>
      <c r="C100" s="97" t="s">
        <v>2</v>
      </c>
      <c r="D100" s="97" t="s">
        <v>66</v>
      </c>
      <c r="E100" s="97" t="s">
        <v>82</v>
      </c>
      <c r="F100" s="97" t="s">
        <v>1</v>
      </c>
      <c r="G100" s="98">
        <f>G101</f>
        <v>200000</v>
      </c>
      <c r="H100" s="98"/>
    </row>
    <row r="101" spans="1:8" ht="31.5" outlineLevel="7">
      <c r="A101" s="96" t="s">
        <v>703</v>
      </c>
      <c r="B101" s="97" t="s">
        <v>732</v>
      </c>
      <c r="C101" s="97" t="s">
        <v>2</v>
      </c>
      <c r="D101" s="97" t="s">
        <v>66</v>
      </c>
      <c r="E101" s="97" t="s">
        <v>82</v>
      </c>
      <c r="F101" s="97" t="s">
        <v>17</v>
      </c>
      <c r="G101" s="98">
        <v>200000</v>
      </c>
      <c r="H101" s="98"/>
    </row>
    <row r="102" spans="1:8" s="95" customFormat="1" ht="63" outlineLevel="4">
      <c r="A102" s="92" t="s">
        <v>632</v>
      </c>
      <c r="B102" s="93" t="s">
        <v>732</v>
      </c>
      <c r="C102" s="93" t="s">
        <v>2</v>
      </c>
      <c r="D102" s="93" t="s">
        <v>66</v>
      </c>
      <c r="E102" s="93" t="s">
        <v>83</v>
      </c>
      <c r="F102" s="93" t="s">
        <v>1</v>
      </c>
      <c r="G102" s="94">
        <f>G103</f>
        <v>47500</v>
      </c>
      <c r="H102" s="94"/>
    </row>
    <row r="103" spans="1:8" ht="63" outlineLevel="5">
      <c r="A103" s="96" t="s">
        <v>1090</v>
      </c>
      <c r="B103" s="97" t="s">
        <v>732</v>
      </c>
      <c r="C103" s="97" t="s">
        <v>2</v>
      </c>
      <c r="D103" s="97" t="s">
        <v>66</v>
      </c>
      <c r="E103" s="97" t="s">
        <v>88</v>
      </c>
      <c r="F103" s="97" t="s">
        <v>1</v>
      </c>
      <c r="G103" s="98">
        <f>G104</f>
        <v>47500</v>
      </c>
      <c r="H103" s="98"/>
    </row>
    <row r="104" spans="1:8" ht="31.5" outlineLevel="6">
      <c r="A104" s="96" t="s">
        <v>448</v>
      </c>
      <c r="B104" s="97" t="s">
        <v>732</v>
      </c>
      <c r="C104" s="97" t="s">
        <v>2</v>
      </c>
      <c r="D104" s="97" t="s">
        <v>66</v>
      </c>
      <c r="E104" s="97" t="s">
        <v>89</v>
      </c>
      <c r="F104" s="97" t="s">
        <v>1</v>
      </c>
      <c r="G104" s="98">
        <f>G105</f>
        <v>47500</v>
      </c>
      <c r="H104" s="98"/>
    </row>
    <row r="105" spans="1:8" outlineLevel="7">
      <c r="A105" s="96" t="s">
        <v>705</v>
      </c>
      <c r="B105" s="97" t="s">
        <v>732</v>
      </c>
      <c r="C105" s="97" t="s">
        <v>2</v>
      </c>
      <c r="D105" s="97" t="s">
        <v>66</v>
      </c>
      <c r="E105" s="97" t="s">
        <v>89</v>
      </c>
      <c r="F105" s="97" t="s">
        <v>65</v>
      </c>
      <c r="G105" s="98">
        <v>47500</v>
      </c>
      <c r="H105" s="98"/>
    </row>
    <row r="106" spans="1:8" s="95" customFormat="1" ht="47.25" outlineLevel="3">
      <c r="A106" s="92" t="s">
        <v>668</v>
      </c>
      <c r="B106" s="93" t="s">
        <v>732</v>
      </c>
      <c r="C106" s="93" t="s">
        <v>2</v>
      </c>
      <c r="D106" s="93" t="s">
        <v>66</v>
      </c>
      <c r="E106" s="93" t="s">
        <v>90</v>
      </c>
      <c r="F106" s="93" t="s">
        <v>1</v>
      </c>
      <c r="G106" s="94">
        <f>G107+G128</f>
        <v>23115219.16</v>
      </c>
      <c r="H106" s="94">
        <f>H107</f>
        <v>13042</v>
      </c>
    </row>
    <row r="107" spans="1:8" s="95" customFormat="1" ht="47.25" outlineLevel="4">
      <c r="A107" s="92" t="s">
        <v>633</v>
      </c>
      <c r="B107" s="93" t="s">
        <v>732</v>
      </c>
      <c r="C107" s="93" t="s">
        <v>2</v>
      </c>
      <c r="D107" s="93" t="s">
        <v>66</v>
      </c>
      <c r="E107" s="93" t="s">
        <v>91</v>
      </c>
      <c r="F107" s="93" t="s">
        <v>1</v>
      </c>
      <c r="G107" s="94">
        <f>G108+G115+G118+G122+G125</f>
        <v>2049090.1600000001</v>
      </c>
      <c r="H107" s="94">
        <f>H108</f>
        <v>13042</v>
      </c>
    </row>
    <row r="108" spans="1:8" ht="47.25" outlineLevel="5">
      <c r="A108" s="96" t="s">
        <v>1084</v>
      </c>
      <c r="B108" s="97" t="s">
        <v>732</v>
      </c>
      <c r="C108" s="97" t="s">
        <v>2</v>
      </c>
      <c r="D108" s="97" t="s">
        <v>66</v>
      </c>
      <c r="E108" s="97" t="s">
        <v>94</v>
      </c>
      <c r="F108" s="97" t="s">
        <v>1</v>
      </c>
      <c r="G108" s="98">
        <f>G109+G111+G113</f>
        <v>610156.56000000006</v>
      </c>
      <c r="H108" s="98">
        <f>H111</f>
        <v>13042</v>
      </c>
    </row>
    <row r="109" spans="1:8" ht="31.5" outlineLevel="6">
      <c r="A109" s="96" t="s">
        <v>448</v>
      </c>
      <c r="B109" s="97" t="s">
        <v>732</v>
      </c>
      <c r="C109" s="97" t="s">
        <v>2</v>
      </c>
      <c r="D109" s="97" t="s">
        <v>66</v>
      </c>
      <c r="E109" s="97" t="s">
        <v>95</v>
      </c>
      <c r="F109" s="97" t="s">
        <v>1</v>
      </c>
      <c r="G109" s="98">
        <f>G110</f>
        <v>595464.56000000006</v>
      </c>
      <c r="H109" s="98"/>
    </row>
    <row r="110" spans="1:8" ht="31.5" outlineLevel="7">
      <c r="A110" s="96" t="s">
        <v>703</v>
      </c>
      <c r="B110" s="97" t="s">
        <v>732</v>
      </c>
      <c r="C110" s="97" t="s">
        <v>2</v>
      </c>
      <c r="D110" s="97" t="s">
        <v>66</v>
      </c>
      <c r="E110" s="97" t="s">
        <v>95</v>
      </c>
      <c r="F110" s="97" t="s">
        <v>17</v>
      </c>
      <c r="G110" s="98">
        <v>595464.56000000006</v>
      </c>
      <c r="H110" s="98"/>
    </row>
    <row r="111" spans="1:8" ht="63" outlineLevel="6">
      <c r="A111" s="96" t="s">
        <v>449</v>
      </c>
      <c r="B111" s="97" t="s">
        <v>732</v>
      </c>
      <c r="C111" s="97" t="s">
        <v>2</v>
      </c>
      <c r="D111" s="97" t="s">
        <v>66</v>
      </c>
      <c r="E111" s="97" t="s">
        <v>96</v>
      </c>
      <c r="F111" s="97" t="s">
        <v>1</v>
      </c>
      <c r="G111" s="98">
        <f>G112</f>
        <v>13042</v>
      </c>
      <c r="H111" s="98">
        <f>H112</f>
        <v>13042</v>
      </c>
    </row>
    <row r="112" spans="1:8" ht="31.5" outlineLevel="7">
      <c r="A112" s="96" t="s">
        <v>703</v>
      </c>
      <c r="B112" s="97" t="s">
        <v>732</v>
      </c>
      <c r="C112" s="97" t="s">
        <v>2</v>
      </c>
      <c r="D112" s="97" t="s">
        <v>66</v>
      </c>
      <c r="E112" s="97" t="s">
        <v>96</v>
      </c>
      <c r="F112" s="97" t="s">
        <v>17</v>
      </c>
      <c r="G112" s="98">
        <v>13042</v>
      </c>
      <c r="H112" s="98">
        <f>G112</f>
        <v>13042</v>
      </c>
    </row>
    <row r="113" spans="1:8" ht="63" outlineLevel="6">
      <c r="A113" s="96" t="s">
        <v>449</v>
      </c>
      <c r="B113" s="97" t="s">
        <v>732</v>
      </c>
      <c r="C113" s="97" t="s">
        <v>2</v>
      </c>
      <c r="D113" s="97" t="s">
        <v>66</v>
      </c>
      <c r="E113" s="97" t="s">
        <v>97</v>
      </c>
      <c r="F113" s="97" t="s">
        <v>1</v>
      </c>
      <c r="G113" s="98">
        <f>G114</f>
        <v>1650</v>
      </c>
      <c r="H113" s="98"/>
    </row>
    <row r="114" spans="1:8" ht="31.5" outlineLevel="7">
      <c r="A114" s="96" t="s">
        <v>703</v>
      </c>
      <c r="B114" s="97" t="s">
        <v>732</v>
      </c>
      <c r="C114" s="97" t="s">
        <v>2</v>
      </c>
      <c r="D114" s="97" t="s">
        <v>66</v>
      </c>
      <c r="E114" s="97" t="s">
        <v>97</v>
      </c>
      <c r="F114" s="97" t="s">
        <v>17</v>
      </c>
      <c r="G114" s="98">
        <v>1650</v>
      </c>
      <c r="H114" s="98"/>
    </row>
    <row r="115" spans="1:8" ht="47.25" outlineLevel="5">
      <c r="A115" s="96" t="s">
        <v>1091</v>
      </c>
      <c r="B115" s="97" t="s">
        <v>732</v>
      </c>
      <c r="C115" s="97" t="s">
        <v>2</v>
      </c>
      <c r="D115" s="97" t="s">
        <v>66</v>
      </c>
      <c r="E115" s="97" t="s">
        <v>98</v>
      </c>
      <c r="F115" s="97" t="s">
        <v>1</v>
      </c>
      <c r="G115" s="98">
        <f>G116</f>
        <v>14000</v>
      </c>
      <c r="H115" s="98"/>
    </row>
    <row r="116" spans="1:8" ht="31.5" outlineLevel="6">
      <c r="A116" s="96" t="s">
        <v>448</v>
      </c>
      <c r="B116" s="97" t="s">
        <v>732</v>
      </c>
      <c r="C116" s="97" t="s">
        <v>2</v>
      </c>
      <c r="D116" s="97" t="s">
        <v>66</v>
      </c>
      <c r="E116" s="97" t="s">
        <v>99</v>
      </c>
      <c r="F116" s="97" t="s">
        <v>1</v>
      </c>
      <c r="G116" s="98">
        <f>G117</f>
        <v>14000</v>
      </c>
      <c r="H116" s="98"/>
    </row>
    <row r="117" spans="1:8" ht="31.5" outlineLevel="7">
      <c r="A117" s="96" t="s">
        <v>703</v>
      </c>
      <c r="B117" s="97" t="s">
        <v>732</v>
      </c>
      <c r="C117" s="97" t="s">
        <v>2</v>
      </c>
      <c r="D117" s="97" t="s">
        <v>66</v>
      </c>
      <c r="E117" s="97" t="s">
        <v>99</v>
      </c>
      <c r="F117" s="97" t="s">
        <v>17</v>
      </c>
      <c r="G117" s="98">
        <v>14000</v>
      </c>
      <c r="H117" s="98"/>
    </row>
    <row r="118" spans="1:8" ht="31.5" outlineLevel="5">
      <c r="A118" s="96" t="s">
        <v>1092</v>
      </c>
      <c r="B118" s="97" t="s">
        <v>732</v>
      </c>
      <c r="C118" s="97" t="s">
        <v>2</v>
      </c>
      <c r="D118" s="97" t="s">
        <v>66</v>
      </c>
      <c r="E118" s="97" t="s">
        <v>100</v>
      </c>
      <c r="F118" s="97" t="s">
        <v>1</v>
      </c>
      <c r="G118" s="98">
        <f>G119</f>
        <v>1062543.6000000001</v>
      </c>
      <c r="H118" s="98"/>
    </row>
    <row r="119" spans="1:8" ht="31.5" outlineLevel="6">
      <c r="A119" s="96" t="s">
        <v>448</v>
      </c>
      <c r="B119" s="97" t="s">
        <v>732</v>
      </c>
      <c r="C119" s="97" t="s">
        <v>2</v>
      </c>
      <c r="D119" s="97" t="s">
        <v>66</v>
      </c>
      <c r="E119" s="97" t="s">
        <v>101</v>
      </c>
      <c r="F119" s="97" t="s">
        <v>1</v>
      </c>
      <c r="G119" s="98">
        <f>G120+G121</f>
        <v>1062543.6000000001</v>
      </c>
      <c r="H119" s="98"/>
    </row>
    <row r="120" spans="1:8" ht="31.5" outlineLevel="7">
      <c r="A120" s="96" t="s">
        <v>703</v>
      </c>
      <c r="B120" s="97" t="s">
        <v>732</v>
      </c>
      <c r="C120" s="97" t="s">
        <v>2</v>
      </c>
      <c r="D120" s="97" t="s">
        <v>66</v>
      </c>
      <c r="E120" s="97" t="s">
        <v>101</v>
      </c>
      <c r="F120" s="97" t="s">
        <v>17</v>
      </c>
      <c r="G120" s="98">
        <v>285992.32000000001</v>
      </c>
      <c r="H120" s="98"/>
    </row>
    <row r="121" spans="1:8" ht="47.25" outlineLevel="7">
      <c r="A121" s="96" t="s">
        <v>706</v>
      </c>
      <c r="B121" s="97" t="s">
        <v>732</v>
      </c>
      <c r="C121" s="97" t="s">
        <v>2</v>
      </c>
      <c r="D121" s="97" t="s">
        <v>66</v>
      </c>
      <c r="E121" s="97" t="s">
        <v>101</v>
      </c>
      <c r="F121" s="97" t="s">
        <v>70</v>
      </c>
      <c r="G121" s="98">
        <v>776551.28</v>
      </c>
      <c r="H121" s="98"/>
    </row>
    <row r="122" spans="1:8" outlineLevel="5">
      <c r="A122" s="96" t="s">
        <v>1093</v>
      </c>
      <c r="B122" s="97" t="s">
        <v>732</v>
      </c>
      <c r="C122" s="97" t="s">
        <v>2</v>
      </c>
      <c r="D122" s="97" t="s">
        <v>66</v>
      </c>
      <c r="E122" s="97" t="s">
        <v>102</v>
      </c>
      <c r="F122" s="97" t="s">
        <v>1</v>
      </c>
      <c r="G122" s="98">
        <f>G123</f>
        <v>2390</v>
      </c>
      <c r="H122" s="98"/>
    </row>
    <row r="123" spans="1:8" ht="31.5" outlineLevel="6">
      <c r="A123" s="96" t="s">
        <v>448</v>
      </c>
      <c r="B123" s="97" t="s">
        <v>732</v>
      </c>
      <c r="C123" s="97" t="s">
        <v>2</v>
      </c>
      <c r="D123" s="97" t="s">
        <v>66</v>
      </c>
      <c r="E123" s="97" t="s">
        <v>103</v>
      </c>
      <c r="F123" s="97" t="s">
        <v>1</v>
      </c>
      <c r="G123" s="98">
        <f>G124</f>
        <v>2390</v>
      </c>
      <c r="H123" s="98"/>
    </row>
    <row r="124" spans="1:8" ht="31.5" outlineLevel="7">
      <c r="A124" s="96" t="s">
        <v>703</v>
      </c>
      <c r="B124" s="97" t="s">
        <v>732</v>
      </c>
      <c r="C124" s="97" t="s">
        <v>2</v>
      </c>
      <c r="D124" s="97" t="s">
        <v>66</v>
      </c>
      <c r="E124" s="97" t="s">
        <v>103</v>
      </c>
      <c r="F124" s="97" t="s">
        <v>17</v>
      </c>
      <c r="G124" s="98">
        <v>2390</v>
      </c>
      <c r="H124" s="98"/>
    </row>
    <row r="125" spans="1:8" ht="31.5" outlineLevel="5">
      <c r="A125" s="96" t="s">
        <v>1094</v>
      </c>
      <c r="B125" s="97" t="s">
        <v>732</v>
      </c>
      <c r="C125" s="97" t="s">
        <v>2</v>
      </c>
      <c r="D125" s="97" t="s">
        <v>66</v>
      </c>
      <c r="E125" s="97" t="s">
        <v>104</v>
      </c>
      <c r="F125" s="97" t="s">
        <v>1</v>
      </c>
      <c r="G125" s="98">
        <f>G126</f>
        <v>360000</v>
      </c>
      <c r="H125" s="98"/>
    </row>
    <row r="126" spans="1:8" ht="31.5" outlineLevel="6">
      <c r="A126" s="96" t="s">
        <v>448</v>
      </c>
      <c r="B126" s="97" t="s">
        <v>732</v>
      </c>
      <c r="C126" s="97" t="s">
        <v>2</v>
      </c>
      <c r="D126" s="97" t="s">
        <v>66</v>
      </c>
      <c r="E126" s="97" t="s">
        <v>105</v>
      </c>
      <c r="F126" s="97" t="s">
        <v>1</v>
      </c>
      <c r="G126" s="98">
        <f>G127</f>
        <v>360000</v>
      </c>
      <c r="H126" s="98"/>
    </row>
    <row r="127" spans="1:8" ht="31.5" outlineLevel="7">
      <c r="A127" s="96" t="s">
        <v>703</v>
      </c>
      <c r="B127" s="97" t="s">
        <v>732</v>
      </c>
      <c r="C127" s="97" t="s">
        <v>2</v>
      </c>
      <c r="D127" s="97" t="s">
        <v>66</v>
      </c>
      <c r="E127" s="97" t="s">
        <v>105</v>
      </c>
      <c r="F127" s="97" t="s">
        <v>17</v>
      </c>
      <c r="G127" s="98">
        <v>360000</v>
      </c>
      <c r="H127" s="98"/>
    </row>
    <row r="128" spans="1:8" s="95" customFormat="1" ht="63" outlineLevel="4">
      <c r="A128" s="92" t="s">
        <v>634</v>
      </c>
      <c r="B128" s="93" t="s">
        <v>732</v>
      </c>
      <c r="C128" s="93" t="s">
        <v>2</v>
      </c>
      <c r="D128" s="93" t="s">
        <v>66</v>
      </c>
      <c r="E128" s="93" t="s">
        <v>106</v>
      </c>
      <c r="F128" s="93" t="s">
        <v>1</v>
      </c>
      <c r="G128" s="94">
        <f>G129</f>
        <v>21066129</v>
      </c>
      <c r="H128" s="94"/>
    </row>
    <row r="129" spans="1:8" ht="47.25" outlineLevel="5">
      <c r="A129" s="96" t="s">
        <v>1095</v>
      </c>
      <c r="B129" s="97" t="s">
        <v>732</v>
      </c>
      <c r="C129" s="97" t="s">
        <v>2</v>
      </c>
      <c r="D129" s="97" t="s">
        <v>66</v>
      </c>
      <c r="E129" s="97" t="s">
        <v>107</v>
      </c>
      <c r="F129" s="97" t="s">
        <v>1</v>
      </c>
      <c r="G129" s="98">
        <f>G130+G132</f>
        <v>21066129</v>
      </c>
      <c r="H129" s="98"/>
    </row>
    <row r="130" spans="1:8" ht="78.75" outlineLevel="6">
      <c r="A130" s="96" t="s">
        <v>450</v>
      </c>
      <c r="B130" s="97" t="s">
        <v>732</v>
      </c>
      <c r="C130" s="97" t="s">
        <v>2</v>
      </c>
      <c r="D130" s="97" t="s">
        <v>66</v>
      </c>
      <c r="E130" s="97" t="s">
        <v>108</v>
      </c>
      <c r="F130" s="97" t="s">
        <v>1</v>
      </c>
      <c r="G130" s="98">
        <f>G131</f>
        <v>20627809</v>
      </c>
      <c r="H130" s="98"/>
    </row>
    <row r="131" spans="1:8" ht="47.25" outlineLevel="7">
      <c r="A131" s="96" t="s">
        <v>706</v>
      </c>
      <c r="B131" s="97" t="s">
        <v>732</v>
      </c>
      <c r="C131" s="97" t="s">
        <v>2</v>
      </c>
      <c r="D131" s="97" t="s">
        <v>66</v>
      </c>
      <c r="E131" s="97" t="s">
        <v>108</v>
      </c>
      <c r="F131" s="97" t="s">
        <v>70</v>
      </c>
      <c r="G131" s="98">
        <v>20627809</v>
      </c>
      <c r="H131" s="98"/>
    </row>
    <row r="132" spans="1:8" ht="78.75" outlineLevel="6">
      <c r="A132" s="96" t="s">
        <v>439</v>
      </c>
      <c r="B132" s="97" t="s">
        <v>732</v>
      </c>
      <c r="C132" s="97" t="s">
        <v>2</v>
      </c>
      <c r="D132" s="97" t="s">
        <v>66</v>
      </c>
      <c r="E132" s="97" t="s">
        <v>109</v>
      </c>
      <c r="F132" s="97" t="s">
        <v>1</v>
      </c>
      <c r="G132" s="98">
        <f>G133</f>
        <v>438320</v>
      </c>
      <c r="H132" s="98"/>
    </row>
    <row r="133" spans="1:8" ht="47.25" outlineLevel="7">
      <c r="A133" s="96" t="s">
        <v>706</v>
      </c>
      <c r="B133" s="97" t="s">
        <v>732</v>
      </c>
      <c r="C133" s="97" t="s">
        <v>2</v>
      </c>
      <c r="D133" s="97" t="s">
        <v>66</v>
      </c>
      <c r="E133" s="97" t="s">
        <v>109</v>
      </c>
      <c r="F133" s="97" t="s">
        <v>70</v>
      </c>
      <c r="G133" s="98">
        <v>438320</v>
      </c>
      <c r="H133" s="98"/>
    </row>
    <row r="134" spans="1:8" s="95" customFormat="1" ht="63" outlineLevel="3">
      <c r="A134" s="92" t="s">
        <v>665</v>
      </c>
      <c r="B134" s="93" t="s">
        <v>732</v>
      </c>
      <c r="C134" s="93" t="s">
        <v>2</v>
      </c>
      <c r="D134" s="93" t="s">
        <v>66</v>
      </c>
      <c r="E134" s="93" t="s">
        <v>6</v>
      </c>
      <c r="F134" s="93" t="s">
        <v>1</v>
      </c>
      <c r="G134" s="94">
        <f>G135+G142+G149</f>
        <v>41806207.050000004</v>
      </c>
      <c r="H134" s="94">
        <f>H135</f>
        <v>771000</v>
      </c>
    </row>
    <row r="135" spans="1:8" s="95" customFormat="1" ht="31.5" outlineLevel="4">
      <c r="A135" s="92" t="s">
        <v>625</v>
      </c>
      <c r="B135" s="93" t="s">
        <v>732</v>
      </c>
      <c r="C135" s="93" t="s">
        <v>2</v>
      </c>
      <c r="D135" s="93" t="s">
        <v>66</v>
      </c>
      <c r="E135" s="93" t="s">
        <v>43</v>
      </c>
      <c r="F135" s="93" t="s">
        <v>1</v>
      </c>
      <c r="G135" s="94">
        <f>G136</f>
        <v>771000</v>
      </c>
      <c r="H135" s="94">
        <f>H136</f>
        <v>771000</v>
      </c>
    </row>
    <row r="136" spans="1:8" ht="31.5" outlineLevel="5">
      <c r="A136" s="96" t="s">
        <v>1096</v>
      </c>
      <c r="B136" s="97" t="s">
        <v>732</v>
      </c>
      <c r="C136" s="97" t="s">
        <v>2</v>
      </c>
      <c r="D136" s="97" t="s">
        <v>66</v>
      </c>
      <c r="E136" s="97" t="s">
        <v>110</v>
      </c>
      <c r="F136" s="97" t="s">
        <v>1</v>
      </c>
      <c r="G136" s="98">
        <f>G137+G139</f>
        <v>771000</v>
      </c>
      <c r="H136" s="98">
        <f>H137+H139</f>
        <v>771000</v>
      </c>
    </row>
    <row r="137" spans="1:8" ht="126" outlineLevel="6">
      <c r="A137" s="96" t="s">
        <v>451</v>
      </c>
      <c r="B137" s="97" t="s">
        <v>732</v>
      </c>
      <c r="C137" s="97" t="s">
        <v>2</v>
      </c>
      <c r="D137" s="97" t="s">
        <v>66</v>
      </c>
      <c r="E137" s="97" t="s">
        <v>111</v>
      </c>
      <c r="F137" s="97" t="s">
        <v>1</v>
      </c>
      <c r="G137" s="98">
        <f>G138</f>
        <v>6000</v>
      </c>
      <c r="H137" s="98">
        <f>H138</f>
        <v>6000</v>
      </c>
    </row>
    <row r="138" spans="1:8" ht="31.5" outlineLevel="7">
      <c r="A138" s="96" t="s">
        <v>703</v>
      </c>
      <c r="B138" s="97" t="s">
        <v>732</v>
      </c>
      <c r="C138" s="97" t="s">
        <v>2</v>
      </c>
      <c r="D138" s="97" t="s">
        <v>66</v>
      </c>
      <c r="E138" s="97" t="s">
        <v>111</v>
      </c>
      <c r="F138" s="97" t="s">
        <v>17</v>
      </c>
      <c r="G138" s="98">
        <v>6000</v>
      </c>
      <c r="H138" s="98">
        <f>G138</f>
        <v>6000</v>
      </c>
    </row>
    <row r="139" spans="1:8" ht="31.5" outlineLevel="6">
      <c r="A139" s="96" t="s">
        <v>452</v>
      </c>
      <c r="B139" s="97" t="s">
        <v>732</v>
      </c>
      <c r="C139" s="97" t="s">
        <v>2</v>
      </c>
      <c r="D139" s="97" t="s">
        <v>66</v>
      </c>
      <c r="E139" s="97" t="s">
        <v>112</v>
      </c>
      <c r="F139" s="97" t="s">
        <v>1</v>
      </c>
      <c r="G139" s="98">
        <f>G140+G141</f>
        <v>765000</v>
      </c>
      <c r="H139" s="98">
        <f>H140+H141</f>
        <v>765000</v>
      </c>
    </row>
    <row r="140" spans="1:8" ht="94.5" outlineLevel="7">
      <c r="A140" s="96" t="s">
        <v>719</v>
      </c>
      <c r="B140" s="97" t="s">
        <v>732</v>
      </c>
      <c r="C140" s="97" t="s">
        <v>2</v>
      </c>
      <c r="D140" s="97" t="s">
        <v>66</v>
      </c>
      <c r="E140" s="97" t="s">
        <v>112</v>
      </c>
      <c r="F140" s="97" t="s">
        <v>10</v>
      </c>
      <c r="G140" s="98">
        <v>698220.45</v>
      </c>
      <c r="H140" s="98">
        <f>G140</f>
        <v>698220.45</v>
      </c>
    </row>
    <row r="141" spans="1:8" ht="31.5" outlineLevel="7">
      <c r="A141" s="96" t="s">
        <v>703</v>
      </c>
      <c r="B141" s="97" t="s">
        <v>732</v>
      </c>
      <c r="C141" s="97" t="s">
        <v>2</v>
      </c>
      <c r="D141" s="97" t="s">
        <v>66</v>
      </c>
      <c r="E141" s="97" t="s">
        <v>112</v>
      </c>
      <c r="F141" s="97" t="s">
        <v>17</v>
      </c>
      <c r="G141" s="98">
        <v>66779.55</v>
      </c>
      <c r="H141" s="98">
        <f>G141</f>
        <v>66779.55</v>
      </c>
    </row>
    <row r="142" spans="1:8" s="95" customFormat="1" ht="31.5" outlineLevel="4">
      <c r="A142" s="92" t="s">
        <v>635</v>
      </c>
      <c r="B142" s="93" t="s">
        <v>732</v>
      </c>
      <c r="C142" s="93" t="s">
        <v>2</v>
      </c>
      <c r="D142" s="93" t="s">
        <v>66</v>
      </c>
      <c r="E142" s="93" t="s">
        <v>115</v>
      </c>
      <c r="F142" s="93" t="s">
        <v>1</v>
      </c>
      <c r="G142" s="94">
        <f>G143</f>
        <v>8050035.4900000002</v>
      </c>
      <c r="H142" s="98"/>
    </row>
    <row r="143" spans="1:8" ht="31.5" outlineLevel="5">
      <c r="A143" s="96" t="s">
        <v>1097</v>
      </c>
      <c r="B143" s="97" t="s">
        <v>732</v>
      </c>
      <c r="C143" s="97" t="s">
        <v>2</v>
      </c>
      <c r="D143" s="97" t="s">
        <v>66</v>
      </c>
      <c r="E143" s="97" t="s">
        <v>116</v>
      </c>
      <c r="F143" s="97" t="s">
        <v>1</v>
      </c>
      <c r="G143" s="98">
        <f>G144+G147</f>
        <v>8050035.4900000002</v>
      </c>
      <c r="H143" s="98"/>
    </row>
    <row r="144" spans="1:8" ht="78.75" outlineLevel="6">
      <c r="A144" s="96" t="s">
        <v>450</v>
      </c>
      <c r="B144" s="97" t="s">
        <v>732</v>
      </c>
      <c r="C144" s="97" t="s">
        <v>2</v>
      </c>
      <c r="D144" s="97" t="s">
        <v>66</v>
      </c>
      <c r="E144" s="97" t="s">
        <v>117</v>
      </c>
      <c r="F144" s="97" t="s">
        <v>1</v>
      </c>
      <c r="G144" s="98">
        <f>G145+G146</f>
        <v>7907648.4900000002</v>
      </c>
      <c r="H144" s="98"/>
    </row>
    <row r="145" spans="1:8" ht="94.5" outlineLevel="7">
      <c r="A145" s="96" t="s">
        <v>719</v>
      </c>
      <c r="B145" s="97" t="s">
        <v>732</v>
      </c>
      <c r="C145" s="97" t="s">
        <v>2</v>
      </c>
      <c r="D145" s="97" t="s">
        <v>66</v>
      </c>
      <c r="E145" s="97" t="s">
        <v>117</v>
      </c>
      <c r="F145" s="97" t="s">
        <v>10</v>
      </c>
      <c r="G145" s="98">
        <v>6312377.9900000002</v>
      </c>
      <c r="H145" s="98"/>
    </row>
    <row r="146" spans="1:8" ht="31.5" outlineLevel="7">
      <c r="A146" s="96" t="s">
        <v>703</v>
      </c>
      <c r="B146" s="97" t="s">
        <v>732</v>
      </c>
      <c r="C146" s="97" t="s">
        <v>2</v>
      </c>
      <c r="D146" s="97" t="s">
        <v>66</v>
      </c>
      <c r="E146" s="97" t="s">
        <v>117</v>
      </c>
      <c r="F146" s="97" t="s">
        <v>17</v>
      </c>
      <c r="G146" s="98">
        <v>1595270.5</v>
      </c>
      <c r="H146" s="98"/>
    </row>
    <row r="147" spans="1:8" ht="78.75" outlineLevel="6">
      <c r="A147" s="96" t="s">
        <v>439</v>
      </c>
      <c r="B147" s="97" t="s">
        <v>732</v>
      </c>
      <c r="C147" s="97" t="s">
        <v>2</v>
      </c>
      <c r="D147" s="97" t="s">
        <v>66</v>
      </c>
      <c r="E147" s="97" t="s">
        <v>118</v>
      </c>
      <c r="F147" s="97" t="s">
        <v>1</v>
      </c>
      <c r="G147" s="98">
        <f>G148</f>
        <v>142387</v>
      </c>
      <c r="H147" s="98"/>
    </row>
    <row r="148" spans="1:8" ht="94.5" outlineLevel="7">
      <c r="A148" s="96" t="s">
        <v>719</v>
      </c>
      <c r="B148" s="97" t="s">
        <v>732</v>
      </c>
      <c r="C148" s="97" t="s">
        <v>2</v>
      </c>
      <c r="D148" s="97" t="s">
        <v>66</v>
      </c>
      <c r="E148" s="97" t="s">
        <v>118</v>
      </c>
      <c r="F148" s="97" t="s">
        <v>10</v>
      </c>
      <c r="G148" s="98">
        <v>142387</v>
      </c>
      <c r="H148" s="98"/>
    </row>
    <row r="149" spans="1:8" s="95" customFormat="1" ht="47.25" outlineLevel="4">
      <c r="A149" s="92" t="s">
        <v>637</v>
      </c>
      <c r="B149" s="93" t="s">
        <v>732</v>
      </c>
      <c r="C149" s="93" t="s">
        <v>2</v>
      </c>
      <c r="D149" s="93" t="s">
        <v>66</v>
      </c>
      <c r="E149" s="93" t="s">
        <v>131</v>
      </c>
      <c r="F149" s="93" t="s">
        <v>1</v>
      </c>
      <c r="G149" s="94">
        <f>G150+G157+G164</f>
        <v>32985171.560000002</v>
      </c>
      <c r="H149" s="94"/>
    </row>
    <row r="150" spans="1:8" ht="31.5" outlineLevel="5">
      <c r="A150" s="96" t="s">
        <v>1098</v>
      </c>
      <c r="B150" s="97" t="s">
        <v>732</v>
      </c>
      <c r="C150" s="97" t="s">
        <v>2</v>
      </c>
      <c r="D150" s="97" t="s">
        <v>66</v>
      </c>
      <c r="E150" s="97" t="s">
        <v>132</v>
      </c>
      <c r="F150" s="97" t="s">
        <v>1</v>
      </c>
      <c r="G150" s="98">
        <f>G151+G155</f>
        <v>9775521.4000000004</v>
      </c>
      <c r="H150" s="98"/>
    </row>
    <row r="151" spans="1:8" ht="78.75" outlineLevel="6">
      <c r="A151" s="96" t="s">
        <v>450</v>
      </c>
      <c r="B151" s="97" t="s">
        <v>732</v>
      </c>
      <c r="C151" s="97" t="s">
        <v>2</v>
      </c>
      <c r="D151" s="97" t="s">
        <v>66</v>
      </c>
      <c r="E151" s="97" t="s">
        <v>133</v>
      </c>
      <c r="F151" s="97" t="s">
        <v>1</v>
      </c>
      <c r="G151" s="98">
        <f>G152+G153+G154</f>
        <v>9693021.4000000004</v>
      </c>
      <c r="H151" s="98"/>
    </row>
    <row r="152" spans="1:8" ht="94.5" outlineLevel="7">
      <c r="A152" s="96" t="s">
        <v>719</v>
      </c>
      <c r="B152" s="97" t="s">
        <v>732</v>
      </c>
      <c r="C152" s="97" t="s">
        <v>2</v>
      </c>
      <c r="D152" s="97" t="s">
        <v>66</v>
      </c>
      <c r="E152" s="97" t="s">
        <v>133</v>
      </c>
      <c r="F152" s="97" t="s">
        <v>10</v>
      </c>
      <c r="G152" s="98">
        <v>7012313.7599999998</v>
      </c>
      <c r="H152" s="98"/>
    </row>
    <row r="153" spans="1:8" ht="31.5" outlineLevel="7">
      <c r="A153" s="96" t="s">
        <v>703</v>
      </c>
      <c r="B153" s="97" t="s">
        <v>732</v>
      </c>
      <c r="C153" s="97" t="s">
        <v>2</v>
      </c>
      <c r="D153" s="97" t="s">
        <v>66</v>
      </c>
      <c r="E153" s="97" t="s">
        <v>133</v>
      </c>
      <c r="F153" s="97" t="s">
        <v>17</v>
      </c>
      <c r="G153" s="98">
        <v>2636908.64</v>
      </c>
      <c r="H153" s="98"/>
    </row>
    <row r="154" spans="1:8" outlineLevel="7">
      <c r="A154" s="96" t="s">
        <v>705</v>
      </c>
      <c r="B154" s="97" t="s">
        <v>732</v>
      </c>
      <c r="C154" s="97" t="s">
        <v>2</v>
      </c>
      <c r="D154" s="97" t="s">
        <v>66</v>
      </c>
      <c r="E154" s="97" t="s">
        <v>133</v>
      </c>
      <c r="F154" s="97" t="s">
        <v>65</v>
      </c>
      <c r="G154" s="98">
        <v>43799</v>
      </c>
      <c r="H154" s="98"/>
    </row>
    <row r="155" spans="1:8" ht="78.75" outlineLevel="6">
      <c r="A155" s="96" t="s">
        <v>439</v>
      </c>
      <c r="B155" s="97" t="s">
        <v>732</v>
      </c>
      <c r="C155" s="97" t="s">
        <v>2</v>
      </c>
      <c r="D155" s="97" t="s">
        <v>66</v>
      </c>
      <c r="E155" s="97" t="s">
        <v>134</v>
      </c>
      <c r="F155" s="97" t="s">
        <v>1</v>
      </c>
      <c r="G155" s="98">
        <f>G156</f>
        <v>82500</v>
      </c>
      <c r="H155" s="98"/>
    </row>
    <row r="156" spans="1:8" ht="94.5" outlineLevel="7">
      <c r="A156" s="96" t="s">
        <v>719</v>
      </c>
      <c r="B156" s="97" t="s">
        <v>732</v>
      </c>
      <c r="C156" s="97" t="s">
        <v>2</v>
      </c>
      <c r="D156" s="97" t="s">
        <v>66</v>
      </c>
      <c r="E156" s="97" t="s">
        <v>134</v>
      </c>
      <c r="F156" s="97" t="s">
        <v>10</v>
      </c>
      <c r="G156" s="98">
        <v>82500</v>
      </c>
      <c r="H156" s="98"/>
    </row>
    <row r="157" spans="1:8" ht="60" customHeight="1" outlineLevel="5">
      <c r="A157" s="96" t="s">
        <v>1099</v>
      </c>
      <c r="B157" s="97" t="s">
        <v>732</v>
      </c>
      <c r="C157" s="97" t="s">
        <v>2</v>
      </c>
      <c r="D157" s="97" t="s">
        <v>66</v>
      </c>
      <c r="E157" s="97" t="s">
        <v>135</v>
      </c>
      <c r="F157" s="97" t="s">
        <v>1</v>
      </c>
      <c r="G157" s="98">
        <f>G158+G162</f>
        <v>20503573.510000002</v>
      </c>
      <c r="H157" s="98"/>
    </row>
    <row r="158" spans="1:8" ht="78.75" outlineLevel="6">
      <c r="A158" s="96" t="s">
        <v>450</v>
      </c>
      <c r="B158" s="97" t="s">
        <v>732</v>
      </c>
      <c r="C158" s="97" t="s">
        <v>2</v>
      </c>
      <c r="D158" s="97" t="s">
        <v>66</v>
      </c>
      <c r="E158" s="97" t="s">
        <v>136</v>
      </c>
      <c r="F158" s="97" t="s">
        <v>1</v>
      </c>
      <c r="G158" s="98">
        <f>G159+G160+G161</f>
        <v>20336073.510000002</v>
      </c>
      <c r="H158" s="98"/>
    </row>
    <row r="159" spans="1:8" ht="94.5" outlineLevel="7">
      <c r="A159" s="96" t="s">
        <v>719</v>
      </c>
      <c r="B159" s="97" t="s">
        <v>732</v>
      </c>
      <c r="C159" s="97" t="s">
        <v>2</v>
      </c>
      <c r="D159" s="97" t="s">
        <v>66</v>
      </c>
      <c r="E159" s="97" t="s">
        <v>136</v>
      </c>
      <c r="F159" s="97" t="s">
        <v>10</v>
      </c>
      <c r="G159" s="98">
        <v>11601322.550000001</v>
      </c>
      <c r="H159" s="98"/>
    </row>
    <row r="160" spans="1:8" ht="31.5" outlineLevel="7">
      <c r="A160" s="96" t="s">
        <v>703</v>
      </c>
      <c r="B160" s="97" t="s">
        <v>732</v>
      </c>
      <c r="C160" s="97" t="s">
        <v>2</v>
      </c>
      <c r="D160" s="97" t="s">
        <v>66</v>
      </c>
      <c r="E160" s="97" t="s">
        <v>136</v>
      </c>
      <c r="F160" s="97" t="s">
        <v>17</v>
      </c>
      <c r="G160" s="98">
        <v>8706362.9600000009</v>
      </c>
      <c r="H160" s="98"/>
    </row>
    <row r="161" spans="1:8" outlineLevel="7">
      <c r="A161" s="96" t="s">
        <v>705</v>
      </c>
      <c r="B161" s="97" t="s">
        <v>732</v>
      </c>
      <c r="C161" s="97" t="s">
        <v>2</v>
      </c>
      <c r="D161" s="97" t="s">
        <v>66</v>
      </c>
      <c r="E161" s="97" t="s">
        <v>136</v>
      </c>
      <c r="F161" s="97" t="s">
        <v>65</v>
      </c>
      <c r="G161" s="98">
        <v>28388</v>
      </c>
      <c r="H161" s="98"/>
    </row>
    <row r="162" spans="1:8" ht="78.75" outlineLevel="6">
      <c r="A162" s="96" t="s">
        <v>439</v>
      </c>
      <c r="B162" s="97" t="s">
        <v>732</v>
      </c>
      <c r="C162" s="97" t="s">
        <v>2</v>
      </c>
      <c r="D162" s="97" t="s">
        <v>66</v>
      </c>
      <c r="E162" s="97" t="s">
        <v>137</v>
      </c>
      <c r="F162" s="97" t="s">
        <v>1</v>
      </c>
      <c r="G162" s="98">
        <f>G163</f>
        <v>167500</v>
      </c>
      <c r="H162" s="98"/>
    </row>
    <row r="163" spans="1:8" ht="94.5" outlineLevel="7">
      <c r="A163" s="96" t="s">
        <v>719</v>
      </c>
      <c r="B163" s="97" t="s">
        <v>732</v>
      </c>
      <c r="C163" s="97" t="s">
        <v>2</v>
      </c>
      <c r="D163" s="97" t="s">
        <v>66</v>
      </c>
      <c r="E163" s="97" t="s">
        <v>137</v>
      </c>
      <c r="F163" s="97" t="s">
        <v>10</v>
      </c>
      <c r="G163" s="98">
        <v>167500</v>
      </c>
      <c r="H163" s="98"/>
    </row>
    <row r="164" spans="1:8" ht="31.5" outlineLevel="5">
      <c r="A164" s="96" t="s">
        <v>1085</v>
      </c>
      <c r="B164" s="97" t="s">
        <v>732</v>
      </c>
      <c r="C164" s="97" t="s">
        <v>2</v>
      </c>
      <c r="D164" s="97" t="s">
        <v>66</v>
      </c>
      <c r="E164" s="97" t="s">
        <v>138</v>
      </c>
      <c r="F164" s="97" t="s">
        <v>1</v>
      </c>
      <c r="G164" s="98">
        <f>G165+G168</f>
        <v>2706076.65</v>
      </c>
      <c r="H164" s="98"/>
    </row>
    <row r="165" spans="1:8" ht="78.75" outlineLevel="6">
      <c r="A165" s="96" t="s">
        <v>450</v>
      </c>
      <c r="B165" s="97" t="s">
        <v>732</v>
      </c>
      <c r="C165" s="97" t="s">
        <v>2</v>
      </c>
      <c r="D165" s="97" t="s">
        <v>66</v>
      </c>
      <c r="E165" s="97" t="s">
        <v>139</v>
      </c>
      <c r="F165" s="97" t="s">
        <v>1</v>
      </c>
      <c r="G165" s="98">
        <f>G166+G167</f>
        <v>2315008</v>
      </c>
      <c r="H165" s="98"/>
    </row>
    <row r="166" spans="1:8" ht="94.5" outlineLevel="7">
      <c r="A166" s="96" t="s">
        <v>719</v>
      </c>
      <c r="B166" s="97" t="s">
        <v>732</v>
      </c>
      <c r="C166" s="97" t="s">
        <v>2</v>
      </c>
      <c r="D166" s="97" t="s">
        <v>66</v>
      </c>
      <c r="E166" s="97" t="s">
        <v>139</v>
      </c>
      <c r="F166" s="97" t="s">
        <v>10</v>
      </c>
      <c r="G166" s="98">
        <v>1466478</v>
      </c>
      <c r="H166" s="98"/>
    </row>
    <row r="167" spans="1:8" ht="31.5" outlineLevel="7">
      <c r="A167" s="96" t="s">
        <v>703</v>
      </c>
      <c r="B167" s="97" t="s">
        <v>732</v>
      </c>
      <c r="C167" s="97" t="s">
        <v>2</v>
      </c>
      <c r="D167" s="97" t="s">
        <v>66</v>
      </c>
      <c r="E167" s="97" t="s">
        <v>139</v>
      </c>
      <c r="F167" s="97" t="s">
        <v>17</v>
      </c>
      <c r="G167" s="98">
        <v>848530</v>
      </c>
      <c r="H167" s="98"/>
    </row>
    <row r="168" spans="1:8" ht="31.5" outlineLevel="6">
      <c r="A168" s="96" t="s">
        <v>448</v>
      </c>
      <c r="B168" s="97" t="s">
        <v>732</v>
      </c>
      <c r="C168" s="97" t="s">
        <v>2</v>
      </c>
      <c r="D168" s="97" t="s">
        <v>66</v>
      </c>
      <c r="E168" s="97" t="s">
        <v>140</v>
      </c>
      <c r="F168" s="97" t="s">
        <v>1</v>
      </c>
      <c r="G168" s="98">
        <f>G169</f>
        <v>391068.65</v>
      </c>
      <c r="H168" s="98"/>
    </row>
    <row r="169" spans="1:8" ht="31.5" outlineLevel="7">
      <c r="A169" s="96" t="s">
        <v>703</v>
      </c>
      <c r="B169" s="97" t="s">
        <v>732</v>
      </c>
      <c r="C169" s="97" t="s">
        <v>2</v>
      </c>
      <c r="D169" s="97" t="s">
        <v>66</v>
      </c>
      <c r="E169" s="97" t="s">
        <v>140</v>
      </c>
      <c r="F169" s="97" t="s">
        <v>17</v>
      </c>
      <c r="G169" s="98">
        <v>391068.65</v>
      </c>
      <c r="H169" s="98"/>
    </row>
    <row r="170" spans="1:8" s="95" customFormat="1" outlineLevel="3">
      <c r="A170" s="92" t="s">
        <v>498</v>
      </c>
      <c r="B170" s="93" t="s">
        <v>732</v>
      </c>
      <c r="C170" s="93" t="s">
        <v>2</v>
      </c>
      <c r="D170" s="93" t="s">
        <v>66</v>
      </c>
      <c r="E170" s="93" t="s">
        <v>11</v>
      </c>
      <c r="F170" s="93" t="s">
        <v>1</v>
      </c>
      <c r="G170" s="94">
        <f>G171</f>
        <v>736764.41999999993</v>
      </c>
      <c r="H170" s="94"/>
    </row>
    <row r="171" spans="1:8" ht="31.5" outlineLevel="6">
      <c r="A171" s="96" t="s">
        <v>454</v>
      </c>
      <c r="B171" s="97" t="s">
        <v>732</v>
      </c>
      <c r="C171" s="97" t="s">
        <v>2</v>
      </c>
      <c r="D171" s="97" t="s">
        <v>66</v>
      </c>
      <c r="E171" s="97" t="s">
        <v>141</v>
      </c>
      <c r="F171" s="97" t="s">
        <v>1</v>
      </c>
      <c r="G171" s="98">
        <f>G172+G173</f>
        <v>736764.41999999993</v>
      </c>
      <c r="H171" s="98"/>
    </row>
    <row r="172" spans="1:8" ht="31.5" outlineLevel="7">
      <c r="A172" s="96" t="s">
        <v>703</v>
      </c>
      <c r="B172" s="97" t="s">
        <v>732</v>
      </c>
      <c r="C172" s="97" t="s">
        <v>2</v>
      </c>
      <c r="D172" s="97" t="s">
        <v>66</v>
      </c>
      <c r="E172" s="97" t="s">
        <v>141</v>
      </c>
      <c r="F172" s="97" t="s">
        <v>17</v>
      </c>
      <c r="G172" s="98">
        <v>249000</v>
      </c>
      <c r="H172" s="98"/>
    </row>
    <row r="173" spans="1:8" outlineLevel="7">
      <c r="A173" s="96" t="s">
        <v>705</v>
      </c>
      <c r="B173" s="97" t="s">
        <v>732</v>
      </c>
      <c r="C173" s="97" t="s">
        <v>2</v>
      </c>
      <c r="D173" s="97" t="s">
        <v>66</v>
      </c>
      <c r="E173" s="97" t="s">
        <v>141</v>
      </c>
      <c r="F173" s="97" t="s">
        <v>65</v>
      </c>
      <c r="G173" s="98">
        <v>487764.42</v>
      </c>
      <c r="H173" s="98"/>
    </row>
    <row r="174" spans="1:8" s="95" customFormat="1" ht="47.25" outlineLevel="1">
      <c r="A174" s="92" t="s">
        <v>707</v>
      </c>
      <c r="B174" s="93" t="s">
        <v>732</v>
      </c>
      <c r="C174" s="93" t="s">
        <v>14</v>
      </c>
      <c r="D174" s="93" t="s">
        <v>3</v>
      </c>
      <c r="E174" s="93" t="s">
        <v>4</v>
      </c>
      <c r="F174" s="93" t="s">
        <v>1</v>
      </c>
      <c r="G174" s="94">
        <f>G175+G182</f>
        <v>43038816.32</v>
      </c>
      <c r="H174" s="94">
        <f>H175</f>
        <v>2131000</v>
      </c>
    </row>
    <row r="175" spans="1:8" s="95" customFormat="1" outlineLevel="2">
      <c r="A175" s="92" t="s">
        <v>678</v>
      </c>
      <c r="B175" s="93" t="s">
        <v>732</v>
      </c>
      <c r="C175" s="93" t="s">
        <v>14</v>
      </c>
      <c r="D175" s="93" t="s">
        <v>22</v>
      </c>
      <c r="E175" s="93" t="s">
        <v>4</v>
      </c>
      <c r="F175" s="93" t="s">
        <v>1</v>
      </c>
      <c r="G175" s="94">
        <f>G176</f>
        <v>2131000</v>
      </c>
      <c r="H175" s="94">
        <f>H176</f>
        <v>2131000</v>
      </c>
    </row>
    <row r="176" spans="1:8" s="95" customFormat="1" ht="63" outlineLevel="3">
      <c r="A176" s="92" t="s">
        <v>665</v>
      </c>
      <c r="B176" s="93" t="s">
        <v>732</v>
      </c>
      <c r="C176" s="93" t="s">
        <v>14</v>
      </c>
      <c r="D176" s="93" t="s">
        <v>22</v>
      </c>
      <c r="E176" s="93" t="s">
        <v>6</v>
      </c>
      <c r="F176" s="93" t="s">
        <v>1</v>
      </c>
      <c r="G176" s="94">
        <f>G177</f>
        <v>2131000</v>
      </c>
      <c r="H176" s="94">
        <f>H177</f>
        <v>2131000</v>
      </c>
    </row>
    <row r="177" spans="1:8" s="95" customFormat="1" ht="31.5" outlineLevel="4">
      <c r="A177" s="92" t="s">
        <v>625</v>
      </c>
      <c r="B177" s="93" t="s">
        <v>732</v>
      </c>
      <c r="C177" s="93" t="s">
        <v>14</v>
      </c>
      <c r="D177" s="93" t="s">
        <v>22</v>
      </c>
      <c r="E177" s="93" t="s">
        <v>43</v>
      </c>
      <c r="F177" s="93" t="s">
        <v>1</v>
      </c>
      <c r="G177" s="94">
        <f>G178</f>
        <v>2131000</v>
      </c>
      <c r="H177" s="94">
        <f>H178</f>
        <v>2131000</v>
      </c>
    </row>
    <row r="178" spans="1:8" ht="47.25" outlineLevel="5">
      <c r="A178" s="96" t="s">
        <v>1100</v>
      </c>
      <c r="B178" s="97" t="s">
        <v>732</v>
      </c>
      <c r="C178" s="97" t="s">
        <v>14</v>
      </c>
      <c r="D178" s="97" t="s">
        <v>22</v>
      </c>
      <c r="E178" s="97" t="s">
        <v>144</v>
      </c>
      <c r="F178" s="97" t="s">
        <v>1</v>
      </c>
      <c r="G178" s="98">
        <f>G179</f>
        <v>2131000</v>
      </c>
      <c r="H178" s="98">
        <f>H179</f>
        <v>2131000</v>
      </c>
    </row>
    <row r="179" spans="1:8" ht="126" outlineLevel="6">
      <c r="A179" s="96" t="s">
        <v>456</v>
      </c>
      <c r="B179" s="97" t="s">
        <v>732</v>
      </c>
      <c r="C179" s="97" t="s">
        <v>14</v>
      </c>
      <c r="D179" s="97" t="s">
        <v>22</v>
      </c>
      <c r="E179" s="97" t="s">
        <v>145</v>
      </c>
      <c r="F179" s="97" t="s">
        <v>1</v>
      </c>
      <c r="G179" s="98">
        <f>G180+G181</f>
        <v>2131000</v>
      </c>
      <c r="H179" s="98">
        <f>H180+H181</f>
        <v>2131000</v>
      </c>
    </row>
    <row r="180" spans="1:8" ht="94.5" outlineLevel="7">
      <c r="A180" s="96" t="s">
        <v>719</v>
      </c>
      <c r="B180" s="97" t="s">
        <v>732</v>
      </c>
      <c r="C180" s="97" t="s">
        <v>14</v>
      </c>
      <c r="D180" s="97" t="s">
        <v>22</v>
      </c>
      <c r="E180" s="97" t="s">
        <v>145</v>
      </c>
      <c r="F180" s="97" t="s">
        <v>10</v>
      </c>
      <c r="G180" s="98">
        <v>1772478.95</v>
      </c>
      <c r="H180" s="98">
        <f>G180</f>
        <v>1772478.95</v>
      </c>
    </row>
    <row r="181" spans="1:8" ht="31.5" outlineLevel="7">
      <c r="A181" s="96" t="s">
        <v>703</v>
      </c>
      <c r="B181" s="97" t="s">
        <v>732</v>
      </c>
      <c r="C181" s="97" t="s">
        <v>14</v>
      </c>
      <c r="D181" s="97" t="s">
        <v>22</v>
      </c>
      <c r="E181" s="97" t="s">
        <v>145</v>
      </c>
      <c r="F181" s="97" t="s">
        <v>17</v>
      </c>
      <c r="G181" s="98">
        <v>358521.05</v>
      </c>
      <c r="H181" s="98">
        <f>G181</f>
        <v>358521.05</v>
      </c>
    </row>
    <row r="182" spans="1:8" s="95" customFormat="1" ht="63" outlineLevel="2">
      <c r="A182" s="92" t="s">
        <v>679</v>
      </c>
      <c r="B182" s="93" t="s">
        <v>732</v>
      </c>
      <c r="C182" s="93" t="s">
        <v>14</v>
      </c>
      <c r="D182" s="93" t="s">
        <v>146</v>
      </c>
      <c r="E182" s="93" t="s">
        <v>4</v>
      </c>
      <c r="F182" s="93" t="s">
        <v>1</v>
      </c>
      <c r="G182" s="94">
        <v>40907816.32</v>
      </c>
      <c r="H182" s="94"/>
    </row>
    <row r="183" spans="1:8" s="95" customFormat="1" ht="47.25" outlineLevel="3">
      <c r="A183" s="92" t="s">
        <v>667</v>
      </c>
      <c r="B183" s="93" t="s">
        <v>732</v>
      </c>
      <c r="C183" s="93" t="s">
        <v>14</v>
      </c>
      <c r="D183" s="93" t="s">
        <v>146</v>
      </c>
      <c r="E183" s="93" t="s">
        <v>71</v>
      </c>
      <c r="F183" s="93" t="s">
        <v>1</v>
      </c>
      <c r="G183" s="94">
        <f>G184+G188</f>
        <v>40572962.599999994</v>
      </c>
      <c r="H183" s="94"/>
    </row>
    <row r="184" spans="1:8" s="95" customFormat="1" ht="47.25" outlineLevel="4">
      <c r="A184" s="92" t="s">
        <v>629</v>
      </c>
      <c r="B184" s="93" t="s">
        <v>732</v>
      </c>
      <c r="C184" s="93" t="s">
        <v>14</v>
      </c>
      <c r="D184" s="93" t="s">
        <v>146</v>
      </c>
      <c r="E184" s="93" t="s">
        <v>72</v>
      </c>
      <c r="F184" s="93" t="s">
        <v>1</v>
      </c>
      <c r="G184" s="94">
        <f>G185</f>
        <v>71940</v>
      </c>
      <c r="H184" s="94"/>
    </row>
    <row r="185" spans="1:8" ht="94.5" outlineLevel="5">
      <c r="A185" s="96" t="s">
        <v>1200</v>
      </c>
      <c r="B185" s="97" t="s">
        <v>732</v>
      </c>
      <c r="C185" s="97" t="s">
        <v>14</v>
      </c>
      <c r="D185" s="97" t="s">
        <v>146</v>
      </c>
      <c r="E185" s="97" t="s">
        <v>147</v>
      </c>
      <c r="F185" s="97" t="s">
        <v>1</v>
      </c>
      <c r="G185" s="98">
        <f>G186</f>
        <v>71940</v>
      </c>
      <c r="H185" s="98"/>
    </row>
    <row r="186" spans="1:8" ht="31.5" outlineLevel="6">
      <c r="A186" s="96" t="s">
        <v>448</v>
      </c>
      <c r="B186" s="97" t="s">
        <v>732</v>
      </c>
      <c r="C186" s="97" t="s">
        <v>14</v>
      </c>
      <c r="D186" s="97" t="s">
        <v>146</v>
      </c>
      <c r="E186" s="97" t="s">
        <v>148</v>
      </c>
      <c r="F186" s="97" t="s">
        <v>1</v>
      </c>
      <c r="G186" s="98">
        <f>G187</f>
        <v>71940</v>
      </c>
      <c r="H186" s="98"/>
    </row>
    <row r="187" spans="1:8" ht="31.5" outlineLevel="7">
      <c r="A187" s="96" t="s">
        <v>703</v>
      </c>
      <c r="B187" s="97" t="s">
        <v>732</v>
      </c>
      <c r="C187" s="97" t="s">
        <v>14</v>
      </c>
      <c r="D187" s="97" t="s">
        <v>146</v>
      </c>
      <c r="E187" s="97" t="s">
        <v>148</v>
      </c>
      <c r="F187" s="97" t="s">
        <v>17</v>
      </c>
      <c r="G187" s="98">
        <v>71940</v>
      </c>
      <c r="H187" s="98"/>
    </row>
    <row r="188" spans="1:8" s="95" customFormat="1" ht="63" outlineLevel="4">
      <c r="A188" s="92" t="s">
        <v>638</v>
      </c>
      <c r="B188" s="93" t="s">
        <v>732</v>
      </c>
      <c r="C188" s="93" t="s">
        <v>14</v>
      </c>
      <c r="D188" s="93" t="s">
        <v>146</v>
      </c>
      <c r="E188" s="93" t="s">
        <v>149</v>
      </c>
      <c r="F188" s="93" t="s">
        <v>1</v>
      </c>
      <c r="G188" s="94">
        <f>G189+G192+G199+G202</f>
        <v>40501022.599999994</v>
      </c>
      <c r="H188" s="94"/>
    </row>
    <row r="189" spans="1:8" ht="47.25" outlineLevel="5">
      <c r="A189" s="96" t="s">
        <v>1101</v>
      </c>
      <c r="B189" s="97" t="s">
        <v>732</v>
      </c>
      <c r="C189" s="97" t="s">
        <v>14</v>
      </c>
      <c r="D189" s="97" t="s">
        <v>146</v>
      </c>
      <c r="E189" s="97" t="s">
        <v>150</v>
      </c>
      <c r="F189" s="97" t="s">
        <v>1</v>
      </c>
      <c r="G189" s="98">
        <f>G190</f>
        <v>190060.79999999999</v>
      </c>
      <c r="H189" s="98"/>
    </row>
    <row r="190" spans="1:8" ht="31.5" outlineLevel="6">
      <c r="A190" s="96" t="s">
        <v>448</v>
      </c>
      <c r="B190" s="97" t="s">
        <v>732</v>
      </c>
      <c r="C190" s="97" t="s">
        <v>14</v>
      </c>
      <c r="D190" s="97" t="s">
        <v>146</v>
      </c>
      <c r="E190" s="97" t="s">
        <v>151</v>
      </c>
      <c r="F190" s="97" t="s">
        <v>1</v>
      </c>
      <c r="G190" s="98">
        <f>G191</f>
        <v>190060.79999999999</v>
      </c>
      <c r="H190" s="98"/>
    </row>
    <row r="191" spans="1:8" ht="31.5" outlineLevel="7">
      <c r="A191" s="96" t="s">
        <v>703</v>
      </c>
      <c r="B191" s="97" t="s">
        <v>732</v>
      </c>
      <c r="C191" s="97" t="s">
        <v>14</v>
      </c>
      <c r="D191" s="97" t="s">
        <v>146</v>
      </c>
      <c r="E191" s="97" t="s">
        <v>151</v>
      </c>
      <c r="F191" s="97" t="s">
        <v>17</v>
      </c>
      <c r="G191" s="98">
        <v>190060.79999999999</v>
      </c>
      <c r="H191" s="98"/>
    </row>
    <row r="192" spans="1:8" ht="63" outlineLevel="5">
      <c r="A192" s="96" t="s">
        <v>1102</v>
      </c>
      <c r="B192" s="97" t="s">
        <v>732</v>
      </c>
      <c r="C192" s="97" t="s">
        <v>14</v>
      </c>
      <c r="D192" s="97" t="s">
        <v>146</v>
      </c>
      <c r="E192" s="97" t="s">
        <v>152</v>
      </c>
      <c r="F192" s="97" t="s">
        <v>1</v>
      </c>
      <c r="G192" s="98">
        <f>G193+G197</f>
        <v>36204544.75</v>
      </c>
      <c r="H192" s="98"/>
    </row>
    <row r="193" spans="1:8" ht="78.75" outlineLevel="6">
      <c r="A193" s="96" t="s">
        <v>450</v>
      </c>
      <c r="B193" s="97" t="s">
        <v>732</v>
      </c>
      <c r="C193" s="97" t="s">
        <v>14</v>
      </c>
      <c r="D193" s="97" t="s">
        <v>146</v>
      </c>
      <c r="E193" s="97" t="s">
        <v>153</v>
      </c>
      <c r="F193" s="97" t="s">
        <v>1</v>
      </c>
      <c r="G193" s="98">
        <f>G194+G195+G196</f>
        <v>35616034.75</v>
      </c>
      <c r="H193" s="98"/>
    </row>
    <row r="194" spans="1:8" ht="94.5" outlineLevel="7">
      <c r="A194" s="96" t="s">
        <v>719</v>
      </c>
      <c r="B194" s="97" t="s">
        <v>732</v>
      </c>
      <c r="C194" s="97" t="s">
        <v>14</v>
      </c>
      <c r="D194" s="97" t="s">
        <v>146</v>
      </c>
      <c r="E194" s="97" t="s">
        <v>153</v>
      </c>
      <c r="F194" s="97" t="s">
        <v>10</v>
      </c>
      <c r="G194" s="98">
        <v>30196601.620000001</v>
      </c>
      <c r="H194" s="98"/>
    </row>
    <row r="195" spans="1:8" ht="31.5" outlineLevel="7">
      <c r="A195" s="96" t="s">
        <v>703</v>
      </c>
      <c r="B195" s="97" t="s">
        <v>732</v>
      </c>
      <c r="C195" s="97" t="s">
        <v>14</v>
      </c>
      <c r="D195" s="97" t="s">
        <v>146</v>
      </c>
      <c r="E195" s="97" t="s">
        <v>153</v>
      </c>
      <c r="F195" s="97" t="s">
        <v>17</v>
      </c>
      <c r="G195" s="98">
        <v>5255187.63</v>
      </c>
      <c r="H195" s="98"/>
    </row>
    <row r="196" spans="1:8" outlineLevel="7">
      <c r="A196" s="96" t="s">
        <v>705</v>
      </c>
      <c r="B196" s="97" t="s">
        <v>732</v>
      </c>
      <c r="C196" s="97" t="s">
        <v>14</v>
      </c>
      <c r="D196" s="97" t="s">
        <v>146</v>
      </c>
      <c r="E196" s="97" t="s">
        <v>153</v>
      </c>
      <c r="F196" s="97" t="s">
        <v>65</v>
      </c>
      <c r="G196" s="98">
        <v>164245.5</v>
      </c>
      <c r="H196" s="98"/>
    </row>
    <row r="197" spans="1:8" ht="78.75" outlineLevel="6">
      <c r="A197" s="96" t="s">
        <v>439</v>
      </c>
      <c r="B197" s="97" t="s">
        <v>732</v>
      </c>
      <c r="C197" s="97" t="s">
        <v>14</v>
      </c>
      <c r="D197" s="97" t="s">
        <v>146</v>
      </c>
      <c r="E197" s="97" t="s">
        <v>154</v>
      </c>
      <c r="F197" s="97" t="s">
        <v>1</v>
      </c>
      <c r="G197" s="98">
        <f>G198</f>
        <v>588510</v>
      </c>
      <c r="H197" s="98"/>
    </row>
    <row r="198" spans="1:8" ht="94.5" outlineLevel="7">
      <c r="A198" s="96" t="s">
        <v>719</v>
      </c>
      <c r="B198" s="97" t="s">
        <v>732</v>
      </c>
      <c r="C198" s="97" t="s">
        <v>14</v>
      </c>
      <c r="D198" s="97" t="s">
        <v>146</v>
      </c>
      <c r="E198" s="97" t="s">
        <v>154</v>
      </c>
      <c r="F198" s="97" t="s">
        <v>10</v>
      </c>
      <c r="G198" s="98">
        <v>588510</v>
      </c>
      <c r="H198" s="98"/>
    </row>
    <row r="199" spans="1:8" outlineLevel="5">
      <c r="A199" s="96" t="s">
        <v>1103</v>
      </c>
      <c r="B199" s="97" t="s">
        <v>732</v>
      </c>
      <c r="C199" s="97" t="s">
        <v>14</v>
      </c>
      <c r="D199" s="97" t="s">
        <v>146</v>
      </c>
      <c r="E199" s="97" t="s">
        <v>155</v>
      </c>
      <c r="F199" s="97" t="s">
        <v>1</v>
      </c>
      <c r="G199" s="98">
        <f>G200</f>
        <v>1106417.05</v>
      </c>
      <c r="H199" s="98"/>
    </row>
    <row r="200" spans="1:8" ht="31.5" outlineLevel="6">
      <c r="A200" s="96" t="s">
        <v>448</v>
      </c>
      <c r="B200" s="97" t="s">
        <v>732</v>
      </c>
      <c r="C200" s="97" t="s">
        <v>14</v>
      </c>
      <c r="D200" s="97" t="s">
        <v>146</v>
      </c>
      <c r="E200" s="97" t="s">
        <v>156</v>
      </c>
      <c r="F200" s="97" t="s">
        <v>1</v>
      </c>
      <c r="G200" s="98">
        <f>G201</f>
        <v>1106417.05</v>
      </c>
      <c r="H200" s="98"/>
    </row>
    <row r="201" spans="1:8" ht="31.5" outlineLevel="7">
      <c r="A201" s="96" t="s">
        <v>703</v>
      </c>
      <c r="B201" s="97" t="s">
        <v>732</v>
      </c>
      <c r="C201" s="97" t="s">
        <v>14</v>
      </c>
      <c r="D201" s="97" t="s">
        <v>146</v>
      </c>
      <c r="E201" s="97" t="s">
        <v>156</v>
      </c>
      <c r="F201" s="97" t="s">
        <v>17</v>
      </c>
      <c r="G201" s="98">
        <v>1106417.05</v>
      </c>
      <c r="H201" s="98"/>
    </row>
    <row r="202" spans="1:8" ht="63" outlineLevel="5">
      <c r="A202" s="96" t="s">
        <v>1201</v>
      </c>
      <c r="B202" s="97" t="s">
        <v>732</v>
      </c>
      <c r="C202" s="97" t="s">
        <v>14</v>
      </c>
      <c r="D202" s="97" t="s">
        <v>146</v>
      </c>
      <c r="E202" s="97" t="s">
        <v>157</v>
      </c>
      <c r="F202" s="97" t="s">
        <v>1</v>
      </c>
      <c r="G202" s="98">
        <f>G203</f>
        <v>3000000</v>
      </c>
      <c r="H202" s="98"/>
    </row>
    <row r="203" spans="1:8" ht="31.5" outlineLevel="6">
      <c r="A203" s="96" t="s">
        <v>448</v>
      </c>
      <c r="B203" s="97" t="s">
        <v>732</v>
      </c>
      <c r="C203" s="97" t="s">
        <v>14</v>
      </c>
      <c r="D203" s="97" t="s">
        <v>146</v>
      </c>
      <c r="E203" s="97" t="s">
        <v>158</v>
      </c>
      <c r="F203" s="97" t="s">
        <v>1</v>
      </c>
      <c r="G203" s="98">
        <f>G204</f>
        <v>3000000</v>
      </c>
      <c r="H203" s="98"/>
    </row>
    <row r="204" spans="1:8" ht="31.5" outlineLevel="7">
      <c r="A204" s="96" t="s">
        <v>703</v>
      </c>
      <c r="B204" s="97" t="s">
        <v>732</v>
      </c>
      <c r="C204" s="97" t="s">
        <v>14</v>
      </c>
      <c r="D204" s="97" t="s">
        <v>146</v>
      </c>
      <c r="E204" s="97" t="s">
        <v>158</v>
      </c>
      <c r="F204" s="97" t="s">
        <v>17</v>
      </c>
      <c r="G204" s="98">
        <v>3000000</v>
      </c>
      <c r="H204" s="98"/>
    </row>
    <row r="205" spans="1:8" s="95" customFormat="1" ht="47.25" outlineLevel="3">
      <c r="A205" s="92" t="s">
        <v>668</v>
      </c>
      <c r="B205" s="93" t="s">
        <v>732</v>
      </c>
      <c r="C205" s="93" t="s">
        <v>14</v>
      </c>
      <c r="D205" s="93" t="s">
        <v>146</v>
      </c>
      <c r="E205" s="93" t="s">
        <v>90</v>
      </c>
      <c r="F205" s="93" t="s">
        <v>1</v>
      </c>
      <c r="G205" s="94">
        <f>G206</f>
        <v>334853.71999999997</v>
      </c>
      <c r="H205" s="94"/>
    </row>
    <row r="206" spans="1:8" s="95" customFormat="1" ht="47.25" outlineLevel="4">
      <c r="A206" s="92" t="s">
        <v>633</v>
      </c>
      <c r="B206" s="93" t="s">
        <v>732</v>
      </c>
      <c r="C206" s="93" t="s">
        <v>14</v>
      </c>
      <c r="D206" s="93" t="s">
        <v>146</v>
      </c>
      <c r="E206" s="93" t="s">
        <v>91</v>
      </c>
      <c r="F206" s="93" t="s">
        <v>1</v>
      </c>
      <c r="G206" s="94">
        <f>G207</f>
        <v>334853.71999999997</v>
      </c>
      <c r="H206" s="94"/>
    </row>
    <row r="207" spans="1:8" ht="31.5" outlineLevel="5">
      <c r="A207" s="96" t="s">
        <v>1092</v>
      </c>
      <c r="B207" s="97" t="s">
        <v>732</v>
      </c>
      <c r="C207" s="97" t="s">
        <v>14</v>
      </c>
      <c r="D207" s="97" t="s">
        <v>146</v>
      </c>
      <c r="E207" s="97" t="s">
        <v>100</v>
      </c>
      <c r="F207" s="97" t="s">
        <v>1</v>
      </c>
      <c r="G207" s="98">
        <f>G208</f>
        <v>334853.71999999997</v>
      </c>
      <c r="H207" s="98"/>
    </row>
    <row r="208" spans="1:8" ht="31.5" outlineLevel="6">
      <c r="A208" s="96" t="s">
        <v>448</v>
      </c>
      <c r="B208" s="97" t="s">
        <v>732</v>
      </c>
      <c r="C208" s="97" t="s">
        <v>14</v>
      </c>
      <c r="D208" s="97" t="s">
        <v>146</v>
      </c>
      <c r="E208" s="97" t="s">
        <v>101</v>
      </c>
      <c r="F208" s="97" t="s">
        <v>1</v>
      </c>
      <c r="G208" s="98">
        <f>G209</f>
        <v>334853.71999999997</v>
      </c>
      <c r="H208" s="98"/>
    </row>
    <row r="209" spans="1:8" ht="31.5" outlineLevel="7">
      <c r="A209" s="96" t="s">
        <v>703</v>
      </c>
      <c r="B209" s="97" t="s">
        <v>732</v>
      </c>
      <c r="C209" s="97" t="s">
        <v>14</v>
      </c>
      <c r="D209" s="97" t="s">
        <v>146</v>
      </c>
      <c r="E209" s="97" t="s">
        <v>101</v>
      </c>
      <c r="F209" s="97" t="s">
        <v>17</v>
      </c>
      <c r="G209" s="98">
        <v>334853.71999999997</v>
      </c>
      <c r="H209" s="98"/>
    </row>
    <row r="210" spans="1:8" s="95" customFormat="1" outlineLevel="1">
      <c r="A210" s="92" t="s">
        <v>708</v>
      </c>
      <c r="B210" s="93" t="s">
        <v>732</v>
      </c>
      <c r="C210" s="93" t="s">
        <v>22</v>
      </c>
      <c r="D210" s="93" t="s">
        <v>3</v>
      </c>
      <c r="E210" s="93" t="s">
        <v>4</v>
      </c>
      <c r="F210" s="93" t="s">
        <v>1</v>
      </c>
      <c r="G210" s="94">
        <f>G211+G224+G243</f>
        <v>35043971.469999999</v>
      </c>
      <c r="H210" s="94">
        <f>H211+H243</f>
        <v>1074566.8</v>
      </c>
    </row>
    <row r="211" spans="1:8" s="95" customFormat="1" outlineLevel="2">
      <c r="A211" s="92" t="s">
        <v>681</v>
      </c>
      <c r="B211" s="93" t="s">
        <v>732</v>
      </c>
      <c r="C211" s="93" t="s">
        <v>22</v>
      </c>
      <c r="D211" s="93" t="s">
        <v>165</v>
      </c>
      <c r="E211" s="93" t="s">
        <v>4</v>
      </c>
      <c r="F211" s="93" t="s">
        <v>1</v>
      </c>
      <c r="G211" s="94">
        <f>G212</f>
        <v>23941366.800000001</v>
      </c>
      <c r="H211" s="94">
        <f>H212</f>
        <v>1038366.8</v>
      </c>
    </row>
    <row r="212" spans="1:8" s="95" customFormat="1" ht="78.75" outlineLevel="3">
      <c r="A212" s="92" t="s">
        <v>669</v>
      </c>
      <c r="B212" s="93" t="s">
        <v>732</v>
      </c>
      <c r="C212" s="93" t="s">
        <v>22</v>
      </c>
      <c r="D212" s="93" t="s">
        <v>165</v>
      </c>
      <c r="E212" s="93" t="s">
        <v>160</v>
      </c>
      <c r="F212" s="93" t="s">
        <v>1</v>
      </c>
      <c r="G212" s="94">
        <f>G213</f>
        <v>23941366.800000001</v>
      </c>
      <c r="H212" s="94">
        <f>H213</f>
        <v>1038366.8</v>
      </c>
    </row>
    <row r="213" spans="1:8" s="95" customFormat="1" ht="47.25" outlineLevel="4">
      <c r="A213" s="92" t="s">
        <v>640</v>
      </c>
      <c r="B213" s="93" t="s">
        <v>732</v>
      </c>
      <c r="C213" s="93" t="s">
        <v>22</v>
      </c>
      <c r="D213" s="93" t="s">
        <v>165</v>
      </c>
      <c r="E213" s="93" t="s">
        <v>166</v>
      </c>
      <c r="F213" s="93" t="s">
        <v>1</v>
      </c>
      <c r="G213" s="94">
        <f>G214+G217+G220</f>
        <v>23941366.800000001</v>
      </c>
      <c r="H213" s="94">
        <f>H217</f>
        <v>1038366.8</v>
      </c>
    </row>
    <row r="214" spans="1:8" ht="63" outlineLevel="5">
      <c r="A214" s="96" t="s">
        <v>1104</v>
      </c>
      <c r="B214" s="97" t="s">
        <v>732</v>
      </c>
      <c r="C214" s="97" t="s">
        <v>22</v>
      </c>
      <c r="D214" s="97" t="s">
        <v>165</v>
      </c>
      <c r="E214" s="97" t="s">
        <v>167</v>
      </c>
      <c r="F214" s="97" t="s">
        <v>1</v>
      </c>
      <c r="G214" s="98">
        <f>G215</f>
        <v>18893000</v>
      </c>
      <c r="H214" s="98"/>
    </row>
    <row r="215" spans="1:8" ht="47.25" outlineLevel="6">
      <c r="A215" s="96" t="s">
        <v>459</v>
      </c>
      <c r="B215" s="97" t="s">
        <v>732</v>
      </c>
      <c r="C215" s="97" t="s">
        <v>22</v>
      </c>
      <c r="D215" s="97" t="s">
        <v>165</v>
      </c>
      <c r="E215" s="97" t="s">
        <v>168</v>
      </c>
      <c r="F215" s="97" t="s">
        <v>1</v>
      </c>
      <c r="G215" s="98">
        <f>G216</f>
        <v>18893000</v>
      </c>
      <c r="H215" s="98"/>
    </row>
    <row r="216" spans="1:8" outlineLevel="7">
      <c r="A216" s="96" t="s">
        <v>705</v>
      </c>
      <c r="B216" s="97" t="s">
        <v>732</v>
      </c>
      <c r="C216" s="97" t="s">
        <v>22</v>
      </c>
      <c r="D216" s="97" t="s">
        <v>165</v>
      </c>
      <c r="E216" s="97" t="s">
        <v>168</v>
      </c>
      <c r="F216" s="97" t="s">
        <v>65</v>
      </c>
      <c r="G216" s="98">
        <v>18893000</v>
      </c>
      <c r="H216" s="98"/>
    </row>
    <row r="217" spans="1:8" ht="78.75" outlineLevel="5">
      <c r="A217" s="96" t="s">
        <v>1105</v>
      </c>
      <c r="B217" s="97" t="s">
        <v>732</v>
      </c>
      <c r="C217" s="97" t="s">
        <v>22</v>
      </c>
      <c r="D217" s="97" t="s">
        <v>165</v>
      </c>
      <c r="E217" s="97" t="s">
        <v>169</v>
      </c>
      <c r="F217" s="97" t="s">
        <v>1</v>
      </c>
      <c r="G217" s="98">
        <f>G218</f>
        <v>1038366.8</v>
      </c>
      <c r="H217" s="98">
        <f>H218</f>
        <v>1038366.8</v>
      </c>
    </row>
    <row r="218" spans="1:8" ht="110.25" outlineLevel="6">
      <c r="A218" s="96" t="s">
        <v>460</v>
      </c>
      <c r="B218" s="97" t="s">
        <v>732</v>
      </c>
      <c r="C218" s="97" t="s">
        <v>22</v>
      </c>
      <c r="D218" s="97" t="s">
        <v>165</v>
      </c>
      <c r="E218" s="97" t="s">
        <v>170</v>
      </c>
      <c r="F218" s="97" t="s">
        <v>1</v>
      </c>
      <c r="G218" s="98">
        <f>G219</f>
        <v>1038366.8</v>
      </c>
      <c r="H218" s="98">
        <f>H219</f>
        <v>1038366.8</v>
      </c>
    </row>
    <row r="219" spans="1:8" outlineLevel="7">
      <c r="A219" s="96" t="s">
        <v>705</v>
      </c>
      <c r="B219" s="97" t="s">
        <v>732</v>
      </c>
      <c r="C219" s="97" t="s">
        <v>22</v>
      </c>
      <c r="D219" s="97" t="s">
        <v>165</v>
      </c>
      <c r="E219" s="97" t="s">
        <v>170</v>
      </c>
      <c r="F219" s="97" t="s">
        <v>65</v>
      </c>
      <c r="G219" s="98">
        <v>1038366.8</v>
      </c>
      <c r="H219" s="98">
        <f>G219</f>
        <v>1038366.8</v>
      </c>
    </row>
    <row r="220" spans="1:8" outlineLevel="5">
      <c r="A220" s="96" t="s">
        <v>1202</v>
      </c>
      <c r="B220" s="97" t="s">
        <v>732</v>
      </c>
      <c r="C220" s="97" t="s">
        <v>22</v>
      </c>
      <c r="D220" s="97" t="s">
        <v>165</v>
      </c>
      <c r="E220" s="97" t="s">
        <v>171</v>
      </c>
      <c r="F220" s="97" t="s">
        <v>1</v>
      </c>
      <c r="G220" s="98">
        <f>G221</f>
        <v>4010000</v>
      </c>
      <c r="H220" s="98"/>
    </row>
    <row r="221" spans="1:8" ht="31.5" outlineLevel="6">
      <c r="A221" s="96" t="s">
        <v>448</v>
      </c>
      <c r="B221" s="97" t="s">
        <v>732</v>
      </c>
      <c r="C221" s="97" t="s">
        <v>22</v>
      </c>
      <c r="D221" s="97" t="s">
        <v>165</v>
      </c>
      <c r="E221" s="97" t="s">
        <v>172</v>
      </c>
      <c r="F221" s="97" t="s">
        <v>1</v>
      </c>
      <c r="G221" s="98">
        <f>G222+G223</f>
        <v>4010000</v>
      </c>
      <c r="H221" s="98"/>
    </row>
    <row r="222" spans="1:8" ht="31.5" outlineLevel="7">
      <c r="A222" s="96" t="s">
        <v>703</v>
      </c>
      <c r="B222" s="97" t="s">
        <v>732</v>
      </c>
      <c r="C222" s="97" t="s">
        <v>22</v>
      </c>
      <c r="D222" s="97" t="s">
        <v>165</v>
      </c>
      <c r="E222" s="97" t="s">
        <v>172</v>
      </c>
      <c r="F222" s="97" t="s">
        <v>17</v>
      </c>
      <c r="G222" s="98">
        <f>7531975-3531975</f>
        <v>4000000</v>
      </c>
      <c r="H222" s="98"/>
    </row>
    <row r="223" spans="1:8" outlineLevel="7">
      <c r="A223" s="96" t="s">
        <v>705</v>
      </c>
      <c r="B223" s="97" t="s">
        <v>732</v>
      </c>
      <c r="C223" s="97" t="s">
        <v>22</v>
      </c>
      <c r="D223" s="97" t="s">
        <v>165</v>
      </c>
      <c r="E223" s="97" t="s">
        <v>172</v>
      </c>
      <c r="F223" s="97" t="s">
        <v>65</v>
      </c>
      <c r="G223" s="98">
        <v>10000</v>
      </c>
      <c r="H223" s="98"/>
    </row>
    <row r="224" spans="1:8" s="95" customFormat="1" outlineLevel="2">
      <c r="A224" s="92" t="s">
        <v>683</v>
      </c>
      <c r="B224" s="93" t="s">
        <v>732</v>
      </c>
      <c r="C224" s="93" t="s">
        <v>22</v>
      </c>
      <c r="D224" s="93" t="s">
        <v>187</v>
      </c>
      <c r="E224" s="93" t="s">
        <v>4</v>
      </c>
      <c r="F224" s="93" t="s">
        <v>1</v>
      </c>
      <c r="G224" s="94">
        <f>G225</f>
        <v>11066404.67</v>
      </c>
      <c r="H224" s="94"/>
    </row>
    <row r="225" spans="1:8" s="95" customFormat="1" ht="47.25" outlineLevel="3">
      <c r="A225" s="92" t="s">
        <v>668</v>
      </c>
      <c r="B225" s="93" t="s">
        <v>732</v>
      </c>
      <c r="C225" s="93" t="s">
        <v>22</v>
      </c>
      <c r="D225" s="93" t="s">
        <v>187</v>
      </c>
      <c r="E225" s="93" t="s">
        <v>90</v>
      </c>
      <c r="F225" s="93" t="s">
        <v>1</v>
      </c>
      <c r="G225" s="94">
        <f>G226+G233</f>
        <v>11066404.67</v>
      </c>
      <c r="H225" s="94"/>
    </row>
    <row r="226" spans="1:8" s="95" customFormat="1" ht="63" outlineLevel="4">
      <c r="A226" s="92" t="s">
        <v>643</v>
      </c>
      <c r="B226" s="93" t="s">
        <v>732</v>
      </c>
      <c r="C226" s="93" t="s">
        <v>22</v>
      </c>
      <c r="D226" s="93" t="s">
        <v>187</v>
      </c>
      <c r="E226" s="93" t="s">
        <v>188</v>
      </c>
      <c r="F226" s="93" t="s">
        <v>1</v>
      </c>
      <c r="G226" s="94">
        <f>G227</f>
        <v>10222143.869999999</v>
      </c>
      <c r="H226" s="94"/>
    </row>
    <row r="227" spans="1:8" ht="94.5" outlineLevel="5">
      <c r="A227" s="96" t="s">
        <v>1106</v>
      </c>
      <c r="B227" s="97" t="s">
        <v>732</v>
      </c>
      <c r="C227" s="97" t="s">
        <v>22</v>
      </c>
      <c r="D227" s="97" t="s">
        <v>187</v>
      </c>
      <c r="E227" s="97" t="s">
        <v>189</v>
      </c>
      <c r="F227" s="97" t="s">
        <v>1</v>
      </c>
      <c r="G227" s="98">
        <f>G228+G231</f>
        <v>10222143.869999999</v>
      </c>
      <c r="H227" s="98"/>
    </row>
    <row r="228" spans="1:8" ht="78.75" outlineLevel="6">
      <c r="A228" s="96" t="s">
        <v>450</v>
      </c>
      <c r="B228" s="97" t="s">
        <v>732</v>
      </c>
      <c r="C228" s="97" t="s">
        <v>22</v>
      </c>
      <c r="D228" s="97" t="s">
        <v>187</v>
      </c>
      <c r="E228" s="97" t="s">
        <v>190</v>
      </c>
      <c r="F228" s="97" t="s">
        <v>1</v>
      </c>
      <c r="G228" s="98">
        <f>G229+G230</f>
        <v>9962143.8699999992</v>
      </c>
      <c r="H228" s="98"/>
    </row>
    <row r="229" spans="1:8" ht="94.5" outlineLevel="7">
      <c r="A229" s="96" t="s">
        <v>719</v>
      </c>
      <c r="B229" s="97" t="s">
        <v>732</v>
      </c>
      <c r="C229" s="97" t="s">
        <v>22</v>
      </c>
      <c r="D229" s="97" t="s">
        <v>187</v>
      </c>
      <c r="E229" s="97" t="s">
        <v>190</v>
      </c>
      <c r="F229" s="97" t="s">
        <v>10</v>
      </c>
      <c r="G229" s="98">
        <v>9885644.8699999992</v>
      </c>
      <c r="H229" s="98"/>
    </row>
    <row r="230" spans="1:8" ht="31.5" outlineLevel="7">
      <c r="A230" s="96" t="s">
        <v>703</v>
      </c>
      <c r="B230" s="97" t="s">
        <v>732</v>
      </c>
      <c r="C230" s="97" t="s">
        <v>22</v>
      </c>
      <c r="D230" s="97" t="s">
        <v>187</v>
      </c>
      <c r="E230" s="97" t="s">
        <v>190</v>
      </c>
      <c r="F230" s="97" t="s">
        <v>17</v>
      </c>
      <c r="G230" s="98">
        <v>76499</v>
      </c>
      <c r="H230" s="98"/>
    </row>
    <row r="231" spans="1:8" ht="78.75" outlineLevel="6">
      <c r="A231" s="96" t="s">
        <v>439</v>
      </c>
      <c r="B231" s="97" t="s">
        <v>732</v>
      </c>
      <c r="C231" s="97" t="s">
        <v>22</v>
      </c>
      <c r="D231" s="97" t="s">
        <v>187</v>
      </c>
      <c r="E231" s="97" t="s">
        <v>191</v>
      </c>
      <c r="F231" s="97" t="s">
        <v>1</v>
      </c>
      <c r="G231" s="98">
        <f>G232</f>
        <v>260000</v>
      </c>
      <c r="H231" s="98"/>
    </row>
    <row r="232" spans="1:8" ht="94.5" outlineLevel="7">
      <c r="A232" s="96" t="s">
        <v>719</v>
      </c>
      <c r="B232" s="97" t="s">
        <v>732</v>
      </c>
      <c r="C232" s="97" t="s">
        <v>22</v>
      </c>
      <c r="D232" s="97" t="s">
        <v>187</v>
      </c>
      <c r="E232" s="97" t="s">
        <v>191</v>
      </c>
      <c r="F232" s="97" t="s">
        <v>10</v>
      </c>
      <c r="G232" s="98">
        <v>260000</v>
      </c>
      <c r="H232" s="98"/>
    </row>
    <row r="233" spans="1:8" s="95" customFormat="1" ht="47.25" outlineLevel="4">
      <c r="A233" s="92" t="s">
        <v>633</v>
      </c>
      <c r="B233" s="93" t="s">
        <v>732</v>
      </c>
      <c r="C233" s="93" t="s">
        <v>22</v>
      </c>
      <c r="D233" s="93" t="s">
        <v>187</v>
      </c>
      <c r="E233" s="93" t="s">
        <v>91</v>
      </c>
      <c r="F233" s="93" t="s">
        <v>1</v>
      </c>
      <c r="G233" s="94">
        <f>G234+G237+G240</f>
        <v>844260.8</v>
      </c>
      <c r="H233" s="94"/>
    </row>
    <row r="234" spans="1:8" ht="47.25" outlineLevel="5">
      <c r="A234" s="96" t="s">
        <v>1083</v>
      </c>
      <c r="B234" s="97" t="s">
        <v>732</v>
      </c>
      <c r="C234" s="97" t="s">
        <v>22</v>
      </c>
      <c r="D234" s="97" t="s">
        <v>187</v>
      </c>
      <c r="E234" s="97" t="s">
        <v>92</v>
      </c>
      <c r="F234" s="97" t="s">
        <v>1</v>
      </c>
      <c r="G234" s="98">
        <f>G235</f>
        <v>23240</v>
      </c>
      <c r="H234" s="98"/>
    </row>
    <row r="235" spans="1:8" ht="31.5" outlineLevel="6">
      <c r="A235" s="96" t="s">
        <v>448</v>
      </c>
      <c r="B235" s="97" t="s">
        <v>732</v>
      </c>
      <c r="C235" s="97" t="s">
        <v>22</v>
      </c>
      <c r="D235" s="97" t="s">
        <v>187</v>
      </c>
      <c r="E235" s="97" t="s">
        <v>93</v>
      </c>
      <c r="F235" s="97" t="s">
        <v>1</v>
      </c>
      <c r="G235" s="98">
        <f>G236</f>
        <v>23240</v>
      </c>
      <c r="H235" s="98"/>
    </row>
    <row r="236" spans="1:8" ht="31.5" outlineLevel="7">
      <c r="A236" s="96" t="s">
        <v>703</v>
      </c>
      <c r="B236" s="97" t="s">
        <v>732</v>
      </c>
      <c r="C236" s="97" t="s">
        <v>22</v>
      </c>
      <c r="D236" s="97" t="s">
        <v>187</v>
      </c>
      <c r="E236" s="97" t="s">
        <v>93</v>
      </c>
      <c r="F236" s="97" t="s">
        <v>17</v>
      </c>
      <c r="G236" s="98">
        <v>23240</v>
      </c>
      <c r="H236" s="98"/>
    </row>
    <row r="237" spans="1:8" ht="31.5" outlineLevel="5">
      <c r="A237" s="96" t="s">
        <v>1092</v>
      </c>
      <c r="B237" s="97" t="s">
        <v>732</v>
      </c>
      <c r="C237" s="97" t="s">
        <v>22</v>
      </c>
      <c r="D237" s="97" t="s">
        <v>187</v>
      </c>
      <c r="E237" s="97" t="s">
        <v>100</v>
      </c>
      <c r="F237" s="97" t="s">
        <v>1</v>
      </c>
      <c r="G237" s="98">
        <f>G238</f>
        <v>675880.8</v>
      </c>
      <c r="H237" s="98"/>
    </row>
    <row r="238" spans="1:8" ht="31.5" outlineLevel="6">
      <c r="A238" s="96" t="s">
        <v>448</v>
      </c>
      <c r="B238" s="97" t="s">
        <v>732</v>
      </c>
      <c r="C238" s="97" t="s">
        <v>22</v>
      </c>
      <c r="D238" s="97" t="s">
        <v>187</v>
      </c>
      <c r="E238" s="97" t="s">
        <v>101</v>
      </c>
      <c r="F238" s="97" t="s">
        <v>1</v>
      </c>
      <c r="G238" s="98">
        <f>G239</f>
        <v>675880.8</v>
      </c>
      <c r="H238" s="98"/>
    </row>
    <row r="239" spans="1:8" ht="31.5" outlineLevel="7">
      <c r="A239" s="96" t="s">
        <v>703</v>
      </c>
      <c r="B239" s="97" t="s">
        <v>732</v>
      </c>
      <c r="C239" s="97" t="s">
        <v>22</v>
      </c>
      <c r="D239" s="97" t="s">
        <v>187</v>
      </c>
      <c r="E239" s="97" t="s">
        <v>101</v>
      </c>
      <c r="F239" s="97" t="s">
        <v>17</v>
      </c>
      <c r="G239" s="98">
        <v>675880.8</v>
      </c>
      <c r="H239" s="98"/>
    </row>
    <row r="240" spans="1:8" outlineLevel="5">
      <c r="A240" s="96" t="s">
        <v>1093</v>
      </c>
      <c r="B240" s="97" t="s">
        <v>732</v>
      </c>
      <c r="C240" s="97" t="s">
        <v>22</v>
      </c>
      <c r="D240" s="97" t="s">
        <v>187</v>
      </c>
      <c r="E240" s="97" t="s">
        <v>102</v>
      </c>
      <c r="F240" s="97" t="s">
        <v>1</v>
      </c>
      <c r="G240" s="98">
        <f>G241</f>
        <v>145140</v>
      </c>
      <c r="H240" s="98"/>
    </row>
    <row r="241" spans="1:8" ht="31.5" outlineLevel="6">
      <c r="A241" s="96" t="s">
        <v>448</v>
      </c>
      <c r="B241" s="97" t="s">
        <v>732</v>
      </c>
      <c r="C241" s="97" t="s">
        <v>22</v>
      </c>
      <c r="D241" s="97" t="s">
        <v>187</v>
      </c>
      <c r="E241" s="97" t="s">
        <v>103</v>
      </c>
      <c r="F241" s="97" t="s">
        <v>1</v>
      </c>
      <c r="G241" s="98">
        <f>G242</f>
        <v>145140</v>
      </c>
      <c r="H241" s="98"/>
    </row>
    <row r="242" spans="1:8" ht="31.5" outlineLevel="7">
      <c r="A242" s="96" t="s">
        <v>703</v>
      </c>
      <c r="B242" s="97" t="s">
        <v>732</v>
      </c>
      <c r="C242" s="97" t="s">
        <v>22</v>
      </c>
      <c r="D242" s="97" t="s">
        <v>187</v>
      </c>
      <c r="E242" s="97" t="s">
        <v>103</v>
      </c>
      <c r="F242" s="97" t="s">
        <v>17</v>
      </c>
      <c r="G242" s="98">
        <v>145140</v>
      </c>
      <c r="H242" s="98"/>
    </row>
    <row r="243" spans="1:8" s="95" customFormat="1" ht="31.5" outlineLevel="2">
      <c r="A243" s="92" t="s">
        <v>684</v>
      </c>
      <c r="B243" s="93" t="s">
        <v>732</v>
      </c>
      <c r="C243" s="93" t="s">
        <v>22</v>
      </c>
      <c r="D243" s="93" t="s">
        <v>192</v>
      </c>
      <c r="E243" s="93" t="s">
        <v>4</v>
      </c>
      <c r="F243" s="93" t="s">
        <v>1</v>
      </c>
      <c r="G243" s="94">
        <f t="shared" ref="G243:H246" si="0">G244</f>
        <v>36200</v>
      </c>
      <c r="H243" s="94">
        <f t="shared" si="0"/>
        <v>36200</v>
      </c>
    </row>
    <row r="244" spans="1:8" s="95" customFormat="1" ht="63" outlineLevel="3">
      <c r="A244" s="92" t="s">
        <v>665</v>
      </c>
      <c r="B244" s="93" t="s">
        <v>732</v>
      </c>
      <c r="C244" s="93" t="s">
        <v>22</v>
      </c>
      <c r="D244" s="93" t="s">
        <v>192</v>
      </c>
      <c r="E244" s="93" t="s">
        <v>6</v>
      </c>
      <c r="F244" s="93" t="s">
        <v>1</v>
      </c>
      <c r="G244" s="94">
        <f t="shared" si="0"/>
        <v>36200</v>
      </c>
      <c r="H244" s="94">
        <f t="shared" si="0"/>
        <v>36200</v>
      </c>
    </row>
    <row r="245" spans="1:8" s="95" customFormat="1" ht="31.5" outlineLevel="4">
      <c r="A245" s="92" t="s">
        <v>625</v>
      </c>
      <c r="B245" s="93" t="s">
        <v>732</v>
      </c>
      <c r="C245" s="93" t="s">
        <v>22</v>
      </c>
      <c r="D245" s="93" t="s">
        <v>192</v>
      </c>
      <c r="E245" s="93" t="s">
        <v>43</v>
      </c>
      <c r="F245" s="93" t="s">
        <v>1</v>
      </c>
      <c r="G245" s="94">
        <f t="shared" si="0"/>
        <v>36200</v>
      </c>
      <c r="H245" s="94">
        <f t="shared" si="0"/>
        <v>36200</v>
      </c>
    </row>
    <row r="246" spans="1:8" ht="63" outlineLevel="5">
      <c r="A246" s="96" t="s">
        <v>1107</v>
      </c>
      <c r="B246" s="97" t="s">
        <v>732</v>
      </c>
      <c r="C246" s="97" t="s">
        <v>22</v>
      </c>
      <c r="D246" s="97" t="s">
        <v>192</v>
      </c>
      <c r="E246" s="97" t="s">
        <v>193</v>
      </c>
      <c r="F246" s="97" t="s">
        <v>1</v>
      </c>
      <c r="G246" s="98">
        <f t="shared" si="0"/>
        <v>36200</v>
      </c>
      <c r="H246" s="98">
        <f t="shared" si="0"/>
        <v>36200</v>
      </c>
    </row>
    <row r="247" spans="1:8" ht="110.25" outlineLevel="6">
      <c r="A247" s="96" t="s">
        <v>464</v>
      </c>
      <c r="B247" s="97" t="s">
        <v>732</v>
      </c>
      <c r="C247" s="97" t="s">
        <v>22</v>
      </c>
      <c r="D247" s="97" t="s">
        <v>192</v>
      </c>
      <c r="E247" s="97" t="s">
        <v>194</v>
      </c>
      <c r="F247" s="97" t="s">
        <v>1</v>
      </c>
      <c r="G247" s="98">
        <f>G248+G249</f>
        <v>36200</v>
      </c>
      <c r="H247" s="98">
        <f>H248+H249</f>
        <v>36200</v>
      </c>
    </row>
    <row r="248" spans="1:8" ht="94.5" outlineLevel="7">
      <c r="A248" s="96" t="s">
        <v>719</v>
      </c>
      <c r="B248" s="97" t="s">
        <v>732</v>
      </c>
      <c r="C248" s="97" t="s">
        <v>22</v>
      </c>
      <c r="D248" s="97" t="s">
        <v>192</v>
      </c>
      <c r="E248" s="97" t="s">
        <v>194</v>
      </c>
      <c r="F248" s="97" t="s">
        <v>10</v>
      </c>
      <c r="G248" s="98">
        <v>32122.44</v>
      </c>
      <c r="H248" s="98">
        <f>G248</f>
        <v>32122.44</v>
      </c>
    </row>
    <row r="249" spans="1:8" ht="31.5" outlineLevel="7">
      <c r="A249" s="96" t="s">
        <v>703</v>
      </c>
      <c r="B249" s="97" t="s">
        <v>732</v>
      </c>
      <c r="C249" s="97" t="s">
        <v>22</v>
      </c>
      <c r="D249" s="97" t="s">
        <v>192</v>
      </c>
      <c r="E249" s="97" t="s">
        <v>194</v>
      </c>
      <c r="F249" s="97" t="s">
        <v>17</v>
      </c>
      <c r="G249" s="98">
        <v>4077.56</v>
      </c>
      <c r="H249" s="98">
        <f>G249</f>
        <v>4077.56</v>
      </c>
    </row>
    <row r="250" spans="1:8" s="95" customFormat="1" outlineLevel="1">
      <c r="A250" s="92" t="s">
        <v>714</v>
      </c>
      <c r="B250" s="93" t="s">
        <v>732</v>
      </c>
      <c r="C250" s="93" t="s">
        <v>187</v>
      </c>
      <c r="D250" s="93" t="s">
        <v>3</v>
      </c>
      <c r="E250" s="93" t="s">
        <v>4</v>
      </c>
      <c r="F250" s="93" t="s">
        <v>1</v>
      </c>
      <c r="G250" s="94">
        <f>G251+G255</f>
        <v>9751564.6099999994</v>
      </c>
      <c r="H250" s="94">
        <f>H255</f>
        <v>1466700</v>
      </c>
    </row>
    <row r="251" spans="1:8" s="95" customFormat="1" outlineLevel="2">
      <c r="A251" s="92" t="s">
        <v>695</v>
      </c>
      <c r="B251" s="93" t="s">
        <v>732</v>
      </c>
      <c r="C251" s="93" t="s">
        <v>187</v>
      </c>
      <c r="D251" s="93" t="s">
        <v>2</v>
      </c>
      <c r="E251" s="93" t="s">
        <v>4</v>
      </c>
      <c r="F251" s="93" t="s">
        <v>1</v>
      </c>
      <c r="G251" s="94">
        <f>G252</f>
        <v>8284864.6100000003</v>
      </c>
      <c r="H251" s="94"/>
    </row>
    <row r="252" spans="1:8" s="95" customFormat="1" outlineLevel="3">
      <c r="A252" s="92" t="s">
        <v>498</v>
      </c>
      <c r="B252" s="93" t="s">
        <v>732</v>
      </c>
      <c r="C252" s="93" t="s">
        <v>187</v>
      </c>
      <c r="D252" s="93" t="s">
        <v>2</v>
      </c>
      <c r="E252" s="93" t="s">
        <v>11</v>
      </c>
      <c r="F252" s="93" t="s">
        <v>1</v>
      </c>
      <c r="G252" s="94">
        <f>G253</f>
        <v>8284864.6100000003</v>
      </c>
      <c r="H252" s="94"/>
    </row>
    <row r="253" spans="1:8" ht="94.5" outlineLevel="6">
      <c r="A253" s="96" t="s">
        <v>480</v>
      </c>
      <c r="B253" s="97" t="s">
        <v>732</v>
      </c>
      <c r="C253" s="97" t="s">
        <v>187</v>
      </c>
      <c r="D253" s="97" t="s">
        <v>2</v>
      </c>
      <c r="E253" s="97" t="s">
        <v>375</v>
      </c>
      <c r="F253" s="97" t="s">
        <v>1</v>
      </c>
      <c r="G253" s="98">
        <f>G254</f>
        <v>8284864.6100000003</v>
      </c>
      <c r="H253" s="98"/>
    </row>
    <row r="254" spans="1:8" ht="31.5" outlineLevel="7">
      <c r="A254" s="96" t="s">
        <v>704</v>
      </c>
      <c r="B254" s="97" t="s">
        <v>732</v>
      </c>
      <c r="C254" s="97" t="s">
        <v>187</v>
      </c>
      <c r="D254" s="97" t="s">
        <v>2</v>
      </c>
      <c r="E254" s="97" t="s">
        <v>375</v>
      </c>
      <c r="F254" s="97" t="s">
        <v>47</v>
      </c>
      <c r="G254" s="98">
        <v>8284864.6100000003</v>
      </c>
      <c r="H254" s="98"/>
    </row>
    <row r="255" spans="1:8" s="95" customFormat="1" outlineLevel="2">
      <c r="A255" s="92" t="s">
        <v>697</v>
      </c>
      <c r="B255" s="93" t="s">
        <v>732</v>
      </c>
      <c r="C255" s="93" t="s">
        <v>187</v>
      </c>
      <c r="D255" s="93" t="s">
        <v>22</v>
      </c>
      <c r="E255" s="93" t="s">
        <v>4</v>
      </c>
      <c r="F255" s="93" t="s">
        <v>1</v>
      </c>
      <c r="G255" s="94">
        <f>G256</f>
        <v>1466700</v>
      </c>
      <c r="H255" s="94">
        <f>H256</f>
        <v>1466700</v>
      </c>
    </row>
    <row r="256" spans="1:8" s="95" customFormat="1" ht="63" outlineLevel="3">
      <c r="A256" s="92" t="s">
        <v>665</v>
      </c>
      <c r="B256" s="93" t="s">
        <v>732</v>
      </c>
      <c r="C256" s="93" t="s">
        <v>187</v>
      </c>
      <c r="D256" s="93" t="s">
        <v>22</v>
      </c>
      <c r="E256" s="93" t="s">
        <v>6</v>
      </c>
      <c r="F256" s="93" t="s">
        <v>1</v>
      </c>
      <c r="G256" s="94">
        <f>G257</f>
        <v>1466700</v>
      </c>
      <c r="H256" s="94">
        <f>H257</f>
        <v>1466700</v>
      </c>
    </row>
    <row r="257" spans="1:8" s="95" customFormat="1" ht="31.5" outlineLevel="4">
      <c r="A257" s="92" t="s">
        <v>625</v>
      </c>
      <c r="B257" s="93" t="s">
        <v>732</v>
      </c>
      <c r="C257" s="93" t="s">
        <v>187</v>
      </c>
      <c r="D257" s="93" t="s">
        <v>22</v>
      </c>
      <c r="E257" s="93" t="s">
        <v>43</v>
      </c>
      <c r="F257" s="93" t="s">
        <v>1</v>
      </c>
      <c r="G257" s="94">
        <f>G258+G262</f>
        <v>1466700</v>
      </c>
      <c r="H257" s="94">
        <f>H258+H262</f>
        <v>1466700</v>
      </c>
    </row>
    <row r="258" spans="1:8" ht="47.25" outlineLevel="5">
      <c r="A258" s="96" t="s">
        <v>1108</v>
      </c>
      <c r="B258" s="97" t="s">
        <v>732</v>
      </c>
      <c r="C258" s="97" t="s">
        <v>187</v>
      </c>
      <c r="D258" s="97" t="s">
        <v>22</v>
      </c>
      <c r="E258" s="97" t="s">
        <v>401</v>
      </c>
      <c r="F258" s="97" t="s">
        <v>1</v>
      </c>
      <c r="G258" s="98">
        <f>G259</f>
        <v>1321500</v>
      </c>
      <c r="H258" s="98">
        <f>H259</f>
        <v>1321500</v>
      </c>
    </row>
    <row r="259" spans="1:8" ht="63" outlineLevel="6">
      <c r="A259" s="96" t="s">
        <v>492</v>
      </c>
      <c r="B259" s="97" t="s">
        <v>732</v>
      </c>
      <c r="C259" s="97" t="s">
        <v>187</v>
      </c>
      <c r="D259" s="97" t="s">
        <v>22</v>
      </c>
      <c r="E259" s="97" t="s">
        <v>402</v>
      </c>
      <c r="F259" s="97" t="s">
        <v>1</v>
      </c>
      <c r="G259" s="98">
        <f>G260+G261</f>
        <v>1321500</v>
      </c>
      <c r="H259" s="98">
        <f>H260+H261</f>
        <v>1321500</v>
      </c>
    </row>
    <row r="260" spans="1:8" ht="94.5" outlineLevel="7">
      <c r="A260" s="96" t="s">
        <v>719</v>
      </c>
      <c r="B260" s="97" t="s">
        <v>732</v>
      </c>
      <c r="C260" s="97" t="s">
        <v>187</v>
      </c>
      <c r="D260" s="97" t="s">
        <v>22</v>
      </c>
      <c r="E260" s="97" t="s">
        <v>402</v>
      </c>
      <c r="F260" s="97" t="s">
        <v>10</v>
      </c>
      <c r="G260" s="98">
        <v>1185628.17</v>
      </c>
      <c r="H260" s="98">
        <f>G260</f>
        <v>1185628.17</v>
      </c>
    </row>
    <row r="261" spans="1:8" ht="31.5" outlineLevel="7">
      <c r="A261" s="96" t="s">
        <v>703</v>
      </c>
      <c r="B261" s="97" t="s">
        <v>732</v>
      </c>
      <c r="C261" s="97" t="s">
        <v>187</v>
      </c>
      <c r="D261" s="97" t="s">
        <v>22</v>
      </c>
      <c r="E261" s="97" t="s">
        <v>402</v>
      </c>
      <c r="F261" s="97" t="s">
        <v>17</v>
      </c>
      <c r="G261" s="98">
        <v>135871.82999999999</v>
      </c>
      <c r="H261" s="98">
        <f>G261</f>
        <v>135871.82999999999</v>
      </c>
    </row>
    <row r="262" spans="1:8" ht="110.25" outlineLevel="5">
      <c r="A262" s="96" t="s">
        <v>1109</v>
      </c>
      <c r="B262" s="97" t="s">
        <v>732</v>
      </c>
      <c r="C262" s="97" t="s">
        <v>187</v>
      </c>
      <c r="D262" s="97" t="s">
        <v>22</v>
      </c>
      <c r="E262" s="97" t="s">
        <v>403</v>
      </c>
      <c r="F262" s="97" t="s">
        <v>1</v>
      </c>
      <c r="G262" s="98">
        <f>G263</f>
        <v>145200</v>
      </c>
      <c r="H262" s="98">
        <f>H263</f>
        <v>145200</v>
      </c>
    </row>
    <row r="263" spans="1:8" ht="126" outlineLevel="6">
      <c r="A263" s="96" t="s">
        <v>493</v>
      </c>
      <c r="B263" s="97" t="s">
        <v>732</v>
      </c>
      <c r="C263" s="97" t="s">
        <v>187</v>
      </c>
      <c r="D263" s="97" t="s">
        <v>22</v>
      </c>
      <c r="E263" s="97" t="s">
        <v>404</v>
      </c>
      <c r="F263" s="97" t="s">
        <v>1</v>
      </c>
      <c r="G263" s="98">
        <f>G264+G265</f>
        <v>145200</v>
      </c>
      <c r="H263" s="98">
        <f>H264+H265</f>
        <v>145200</v>
      </c>
    </row>
    <row r="264" spans="1:8" ht="94.5" outlineLevel="7">
      <c r="A264" s="96" t="s">
        <v>719</v>
      </c>
      <c r="B264" s="97" t="s">
        <v>732</v>
      </c>
      <c r="C264" s="97" t="s">
        <v>187</v>
      </c>
      <c r="D264" s="97" t="s">
        <v>22</v>
      </c>
      <c r="E264" s="97" t="s">
        <v>404</v>
      </c>
      <c r="F264" s="97" t="s">
        <v>10</v>
      </c>
      <c r="G264" s="98">
        <v>128488.7</v>
      </c>
      <c r="H264" s="98">
        <f>G264</f>
        <v>128488.7</v>
      </c>
    </row>
    <row r="265" spans="1:8" ht="31.5" outlineLevel="7">
      <c r="A265" s="96" t="s">
        <v>703</v>
      </c>
      <c r="B265" s="97" t="s">
        <v>732</v>
      </c>
      <c r="C265" s="97" t="s">
        <v>187</v>
      </c>
      <c r="D265" s="97" t="s">
        <v>22</v>
      </c>
      <c r="E265" s="97" t="s">
        <v>404</v>
      </c>
      <c r="F265" s="97" t="s">
        <v>17</v>
      </c>
      <c r="G265" s="98">
        <v>16711.3</v>
      </c>
      <c r="H265" s="98">
        <f>G265</f>
        <v>16711.3</v>
      </c>
    </row>
    <row r="266" spans="1:8" s="95" customFormat="1" outlineLevel="1">
      <c r="A266" s="92" t="s">
        <v>716</v>
      </c>
      <c r="B266" s="93" t="s">
        <v>732</v>
      </c>
      <c r="C266" s="93" t="s">
        <v>192</v>
      </c>
      <c r="D266" s="93" t="s">
        <v>3</v>
      </c>
      <c r="E266" s="93" t="s">
        <v>4</v>
      </c>
      <c r="F266" s="93" t="s">
        <v>1</v>
      </c>
      <c r="G266" s="94">
        <v>1425000</v>
      </c>
      <c r="H266" s="94"/>
    </row>
    <row r="267" spans="1:8" s="95" customFormat="1" outlineLevel="2">
      <c r="A267" s="92" t="s">
        <v>699</v>
      </c>
      <c r="B267" s="93" t="s">
        <v>732</v>
      </c>
      <c r="C267" s="93" t="s">
        <v>192</v>
      </c>
      <c r="D267" s="93" t="s">
        <v>5</v>
      </c>
      <c r="E267" s="93" t="s">
        <v>4</v>
      </c>
      <c r="F267" s="93" t="s">
        <v>1</v>
      </c>
      <c r="G267" s="94">
        <v>1425000</v>
      </c>
      <c r="H267" s="94"/>
    </row>
    <row r="268" spans="1:8" s="95" customFormat="1" ht="47.25" outlineLevel="3">
      <c r="A268" s="92" t="s">
        <v>668</v>
      </c>
      <c r="B268" s="93" t="s">
        <v>732</v>
      </c>
      <c r="C268" s="93" t="s">
        <v>192</v>
      </c>
      <c r="D268" s="93" t="s">
        <v>5</v>
      </c>
      <c r="E268" s="93" t="s">
        <v>90</v>
      </c>
      <c r="F268" s="93" t="s">
        <v>1</v>
      </c>
      <c r="G268" s="94">
        <v>1425000</v>
      </c>
      <c r="H268" s="94"/>
    </row>
    <row r="269" spans="1:8" s="95" customFormat="1" ht="78.75" outlineLevel="4">
      <c r="A269" s="92" t="s">
        <v>663</v>
      </c>
      <c r="B269" s="93" t="s">
        <v>732</v>
      </c>
      <c r="C269" s="93" t="s">
        <v>192</v>
      </c>
      <c r="D269" s="93" t="s">
        <v>5</v>
      </c>
      <c r="E269" s="93" t="s">
        <v>410</v>
      </c>
      <c r="F269" s="93" t="s">
        <v>1</v>
      </c>
      <c r="G269" s="94">
        <v>1425000</v>
      </c>
      <c r="H269" s="94"/>
    </row>
    <row r="270" spans="1:8" ht="63" outlineLevel="5">
      <c r="A270" s="96" t="s">
        <v>1110</v>
      </c>
      <c r="B270" s="97" t="s">
        <v>732</v>
      </c>
      <c r="C270" s="97" t="s">
        <v>192</v>
      </c>
      <c r="D270" s="97" t="s">
        <v>5</v>
      </c>
      <c r="E270" s="97" t="s">
        <v>411</v>
      </c>
      <c r="F270" s="97" t="s">
        <v>1</v>
      </c>
      <c r="G270" s="98">
        <v>1425000</v>
      </c>
      <c r="H270" s="98"/>
    </row>
    <row r="271" spans="1:8" ht="31.5" outlineLevel="6">
      <c r="A271" s="96" t="s">
        <v>448</v>
      </c>
      <c r="B271" s="97" t="s">
        <v>732</v>
      </c>
      <c r="C271" s="97" t="s">
        <v>192</v>
      </c>
      <c r="D271" s="97" t="s">
        <v>5</v>
      </c>
      <c r="E271" s="97" t="s">
        <v>412</v>
      </c>
      <c r="F271" s="97" t="s">
        <v>1</v>
      </c>
      <c r="G271" s="98">
        <v>1425000</v>
      </c>
      <c r="H271" s="98"/>
    </row>
    <row r="272" spans="1:8" ht="31.5" outlineLevel="7">
      <c r="A272" s="96" t="s">
        <v>703</v>
      </c>
      <c r="B272" s="97" t="s">
        <v>732</v>
      </c>
      <c r="C272" s="97" t="s">
        <v>192</v>
      </c>
      <c r="D272" s="97" t="s">
        <v>5</v>
      </c>
      <c r="E272" s="97" t="s">
        <v>412</v>
      </c>
      <c r="F272" s="97" t="s">
        <v>17</v>
      </c>
      <c r="G272" s="98">
        <v>1425000</v>
      </c>
      <c r="H272" s="98"/>
    </row>
    <row r="273" spans="1:8" s="95" customFormat="1" ht="31.5">
      <c r="A273" s="92" t="s">
        <v>745</v>
      </c>
      <c r="B273" s="93" t="s">
        <v>744</v>
      </c>
      <c r="C273" s="93" t="s">
        <v>3</v>
      </c>
      <c r="D273" s="93" t="s">
        <v>3</v>
      </c>
      <c r="E273" s="93" t="s">
        <v>4</v>
      </c>
      <c r="F273" s="93" t="s">
        <v>1</v>
      </c>
      <c r="G273" s="94">
        <f>G274+G354+G423+G500</f>
        <v>283765618.67000002</v>
      </c>
      <c r="H273" s="94">
        <f>H354+H500</f>
        <v>4382893.7300000004</v>
      </c>
    </row>
    <row r="274" spans="1:8" s="95" customFormat="1" outlineLevel="1">
      <c r="A274" s="92" t="s">
        <v>701</v>
      </c>
      <c r="B274" s="93" t="s">
        <v>744</v>
      </c>
      <c r="C274" s="93" t="s">
        <v>2</v>
      </c>
      <c r="D274" s="93" t="s">
        <v>3</v>
      </c>
      <c r="E274" s="93" t="s">
        <v>4</v>
      </c>
      <c r="F274" s="93" t="s">
        <v>1</v>
      </c>
      <c r="G274" s="94">
        <f>G275+G297</f>
        <v>50594361.560000002</v>
      </c>
      <c r="H274" s="94"/>
    </row>
    <row r="275" spans="1:8" s="95" customFormat="1" ht="78.75" outlineLevel="2">
      <c r="A275" s="92" t="s">
        <v>674</v>
      </c>
      <c r="B275" s="93" t="s">
        <v>744</v>
      </c>
      <c r="C275" s="93" t="s">
        <v>2</v>
      </c>
      <c r="D275" s="93" t="s">
        <v>22</v>
      </c>
      <c r="E275" s="93" t="s">
        <v>4</v>
      </c>
      <c r="F275" s="93" t="s">
        <v>1</v>
      </c>
      <c r="G275" s="94">
        <f>G276</f>
        <v>12299246.279999999</v>
      </c>
      <c r="H275" s="94"/>
    </row>
    <row r="276" spans="1:8" s="95" customFormat="1" ht="63" outlineLevel="3">
      <c r="A276" s="92" t="s">
        <v>665</v>
      </c>
      <c r="B276" s="93" t="s">
        <v>744</v>
      </c>
      <c r="C276" s="93" t="s">
        <v>2</v>
      </c>
      <c r="D276" s="93" t="s">
        <v>22</v>
      </c>
      <c r="E276" s="93" t="s">
        <v>6</v>
      </c>
      <c r="F276" s="93" t="s">
        <v>1</v>
      </c>
      <c r="G276" s="94">
        <f>G277+G285</f>
        <v>12299246.279999999</v>
      </c>
      <c r="H276" s="94"/>
    </row>
    <row r="277" spans="1:8" s="95" customFormat="1" ht="47.25" outlineLevel="4">
      <c r="A277" s="92" t="s">
        <v>626</v>
      </c>
      <c r="B277" s="93" t="s">
        <v>744</v>
      </c>
      <c r="C277" s="93" t="s">
        <v>2</v>
      </c>
      <c r="D277" s="93" t="s">
        <v>22</v>
      </c>
      <c r="E277" s="93" t="s">
        <v>51</v>
      </c>
      <c r="F277" s="93" t="s">
        <v>1</v>
      </c>
      <c r="G277" s="94">
        <f>G278</f>
        <v>12044134.84</v>
      </c>
      <c r="H277" s="94"/>
    </row>
    <row r="278" spans="1:8" ht="31.5" outlineLevel="5">
      <c r="A278" s="96" t="s">
        <v>1111</v>
      </c>
      <c r="B278" s="97" t="s">
        <v>744</v>
      </c>
      <c r="C278" s="97" t="s">
        <v>2</v>
      </c>
      <c r="D278" s="97" t="s">
        <v>22</v>
      </c>
      <c r="E278" s="97" t="s">
        <v>52</v>
      </c>
      <c r="F278" s="97" t="s">
        <v>1</v>
      </c>
      <c r="G278" s="98">
        <f>G279+G281+G283</f>
        <v>12044134.84</v>
      </c>
      <c r="H278" s="98"/>
    </row>
    <row r="279" spans="1:8" ht="31.5" outlineLevel="6">
      <c r="A279" s="96" t="s">
        <v>441</v>
      </c>
      <c r="B279" s="97" t="s">
        <v>744</v>
      </c>
      <c r="C279" s="97" t="s">
        <v>2</v>
      </c>
      <c r="D279" s="97" t="s">
        <v>22</v>
      </c>
      <c r="E279" s="97" t="s">
        <v>53</v>
      </c>
      <c r="F279" s="97" t="s">
        <v>1</v>
      </c>
      <c r="G279" s="98">
        <f>G280</f>
        <v>11794269.84</v>
      </c>
      <c r="H279" s="98"/>
    </row>
    <row r="280" spans="1:8" ht="94.5" outlineLevel="7">
      <c r="A280" s="96" t="s">
        <v>719</v>
      </c>
      <c r="B280" s="97" t="s">
        <v>744</v>
      </c>
      <c r="C280" s="97" t="s">
        <v>2</v>
      </c>
      <c r="D280" s="97" t="s">
        <v>22</v>
      </c>
      <c r="E280" s="97" t="s">
        <v>53</v>
      </c>
      <c r="F280" s="97" t="s">
        <v>10</v>
      </c>
      <c r="G280" s="98">
        <v>11794269.84</v>
      </c>
      <c r="H280" s="98"/>
    </row>
    <row r="281" spans="1:8" ht="31.5" outlineLevel="6">
      <c r="A281" s="96" t="s">
        <v>437</v>
      </c>
      <c r="B281" s="97" t="s">
        <v>744</v>
      </c>
      <c r="C281" s="97" t="s">
        <v>2</v>
      </c>
      <c r="D281" s="97" t="s">
        <v>22</v>
      </c>
      <c r="E281" s="97" t="s">
        <v>54</v>
      </c>
      <c r="F281" s="97" t="s">
        <v>1</v>
      </c>
      <c r="G281" s="98">
        <f>G282</f>
        <v>900</v>
      </c>
      <c r="H281" s="98"/>
    </row>
    <row r="282" spans="1:8" ht="94.5" outlineLevel="7">
      <c r="A282" s="96" t="s">
        <v>719</v>
      </c>
      <c r="B282" s="97" t="s">
        <v>744</v>
      </c>
      <c r="C282" s="97" t="s">
        <v>2</v>
      </c>
      <c r="D282" s="97" t="s">
        <v>22</v>
      </c>
      <c r="E282" s="97" t="s">
        <v>54</v>
      </c>
      <c r="F282" s="97" t="s">
        <v>10</v>
      </c>
      <c r="G282" s="98">
        <v>900</v>
      </c>
      <c r="H282" s="98"/>
    </row>
    <row r="283" spans="1:8" ht="78.75" outlineLevel="6">
      <c r="A283" s="96" t="s">
        <v>439</v>
      </c>
      <c r="B283" s="97" t="s">
        <v>744</v>
      </c>
      <c r="C283" s="97" t="s">
        <v>2</v>
      </c>
      <c r="D283" s="97" t="s">
        <v>22</v>
      </c>
      <c r="E283" s="97" t="s">
        <v>55</v>
      </c>
      <c r="F283" s="97" t="s">
        <v>1</v>
      </c>
      <c r="G283" s="98">
        <f>G284</f>
        <v>248965</v>
      </c>
      <c r="H283" s="98"/>
    </row>
    <row r="284" spans="1:8" ht="94.5" outlineLevel="7">
      <c r="A284" s="96" t="s">
        <v>719</v>
      </c>
      <c r="B284" s="97" t="s">
        <v>744</v>
      </c>
      <c r="C284" s="97" t="s">
        <v>2</v>
      </c>
      <c r="D284" s="97" t="s">
        <v>22</v>
      </c>
      <c r="E284" s="97" t="s">
        <v>55</v>
      </c>
      <c r="F284" s="97" t="s">
        <v>10</v>
      </c>
      <c r="G284" s="98">
        <v>248965</v>
      </c>
      <c r="H284" s="98"/>
    </row>
    <row r="285" spans="1:8" s="95" customFormat="1" ht="31.5" outlineLevel="4">
      <c r="A285" s="92" t="s">
        <v>622</v>
      </c>
      <c r="B285" s="93" t="s">
        <v>744</v>
      </c>
      <c r="C285" s="93" t="s">
        <v>2</v>
      </c>
      <c r="D285" s="93" t="s">
        <v>22</v>
      </c>
      <c r="E285" s="93" t="s">
        <v>7</v>
      </c>
      <c r="F285" s="93" t="s">
        <v>1</v>
      </c>
      <c r="G285" s="94">
        <f>G286+G290+G293</f>
        <v>255111.44</v>
      </c>
      <c r="H285" s="94"/>
    </row>
    <row r="286" spans="1:8" ht="63" outlineLevel="5">
      <c r="A286" s="96" t="s">
        <v>1081</v>
      </c>
      <c r="B286" s="97" t="s">
        <v>744</v>
      </c>
      <c r="C286" s="97" t="s">
        <v>2</v>
      </c>
      <c r="D286" s="97" t="s">
        <v>22</v>
      </c>
      <c r="E286" s="97" t="s">
        <v>15</v>
      </c>
      <c r="F286" s="97" t="s">
        <v>1</v>
      </c>
      <c r="G286" s="98">
        <f>G287</f>
        <v>83201.399999999994</v>
      </c>
      <c r="H286" s="98"/>
    </row>
    <row r="287" spans="1:8" ht="31.5" outlineLevel="6">
      <c r="A287" s="96" t="s">
        <v>437</v>
      </c>
      <c r="B287" s="97" t="s">
        <v>744</v>
      </c>
      <c r="C287" s="97" t="s">
        <v>2</v>
      </c>
      <c r="D287" s="97" t="s">
        <v>22</v>
      </c>
      <c r="E287" s="97" t="s">
        <v>16</v>
      </c>
      <c r="F287" s="97" t="s">
        <v>1</v>
      </c>
      <c r="G287" s="98">
        <f>G289+G288</f>
        <v>83201.399999999994</v>
      </c>
      <c r="H287" s="98"/>
    </row>
    <row r="288" spans="1:8" ht="94.5" outlineLevel="7">
      <c r="A288" s="96" t="s">
        <v>719</v>
      </c>
      <c r="B288" s="97" t="s">
        <v>744</v>
      </c>
      <c r="C288" s="97" t="s">
        <v>2</v>
      </c>
      <c r="D288" s="97" t="s">
        <v>22</v>
      </c>
      <c r="E288" s="97" t="s">
        <v>16</v>
      </c>
      <c r="F288" s="97" t="s">
        <v>10</v>
      </c>
      <c r="G288" s="98">
        <v>13200</v>
      </c>
      <c r="H288" s="98"/>
    </row>
    <row r="289" spans="1:8" ht="31.5" outlineLevel="7">
      <c r="A289" s="96" t="s">
        <v>703</v>
      </c>
      <c r="B289" s="97" t="s">
        <v>744</v>
      </c>
      <c r="C289" s="97" t="s">
        <v>2</v>
      </c>
      <c r="D289" s="97" t="s">
        <v>22</v>
      </c>
      <c r="E289" s="97" t="s">
        <v>16</v>
      </c>
      <c r="F289" s="97" t="s">
        <v>17</v>
      </c>
      <c r="G289" s="98">
        <v>70001.399999999994</v>
      </c>
      <c r="H289" s="98"/>
    </row>
    <row r="290" spans="1:8" outlineLevel="5">
      <c r="A290" s="96" t="s">
        <v>1082</v>
      </c>
      <c r="B290" s="97" t="s">
        <v>744</v>
      </c>
      <c r="C290" s="97" t="s">
        <v>2</v>
      </c>
      <c r="D290" s="97" t="s">
        <v>22</v>
      </c>
      <c r="E290" s="97" t="s">
        <v>18</v>
      </c>
      <c r="F290" s="97" t="s">
        <v>1</v>
      </c>
      <c r="G290" s="98">
        <f>G291</f>
        <v>78000</v>
      </c>
      <c r="H290" s="98"/>
    </row>
    <row r="291" spans="1:8" ht="31.5" outlineLevel="6">
      <c r="A291" s="96" t="s">
        <v>437</v>
      </c>
      <c r="B291" s="97" t="s">
        <v>744</v>
      </c>
      <c r="C291" s="97" t="s">
        <v>2</v>
      </c>
      <c r="D291" s="97" t="s">
        <v>22</v>
      </c>
      <c r="E291" s="97" t="s">
        <v>19</v>
      </c>
      <c r="F291" s="97" t="s">
        <v>1</v>
      </c>
      <c r="G291" s="98">
        <f>G292</f>
        <v>78000</v>
      </c>
      <c r="H291" s="98"/>
    </row>
    <row r="292" spans="1:8" ht="31.5" outlineLevel="7">
      <c r="A292" s="96" t="s">
        <v>703</v>
      </c>
      <c r="B292" s="97" t="s">
        <v>744</v>
      </c>
      <c r="C292" s="97" t="s">
        <v>2</v>
      </c>
      <c r="D292" s="97" t="s">
        <v>22</v>
      </c>
      <c r="E292" s="97" t="s">
        <v>19</v>
      </c>
      <c r="F292" s="97" t="s">
        <v>17</v>
      </c>
      <c r="G292" s="98">
        <v>78000</v>
      </c>
      <c r="H292" s="98"/>
    </row>
    <row r="293" spans="1:8" ht="47.25" outlineLevel="5">
      <c r="A293" s="96" t="s">
        <v>1080</v>
      </c>
      <c r="B293" s="97" t="s">
        <v>744</v>
      </c>
      <c r="C293" s="97" t="s">
        <v>2</v>
      </c>
      <c r="D293" s="97" t="s">
        <v>22</v>
      </c>
      <c r="E293" s="97" t="s">
        <v>8</v>
      </c>
      <c r="F293" s="97" t="s">
        <v>1</v>
      </c>
      <c r="G293" s="98">
        <f>G294</f>
        <v>93910.040000000008</v>
      </c>
      <c r="H293" s="98"/>
    </row>
    <row r="294" spans="1:8" ht="31.5" outlineLevel="6">
      <c r="A294" s="96" t="s">
        <v>437</v>
      </c>
      <c r="B294" s="97" t="s">
        <v>744</v>
      </c>
      <c r="C294" s="97" t="s">
        <v>2</v>
      </c>
      <c r="D294" s="97" t="s">
        <v>22</v>
      </c>
      <c r="E294" s="97" t="s">
        <v>9</v>
      </c>
      <c r="F294" s="97" t="s">
        <v>1</v>
      </c>
      <c r="G294" s="98">
        <f>G295+G296</f>
        <v>93910.040000000008</v>
      </c>
      <c r="H294" s="98"/>
    </row>
    <row r="295" spans="1:8" ht="94.5" outlineLevel="7">
      <c r="A295" s="96" t="s">
        <v>719</v>
      </c>
      <c r="B295" s="97" t="s">
        <v>744</v>
      </c>
      <c r="C295" s="97" t="s">
        <v>2</v>
      </c>
      <c r="D295" s="97" t="s">
        <v>22</v>
      </c>
      <c r="E295" s="97" t="s">
        <v>9</v>
      </c>
      <c r="F295" s="97" t="s">
        <v>10</v>
      </c>
      <c r="G295" s="98">
        <v>48910.04</v>
      </c>
      <c r="H295" s="98"/>
    </row>
    <row r="296" spans="1:8" ht="31.5" outlineLevel="7">
      <c r="A296" s="96" t="s">
        <v>703</v>
      </c>
      <c r="B296" s="97" t="s">
        <v>744</v>
      </c>
      <c r="C296" s="97" t="s">
        <v>2</v>
      </c>
      <c r="D296" s="97" t="s">
        <v>22</v>
      </c>
      <c r="E296" s="97" t="s">
        <v>9</v>
      </c>
      <c r="F296" s="97" t="s">
        <v>17</v>
      </c>
      <c r="G296" s="98">
        <v>45000</v>
      </c>
      <c r="H296" s="98"/>
    </row>
    <row r="297" spans="1:8" s="95" customFormat="1" outlineLevel="2">
      <c r="A297" s="92" t="s">
        <v>677</v>
      </c>
      <c r="B297" s="93" t="s">
        <v>744</v>
      </c>
      <c r="C297" s="93" t="s">
        <v>2</v>
      </c>
      <c r="D297" s="93" t="s">
        <v>66</v>
      </c>
      <c r="E297" s="93" t="s">
        <v>4</v>
      </c>
      <c r="F297" s="93" t="s">
        <v>1</v>
      </c>
      <c r="G297" s="94">
        <f>G298+G303+G310+G318+G348</f>
        <v>38295115.280000001</v>
      </c>
      <c r="H297" s="94"/>
    </row>
    <row r="298" spans="1:8" s="95" customFormat="1" ht="47.25" outlineLevel="3">
      <c r="A298" s="92" t="s">
        <v>667</v>
      </c>
      <c r="B298" s="93" t="s">
        <v>744</v>
      </c>
      <c r="C298" s="93" t="s">
        <v>2</v>
      </c>
      <c r="D298" s="93" t="s">
        <v>66</v>
      </c>
      <c r="E298" s="93" t="s">
        <v>71</v>
      </c>
      <c r="F298" s="93" t="s">
        <v>1</v>
      </c>
      <c r="G298" s="94">
        <f>G299</f>
        <v>287000</v>
      </c>
      <c r="H298" s="94"/>
    </row>
    <row r="299" spans="1:8" s="95" customFormat="1" ht="47.25" outlineLevel="4">
      <c r="A299" s="92" t="s">
        <v>630</v>
      </c>
      <c r="B299" s="93" t="s">
        <v>744</v>
      </c>
      <c r="C299" s="93" t="s">
        <v>2</v>
      </c>
      <c r="D299" s="93" t="s">
        <v>66</v>
      </c>
      <c r="E299" s="93" t="s">
        <v>77</v>
      </c>
      <c r="F299" s="93" t="s">
        <v>1</v>
      </c>
      <c r="G299" s="94">
        <f>G300</f>
        <v>287000</v>
      </c>
      <c r="H299" s="94"/>
    </row>
    <row r="300" spans="1:8" ht="63" outlineLevel="5">
      <c r="A300" s="96" t="s">
        <v>1112</v>
      </c>
      <c r="B300" s="97" t="s">
        <v>744</v>
      </c>
      <c r="C300" s="97" t="s">
        <v>2</v>
      </c>
      <c r="D300" s="97" t="s">
        <v>66</v>
      </c>
      <c r="E300" s="97" t="s">
        <v>78</v>
      </c>
      <c r="F300" s="97" t="s">
        <v>1</v>
      </c>
      <c r="G300" s="98">
        <f>G301</f>
        <v>287000</v>
      </c>
      <c r="H300" s="98"/>
    </row>
    <row r="301" spans="1:8" ht="31.5" outlineLevel="6">
      <c r="A301" s="96" t="s">
        <v>448</v>
      </c>
      <c r="B301" s="97" t="s">
        <v>744</v>
      </c>
      <c r="C301" s="97" t="s">
        <v>2</v>
      </c>
      <c r="D301" s="97" t="s">
        <v>66</v>
      </c>
      <c r="E301" s="97" t="s">
        <v>79</v>
      </c>
      <c r="F301" s="97" t="s">
        <v>1</v>
      </c>
      <c r="G301" s="98">
        <f>G302</f>
        <v>287000</v>
      </c>
      <c r="H301" s="98"/>
    </row>
    <row r="302" spans="1:8" ht="31.5" outlineLevel="7">
      <c r="A302" s="96" t="s">
        <v>703</v>
      </c>
      <c r="B302" s="97" t="s">
        <v>744</v>
      </c>
      <c r="C302" s="97" t="s">
        <v>2</v>
      </c>
      <c r="D302" s="97" t="s">
        <v>66</v>
      </c>
      <c r="E302" s="97" t="s">
        <v>79</v>
      </c>
      <c r="F302" s="97" t="s">
        <v>17</v>
      </c>
      <c r="G302" s="98">
        <v>287000</v>
      </c>
      <c r="H302" s="98"/>
    </row>
    <row r="303" spans="1:8" s="95" customFormat="1" ht="63" outlineLevel="4">
      <c r="A303" s="92" t="s">
        <v>632</v>
      </c>
      <c r="B303" s="93" t="s">
        <v>744</v>
      </c>
      <c r="C303" s="93" t="s">
        <v>2</v>
      </c>
      <c r="D303" s="93" t="s">
        <v>66</v>
      </c>
      <c r="E303" s="93" t="s">
        <v>83</v>
      </c>
      <c r="F303" s="93" t="s">
        <v>1</v>
      </c>
      <c r="G303" s="94">
        <f>G304+G307</f>
        <v>150500</v>
      </c>
      <c r="H303" s="94"/>
    </row>
    <row r="304" spans="1:8" ht="47.25" outlineLevel="5">
      <c r="A304" s="96" t="s">
        <v>1113</v>
      </c>
      <c r="B304" s="97" t="s">
        <v>744</v>
      </c>
      <c r="C304" s="97" t="s">
        <v>2</v>
      </c>
      <c r="D304" s="97" t="s">
        <v>66</v>
      </c>
      <c r="E304" s="97" t="s">
        <v>84</v>
      </c>
      <c r="F304" s="97" t="s">
        <v>1</v>
      </c>
      <c r="G304" s="98">
        <f>G305</f>
        <v>50500</v>
      </c>
      <c r="H304" s="98"/>
    </row>
    <row r="305" spans="1:8" ht="31.5" outlineLevel="6">
      <c r="A305" s="96" t="s">
        <v>448</v>
      </c>
      <c r="B305" s="97" t="s">
        <v>744</v>
      </c>
      <c r="C305" s="97" t="s">
        <v>2</v>
      </c>
      <c r="D305" s="97" t="s">
        <v>66</v>
      </c>
      <c r="E305" s="97" t="s">
        <v>85</v>
      </c>
      <c r="F305" s="97" t="s">
        <v>1</v>
      </c>
      <c r="G305" s="98">
        <f>G306</f>
        <v>50500</v>
      </c>
      <c r="H305" s="98"/>
    </row>
    <row r="306" spans="1:8" ht="31.5" outlineLevel="7">
      <c r="A306" s="96" t="s">
        <v>703</v>
      </c>
      <c r="B306" s="97" t="s">
        <v>744</v>
      </c>
      <c r="C306" s="97" t="s">
        <v>2</v>
      </c>
      <c r="D306" s="97" t="s">
        <v>66</v>
      </c>
      <c r="E306" s="97" t="s">
        <v>85</v>
      </c>
      <c r="F306" s="97" t="s">
        <v>17</v>
      </c>
      <c r="G306" s="98">
        <v>50500</v>
      </c>
      <c r="H306" s="98"/>
    </row>
    <row r="307" spans="1:8" ht="31.5" outlineLevel="5">
      <c r="A307" s="96" t="s">
        <v>1114</v>
      </c>
      <c r="B307" s="97" t="s">
        <v>744</v>
      </c>
      <c r="C307" s="97" t="s">
        <v>2</v>
      </c>
      <c r="D307" s="97" t="s">
        <v>66</v>
      </c>
      <c r="E307" s="97" t="s">
        <v>86</v>
      </c>
      <c r="F307" s="97" t="s">
        <v>1</v>
      </c>
      <c r="G307" s="98">
        <f>G308</f>
        <v>100000</v>
      </c>
      <c r="H307" s="98"/>
    </row>
    <row r="308" spans="1:8" ht="31.5" outlineLevel="6">
      <c r="A308" s="96" t="s">
        <v>448</v>
      </c>
      <c r="B308" s="97" t="s">
        <v>744</v>
      </c>
      <c r="C308" s="97" t="s">
        <v>2</v>
      </c>
      <c r="D308" s="97" t="s">
        <v>66</v>
      </c>
      <c r="E308" s="97" t="s">
        <v>87</v>
      </c>
      <c r="F308" s="97" t="s">
        <v>1</v>
      </c>
      <c r="G308" s="98">
        <f>G309</f>
        <v>100000</v>
      </c>
      <c r="H308" s="98"/>
    </row>
    <row r="309" spans="1:8" ht="31.5" outlineLevel="7">
      <c r="A309" s="96" t="s">
        <v>703</v>
      </c>
      <c r="B309" s="97" t="s">
        <v>744</v>
      </c>
      <c r="C309" s="97" t="s">
        <v>2</v>
      </c>
      <c r="D309" s="97" t="s">
        <v>66</v>
      </c>
      <c r="E309" s="97" t="s">
        <v>87</v>
      </c>
      <c r="F309" s="97" t="s">
        <v>17</v>
      </c>
      <c r="G309" s="98">
        <v>100000</v>
      </c>
      <c r="H309" s="98"/>
    </row>
    <row r="310" spans="1:8" s="95" customFormat="1" ht="47.25" outlineLevel="3">
      <c r="A310" s="92" t="s">
        <v>668</v>
      </c>
      <c r="B310" s="93" t="s">
        <v>744</v>
      </c>
      <c r="C310" s="93" t="s">
        <v>2</v>
      </c>
      <c r="D310" s="93" t="s">
        <v>66</v>
      </c>
      <c r="E310" s="93" t="s">
        <v>90</v>
      </c>
      <c r="F310" s="93" t="s">
        <v>1</v>
      </c>
      <c r="G310" s="94">
        <f>G311</f>
        <v>1444165.32</v>
      </c>
      <c r="H310" s="94"/>
    </row>
    <row r="311" spans="1:8" s="95" customFormat="1" ht="47.25" outlineLevel="4">
      <c r="A311" s="92" t="s">
        <v>633</v>
      </c>
      <c r="B311" s="93" t="s">
        <v>744</v>
      </c>
      <c r="C311" s="93" t="s">
        <v>2</v>
      </c>
      <c r="D311" s="93" t="s">
        <v>66</v>
      </c>
      <c r="E311" s="93" t="s">
        <v>91</v>
      </c>
      <c r="F311" s="93" t="s">
        <v>1</v>
      </c>
      <c r="G311" s="94">
        <f>G312+G315</f>
        <v>1444165.32</v>
      </c>
      <c r="H311" s="94"/>
    </row>
    <row r="312" spans="1:8" ht="47.25" outlineLevel="5">
      <c r="A312" s="96" t="s">
        <v>1084</v>
      </c>
      <c r="B312" s="97" t="s">
        <v>744</v>
      </c>
      <c r="C312" s="97" t="s">
        <v>2</v>
      </c>
      <c r="D312" s="97" t="s">
        <v>66</v>
      </c>
      <c r="E312" s="97" t="s">
        <v>94</v>
      </c>
      <c r="F312" s="97" t="s">
        <v>1</v>
      </c>
      <c r="G312" s="98">
        <f>G313</f>
        <v>728975.4</v>
      </c>
      <c r="H312" s="98"/>
    </row>
    <row r="313" spans="1:8" ht="31.5" outlineLevel="6">
      <c r="A313" s="96" t="s">
        <v>448</v>
      </c>
      <c r="B313" s="97" t="s">
        <v>744</v>
      </c>
      <c r="C313" s="97" t="s">
        <v>2</v>
      </c>
      <c r="D313" s="97" t="s">
        <v>66</v>
      </c>
      <c r="E313" s="97" t="s">
        <v>95</v>
      </c>
      <c r="F313" s="97" t="s">
        <v>1</v>
      </c>
      <c r="G313" s="98">
        <f>G314</f>
        <v>728975.4</v>
      </c>
      <c r="H313" s="98"/>
    </row>
    <row r="314" spans="1:8" ht="31.5" outlineLevel="7">
      <c r="A314" s="96" t="s">
        <v>703</v>
      </c>
      <c r="B314" s="97" t="s">
        <v>744</v>
      </c>
      <c r="C314" s="97" t="s">
        <v>2</v>
      </c>
      <c r="D314" s="97" t="s">
        <v>66</v>
      </c>
      <c r="E314" s="97" t="s">
        <v>95</v>
      </c>
      <c r="F314" s="97" t="s">
        <v>17</v>
      </c>
      <c r="G314" s="98">
        <v>728975.4</v>
      </c>
      <c r="H314" s="98"/>
    </row>
    <row r="315" spans="1:8" ht="31.5" outlineLevel="5">
      <c r="A315" s="96" t="s">
        <v>1092</v>
      </c>
      <c r="B315" s="97" t="s">
        <v>744</v>
      </c>
      <c r="C315" s="97" t="s">
        <v>2</v>
      </c>
      <c r="D315" s="97" t="s">
        <v>66</v>
      </c>
      <c r="E315" s="97" t="s">
        <v>100</v>
      </c>
      <c r="F315" s="97" t="s">
        <v>1</v>
      </c>
      <c r="G315" s="98">
        <f>G316</f>
        <v>715189.92</v>
      </c>
      <c r="H315" s="98"/>
    </row>
    <row r="316" spans="1:8" ht="31.5" outlineLevel="6">
      <c r="A316" s="96" t="s">
        <v>448</v>
      </c>
      <c r="B316" s="97" t="s">
        <v>744</v>
      </c>
      <c r="C316" s="97" t="s">
        <v>2</v>
      </c>
      <c r="D316" s="97" t="s">
        <v>66</v>
      </c>
      <c r="E316" s="97" t="s">
        <v>101</v>
      </c>
      <c r="F316" s="97" t="s">
        <v>1</v>
      </c>
      <c r="G316" s="98">
        <f>G317</f>
        <v>715189.92</v>
      </c>
      <c r="H316" s="98"/>
    </row>
    <row r="317" spans="1:8" ht="31.5" outlineLevel="7">
      <c r="A317" s="96" t="s">
        <v>703</v>
      </c>
      <c r="B317" s="97" t="s">
        <v>744</v>
      </c>
      <c r="C317" s="97" t="s">
        <v>2</v>
      </c>
      <c r="D317" s="97" t="s">
        <v>66</v>
      </c>
      <c r="E317" s="97" t="s">
        <v>101</v>
      </c>
      <c r="F317" s="97" t="s">
        <v>17</v>
      </c>
      <c r="G317" s="98">
        <v>715189.92</v>
      </c>
      <c r="H317" s="98"/>
    </row>
    <row r="318" spans="1:8" s="95" customFormat="1" ht="63" outlineLevel="3">
      <c r="A318" s="92" t="s">
        <v>665</v>
      </c>
      <c r="B318" s="93" t="s">
        <v>744</v>
      </c>
      <c r="C318" s="93" t="s">
        <v>2</v>
      </c>
      <c r="D318" s="93" t="s">
        <v>66</v>
      </c>
      <c r="E318" s="93" t="s">
        <v>6</v>
      </c>
      <c r="F318" s="93" t="s">
        <v>1</v>
      </c>
      <c r="G318" s="94">
        <f>G319+G323+G344</f>
        <v>27499246.509999998</v>
      </c>
      <c r="H318" s="94"/>
    </row>
    <row r="319" spans="1:8" s="95" customFormat="1" ht="47.25" outlineLevel="4">
      <c r="A319" s="92" t="s">
        <v>626</v>
      </c>
      <c r="B319" s="93" t="s">
        <v>744</v>
      </c>
      <c r="C319" s="93" t="s">
        <v>2</v>
      </c>
      <c r="D319" s="93" t="s">
        <v>66</v>
      </c>
      <c r="E319" s="93" t="s">
        <v>51</v>
      </c>
      <c r="F319" s="93" t="s">
        <v>1</v>
      </c>
      <c r="G319" s="94">
        <f>G320</f>
        <v>135525.02000000002</v>
      </c>
      <c r="H319" s="94"/>
    </row>
    <row r="320" spans="1:8" ht="78.75" outlineLevel="5">
      <c r="A320" s="96" t="s">
        <v>1115</v>
      </c>
      <c r="B320" s="97" t="s">
        <v>744</v>
      </c>
      <c r="C320" s="97" t="s">
        <v>2</v>
      </c>
      <c r="D320" s="97" t="s">
        <v>66</v>
      </c>
      <c r="E320" s="97" t="s">
        <v>113</v>
      </c>
      <c r="F320" s="97" t="s">
        <v>1</v>
      </c>
      <c r="G320" s="98">
        <f>G321</f>
        <v>135525.02000000002</v>
      </c>
      <c r="H320" s="98"/>
    </row>
    <row r="321" spans="1:8" ht="47.25" outlineLevel="6">
      <c r="A321" s="96" t="s">
        <v>453</v>
      </c>
      <c r="B321" s="97" t="s">
        <v>744</v>
      </c>
      <c r="C321" s="97" t="s">
        <v>2</v>
      </c>
      <c r="D321" s="97" t="s">
        <v>66</v>
      </c>
      <c r="E321" s="97" t="s">
        <v>114</v>
      </c>
      <c r="F321" s="97" t="s">
        <v>1</v>
      </c>
      <c r="G321" s="98">
        <f>G322</f>
        <v>135525.02000000002</v>
      </c>
      <c r="H321" s="98"/>
    </row>
    <row r="322" spans="1:8" ht="31.5" outlineLevel="7">
      <c r="A322" s="96" t="s">
        <v>703</v>
      </c>
      <c r="B322" s="97" t="s">
        <v>744</v>
      </c>
      <c r="C322" s="97" t="s">
        <v>2</v>
      </c>
      <c r="D322" s="97" t="s">
        <v>66</v>
      </c>
      <c r="E322" s="97" t="s">
        <v>114</v>
      </c>
      <c r="F322" s="97" t="s">
        <v>17</v>
      </c>
      <c r="G322" s="98">
        <f>415525.02-280000</f>
        <v>135525.02000000002</v>
      </c>
      <c r="H322" s="98"/>
    </row>
    <row r="323" spans="1:8" s="95" customFormat="1" ht="63" outlineLevel="4">
      <c r="A323" s="92" t="s">
        <v>636</v>
      </c>
      <c r="B323" s="93" t="s">
        <v>744</v>
      </c>
      <c r="C323" s="93" t="s">
        <v>2</v>
      </c>
      <c r="D323" s="93" t="s">
        <v>66</v>
      </c>
      <c r="E323" s="93" t="s">
        <v>119</v>
      </c>
      <c r="F323" s="93" t="s">
        <v>1</v>
      </c>
      <c r="G323" s="94">
        <f>G324+G331+G334+G338+G341</f>
        <v>27264965.489999998</v>
      </c>
      <c r="H323" s="94"/>
    </row>
    <row r="324" spans="1:8" ht="110.25" outlineLevel="5">
      <c r="A324" s="96" t="s">
        <v>1116</v>
      </c>
      <c r="B324" s="97" t="s">
        <v>744</v>
      </c>
      <c r="C324" s="97" t="s">
        <v>2</v>
      </c>
      <c r="D324" s="97" t="s">
        <v>66</v>
      </c>
      <c r="E324" s="97" t="s">
        <v>120</v>
      </c>
      <c r="F324" s="97" t="s">
        <v>1</v>
      </c>
      <c r="G324" s="98">
        <f>G325+G329</f>
        <v>19184396.09</v>
      </c>
      <c r="H324" s="98"/>
    </row>
    <row r="325" spans="1:8" ht="78.75" outlineLevel="6">
      <c r="A325" s="96" t="s">
        <v>450</v>
      </c>
      <c r="B325" s="97" t="s">
        <v>744</v>
      </c>
      <c r="C325" s="97" t="s">
        <v>2</v>
      </c>
      <c r="D325" s="97" t="s">
        <v>66</v>
      </c>
      <c r="E325" s="97" t="s">
        <v>121</v>
      </c>
      <c r="F325" s="97" t="s">
        <v>1</v>
      </c>
      <c r="G325" s="98">
        <f>G326+G327+G328</f>
        <v>18739090.510000002</v>
      </c>
      <c r="H325" s="98"/>
    </row>
    <row r="326" spans="1:8" ht="94.5" outlineLevel="7">
      <c r="A326" s="96" t="s">
        <v>719</v>
      </c>
      <c r="B326" s="97" t="s">
        <v>744</v>
      </c>
      <c r="C326" s="97" t="s">
        <v>2</v>
      </c>
      <c r="D326" s="97" t="s">
        <v>66</v>
      </c>
      <c r="E326" s="97" t="s">
        <v>121</v>
      </c>
      <c r="F326" s="97" t="s">
        <v>10</v>
      </c>
      <c r="G326" s="98">
        <v>17709740.98</v>
      </c>
      <c r="H326" s="98"/>
    </row>
    <row r="327" spans="1:8" ht="31.5" outlineLevel="7">
      <c r="A327" s="96" t="s">
        <v>703</v>
      </c>
      <c r="B327" s="97" t="s">
        <v>744</v>
      </c>
      <c r="C327" s="97" t="s">
        <v>2</v>
      </c>
      <c r="D327" s="97" t="s">
        <v>66</v>
      </c>
      <c r="E327" s="97" t="s">
        <v>121</v>
      </c>
      <c r="F327" s="97" t="s">
        <v>17</v>
      </c>
      <c r="G327" s="98">
        <f>1029349.53-2000</f>
        <v>1027349.53</v>
      </c>
      <c r="H327" s="98"/>
    </row>
    <row r="328" spans="1:8" outlineLevel="7">
      <c r="A328" s="19" t="s">
        <v>705</v>
      </c>
      <c r="B328" s="97" t="s">
        <v>744</v>
      </c>
      <c r="C328" s="97" t="s">
        <v>2</v>
      </c>
      <c r="D328" s="97" t="s">
        <v>66</v>
      </c>
      <c r="E328" s="97" t="s">
        <v>121</v>
      </c>
      <c r="F328" s="97" t="s">
        <v>65</v>
      </c>
      <c r="G328" s="98">
        <f>2000</f>
        <v>2000</v>
      </c>
      <c r="H328" s="98"/>
    </row>
    <row r="329" spans="1:8" ht="78.75" outlineLevel="6">
      <c r="A329" s="96" t="s">
        <v>439</v>
      </c>
      <c r="B329" s="97" t="s">
        <v>744</v>
      </c>
      <c r="C329" s="97" t="s">
        <v>2</v>
      </c>
      <c r="D329" s="97" t="s">
        <v>66</v>
      </c>
      <c r="E329" s="97" t="s">
        <v>122</v>
      </c>
      <c r="F329" s="97" t="s">
        <v>1</v>
      </c>
      <c r="G329" s="98">
        <f>G330</f>
        <v>445305.58</v>
      </c>
      <c r="H329" s="98"/>
    </row>
    <row r="330" spans="1:8" ht="94.5" outlineLevel="7">
      <c r="A330" s="96" t="s">
        <v>719</v>
      </c>
      <c r="B330" s="97" t="s">
        <v>744</v>
      </c>
      <c r="C330" s="97" t="s">
        <v>2</v>
      </c>
      <c r="D330" s="97" t="s">
        <v>66</v>
      </c>
      <c r="E330" s="97" t="s">
        <v>122</v>
      </c>
      <c r="F330" s="97" t="s">
        <v>10</v>
      </c>
      <c r="G330" s="98">
        <v>445305.58</v>
      </c>
      <c r="H330" s="98"/>
    </row>
    <row r="331" spans="1:8" ht="63" outlineLevel="5">
      <c r="A331" s="96" t="s">
        <v>1117</v>
      </c>
      <c r="B331" s="97" t="s">
        <v>744</v>
      </c>
      <c r="C331" s="97" t="s">
        <v>2</v>
      </c>
      <c r="D331" s="97" t="s">
        <v>66</v>
      </c>
      <c r="E331" s="97" t="s">
        <v>123</v>
      </c>
      <c r="F331" s="97" t="s">
        <v>1</v>
      </c>
      <c r="G331" s="98">
        <f>G332</f>
        <v>35908</v>
      </c>
      <c r="H331" s="98"/>
    </row>
    <row r="332" spans="1:8" ht="78.75" outlineLevel="6">
      <c r="A332" s="96" t="s">
        <v>450</v>
      </c>
      <c r="B332" s="97" t="s">
        <v>744</v>
      </c>
      <c r="C332" s="97" t="s">
        <v>2</v>
      </c>
      <c r="D332" s="97" t="s">
        <v>66</v>
      </c>
      <c r="E332" s="97" t="s">
        <v>124</v>
      </c>
      <c r="F332" s="97" t="s">
        <v>1</v>
      </c>
      <c r="G332" s="98">
        <f>G333</f>
        <v>35908</v>
      </c>
      <c r="H332" s="98"/>
    </row>
    <row r="333" spans="1:8" ht="31.5" outlineLevel="7">
      <c r="A333" s="96" t="s">
        <v>703</v>
      </c>
      <c r="B333" s="97" t="s">
        <v>744</v>
      </c>
      <c r="C333" s="97" t="s">
        <v>2</v>
      </c>
      <c r="D333" s="97" t="s">
        <v>66</v>
      </c>
      <c r="E333" s="97" t="s">
        <v>124</v>
      </c>
      <c r="F333" s="97" t="s">
        <v>17</v>
      </c>
      <c r="G333" s="98">
        <v>35908</v>
      </c>
      <c r="H333" s="98"/>
    </row>
    <row r="334" spans="1:8" ht="47.25" outlineLevel="5">
      <c r="A334" s="96" t="s">
        <v>1118</v>
      </c>
      <c r="B334" s="97" t="s">
        <v>744</v>
      </c>
      <c r="C334" s="97" t="s">
        <v>2</v>
      </c>
      <c r="D334" s="97" t="s">
        <v>66</v>
      </c>
      <c r="E334" s="97" t="s">
        <v>125</v>
      </c>
      <c r="F334" s="97" t="s">
        <v>1</v>
      </c>
      <c r="G334" s="98">
        <f>G335</f>
        <v>5588721.3599999994</v>
      </c>
      <c r="H334" s="98"/>
    </row>
    <row r="335" spans="1:8" ht="78.75" outlineLevel="6">
      <c r="A335" s="96" t="s">
        <v>450</v>
      </c>
      <c r="B335" s="97" t="s">
        <v>744</v>
      </c>
      <c r="C335" s="97" t="s">
        <v>2</v>
      </c>
      <c r="D335" s="97" t="s">
        <v>66</v>
      </c>
      <c r="E335" s="97" t="s">
        <v>126</v>
      </c>
      <c r="F335" s="97" t="s">
        <v>1</v>
      </c>
      <c r="G335" s="98">
        <f>G336+G337</f>
        <v>5588721.3599999994</v>
      </c>
      <c r="H335" s="98"/>
    </row>
    <row r="336" spans="1:8" ht="94.5" outlineLevel="7">
      <c r="A336" s="96" t="s">
        <v>719</v>
      </c>
      <c r="B336" s="97" t="s">
        <v>744</v>
      </c>
      <c r="C336" s="97" t="s">
        <v>2</v>
      </c>
      <c r="D336" s="97" t="s">
        <v>66</v>
      </c>
      <c r="E336" s="97" t="s">
        <v>126</v>
      </c>
      <c r="F336" s="97" t="s">
        <v>10</v>
      </c>
      <c r="G336" s="98">
        <v>5040338.5999999996</v>
      </c>
      <c r="H336" s="98"/>
    </row>
    <row r="337" spans="1:8" ht="31.5" outlineLevel="7">
      <c r="A337" s="96" t="s">
        <v>703</v>
      </c>
      <c r="B337" s="97" t="s">
        <v>744</v>
      </c>
      <c r="C337" s="97" t="s">
        <v>2</v>
      </c>
      <c r="D337" s="97" t="s">
        <v>66</v>
      </c>
      <c r="E337" s="97" t="s">
        <v>126</v>
      </c>
      <c r="F337" s="97" t="s">
        <v>17</v>
      </c>
      <c r="G337" s="98">
        <v>548382.76</v>
      </c>
      <c r="H337" s="98"/>
    </row>
    <row r="338" spans="1:8" ht="63" outlineLevel="5">
      <c r="A338" s="96" t="s">
        <v>1119</v>
      </c>
      <c r="B338" s="97" t="s">
        <v>744</v>
      </c>
      <c r="C338" s="97" t="s">
        <v>2</v>
      </c>
      <c r="D338" s="97" t="s">
        <v>66</v>
      </c>
      <c r="E338" s="97" t="s">
        <v>127</v>
      </c>
      <c r="F338" s="97" t="s">
        <v>1</v>
      </c>
      <c r="G338" s="98">
        <f>G339</f>
        <v>340380</v>
      </c>
      <c r="H338" s="98"/>
    </row>
    <row r="339" spans="1:8" ht="31.5" outlineLevel="6">
      <c r="A339" s="96" t="s">
        <v>448</v>
      </c>
      <c r="B339" s="97" t="s">
        <v>744</v>
      </c>
      <c r="C339" s="97" t="s">
        <v>2</v>
      </c>
      <c r="D339" s="97" t="s">
        <v>66</v>
      </c>
      <c r="E339" s="97" t="s">
        <v>128</v>
      </c>
      <c r="F339" s="97" t="s">
        <v>1</v>
      </c>
      <c r="G339" s="98">
        <f>G340</f>
        <v>340380</v>
      </c>
      <c r="H339" s="98"/>
    </row>
    <row r="340" spans="1:8" ht="31.5" outlineLevel="7">
      <c r="A340" s="96" t="s">
        <v>704</v>
      </c>
      <c r="B340" s="97" t="s">
        <v>744</v>
      </c>
      <c r="C340" s="97" t="s">
        <v>2</v>
      </c>
      <c r="D340" s="97" t="s">
        <v>66</v>
      </c>
      <c r="E340" s="97" t="s">
        <v>128</v>
      </c>
      <c r="F340" s="97" t="s">
        <v>47</v>
      </c>
      <c r="G340" s="98">
        <v>340380</v>
      </c>
      <c r="H340" s="98"/>
    </row>
    <row r="341" spans="1:8" ht="63" outlineLevel="5">
      <c r="A341" s="96" t="s">
        <v>1120</v>
      </c>
      <c r="B341" s="97" t="s">
        <v>744</v>
      </c>
      <c r="C341" s="97" t="s">
        <v>2</v>
      </c>
      <c r="D341" s="97" t="s">
        <v>66</v>
      </c>
      <c r="E341" s="97" t="s">
        <v>129</v>
      </c>
      <c r="F341" s="97" t="s">
        <v>1</v>
      </c>
      <c r="G341" s="98">
        <f>G342</f>
        <v>2115560.04</v>
      </c>
      <c r="H341" s="98"/>
    </row>
    <row r="342" spans="1:8" ht="78.75" outlineLevel="6">
      <c r="A342" s="96" t="s">
        <v>450</v>
      </c>
      <c r="B342" s="97" t="s">
        <v>744</v>
      </c>
      <c r="C342" s="97" t="s">
        <v>2</v>
      </c>
      <c r="D342" s="97" t="s">
        <v>66</v>
      </c>
      <c r="E342" s="97" t="s">
        <v>130</v>
      </c>
      <c r="F342" s="97" t="s">
        <v>1</v>
      </c>
      <c r="G342" s="98">
        <f>G343</f>
        <v>2115560.04</v>
      </c>
      <c r="H342" s="98"/>
    </row>
    <row r="343" spans="1:8" ht="94.5" outlineLevel="7">
      <c r="A343" s="96" t="s">
        <v>719</v>
      </c>
      <c r="B343" s="97" t="s">
        <v>744</v>
      </c>
      <c r="C343" s="97" t="s">
        <v>2</v>
      </c>
      <c r="D343" s="97" t="s">
        <v>66</v>
      </c>
      <c r="E343" s="97" t="s">
        <v>130</v>
      </c>
      <c r="F343" s="97" t="s">
        <v>10</v>
      </c>
      <c r="G343" s="98">
        <v>2115560.04</v>
      </c>
      <c r="H343" s="98"/>
    </row>
    <row r="344" spans="1:8" s="95" customFormat="1" ht="47.25" outlineLevel="4">
      <c r="A344" s="92" t="s">
        <v>637</v>
      </c>
      <c r="B344" s="93" t="s">
        <v>744</v>
      </c>
      <c r="C344" s="93" t="s">
        <v>2</v>
      </c>
      <c r="D344" s="93" t="s">
        <v>66</v>
      </c>
      <c r="E344" s="93" t="s">
        <v>131</v>
      </c>
      <c r="F344" s="93" t="s">
        <v>1</v>
      </c>
      <c r="G344" s="94">
        <f>G345</f>
        <v>98756</v>
      </c>
      <c r="H344" s="94"/>
    </row>
    <row r="345" spans="1:8" ht="31.5" outlineLevel="5">
      <c r="A345" s="96" t="s">
        <v>1085</v>
      </c>
      <c r="B345" s="97" t="s">
        <v>744</v>
      </c>
      <c r="C345" s="97" t="s">
        <v>2</v>
      </c>
      <c r="D345" s="97" t="s">
        <v>66</v>
      </c>
      <c r="E345" s="97" t="s">
        <v>138</v>
      </c>
      <c r="F345" s="97" t="s">
        <v>1</v>
      </c>
      <c r="G345" s="98">
        <f>G346</f>
        <v>98756</v>
      </c>
      <c r="H345" s="98"/>
    </row>
    <row r="346" spans="1:8" ht="31.5" outlineLevel="6">
      <c r="A346" s="96" t="s">
        <v>448</v>
      </c>
      <c r="B346" s="97" t="s">
        <v>744</v>
      </c>
      <c r="C346" s="97" t="s">
        <v>2</v>
      </c>
      <c r="D346" s="97" t="s">
        <v>66</v>
      </c>
      <c r="E346" s="97" t="s">
        <v>140</v>
      </c>
      <c r="F346" s="97" t="s">
        <v>1</v>
      </c>
      <c r="G346" s="98">
        <f>G347</f>
        <v>98756</v>
      </c>
      <c r="H346" s="98"/>
    </row>
    <row r="347" spans="1:8" ht="31.5" outlineLevel="7">
      <c r="A347" s="96" t="s">
        <v>703</v>
      </c>
      <c r="B347" s="97" t="s">
        <v>744</v>
      </c>
      <c r="C347" s="97" t="s">
        <v>2</v>
      </c>
      <c r="D347" s="97" t="s">
        <v>66</v>
      </c>
      <c r="E347" s="97" t="s">
        <v>140</v>
      </c>
      <c r="F347" s="97" t="s">
        <v>17</v>
      </c>
      <c r="G347" s="98">
        <v>98756</v>
      </c>
      <c r="H347" s="98"/>
    </row>
    <row r="348" spans="1:8" s="95" customFormat="1" outlineLevel="3">
      <c r="A348" s="92" t="s">
        <v>498</v>
      </c>
      <c r="B348" s="93" t="s">
        <v>744</v>
      </c>
      <c r="C348" s="93" t="s">
        <v>2</v>
      </c>
      <c r="D348" s="93" t="s">
        <v>66</v>
      </c>
      <c r="E348" s="93" t="s">
        <v>11</v>
      </c>
      <c r="F348" s="93" t="s">
        <v>1</v>
      </c>
      <c r="G348" s="94">
        <f>G351+G349</f>
        <v>8914203.4500000011</v>
      </c>
      <c r="H348" s="94"/>
    </row>
    <row r="349" spans="1:8" s="95" customFormat="1" outlineLevel="3">
      <c r="A349" s="96" t="s">
        <v>1260</v>
      </c>
      <c r="B349" s="97" t="s">
        <v>744</v>
      </c>
      <c r="C349" s="97" t="s">
        <v>2</v>
      </c>
      <c r="D349" s="97" t="s">
        <v>66</v>
      </c>
      <c r="E349" s="97" t="s">
        <v>1261</v>
      </c>
      <c r="F349" s="97" t="s">
        <v>1</v>
      </c>
      <c r="G349" s="98">
        <f>G350</f>
        <v>300000</v>
      </c>
      <c r="H349" s="98"/>
    </row>
    <row r="350" spans="1:8" s="95" customFormat="1" outlineLevel="3">
      <c r="A350" s="96" t="s">
        <v>705</v>
      </c>
      <c r="B350" s="97" t="s">
        <v>744</v>
      </c>
      <c r="C350" s="97" t="s">
        <v>2</v>
      </c>
      <c r="D350" s="97" t="s">
        <v>66</v>
      </c>
      <c r="E350" s="97" t="s">
        <v>1261</v>
      </c>
      <c r="F350" s="97" t="s">
        <v>65</v>
      </c>
      <c r="G350" s="98">
        <v>300000</v>
      </c>
      <c r="H350" s="98"/>
    </row>
    <row r="351" spans="1:8" ht="31.5" outlineLevel="6">
      <c r="A351" s="96" t="s">
        <v>455</v>
      </c>
      <c r="B351" s="97" t="s">
        <v>744</v>
      </c>
      <c r="C351" s="97" t="s">
        <v>2</v>
      </c>
      <c r="D351" s="97" t="s">
        <v>66</v>
      </c>
      <c r="E351" s="97" t="s">
        <v>142</v>
      </c>
      <c r="F351" s="97" t="s">
        <v>1</v>
      </c>
      <c r="G351" s="98">
        <f>G352+G353</f>
        <v>8614203.4500000011</v>
      </c>
      <c r="H351" s="98"/>
    </row>
    <row r="352" spans="1:8" ht="47.25" outlineLevel="7">
      <c r="A352" s="96" t="s">
        <v>1203</v>
      </c>
      <c r="B352" s="97" t="s">
        <v>744</v>
      </c>
      <c r="C352" s="97" t="s">
        <v>2</v>
      </c>
      <c r="D352" s="97" t="s">
        <v>66</v>
      </c>
      <c r="E352" s="97" t="s">
        <v>142</v>
      </c>
      <c r="F352" s="97" t="s">
        <v>143</v>
      </c>
      <c r="G352" s="98">
        <v>8500008.4600000009</v>
      </c>
      <c r="H352" s="98"/>
    </row>
    <row r="353" spans="1:8" outlineLevel="7">
      <c r="A353" s="96" t="s">
        <v>705</v>
      </c>
      <c r="B353" s="97" t="s">
        <v>744</v>
      </c>
      <c r="C353" s="97" t="s">
        <v>2</v>
      </c>
      <c r="D353" s="97" t="s">
        <v>66</v>
      </c>
      <c r="E353" s="97" t="s">
        <v>142</v>
      </c>
      <c r="F353" s="97" t="s">
        <v>65</v>
      </c>
      <c r="G353" s="98">
        <v>114194.99</v>
      </c>
      <c r="H353" s="98"/>
    </row>
    <row r="354" spans="1:8" s="95" customFormat="1" outlineLevel="1">
      <c r="A354" s="92" t="s">
        <v>708</v>
      </c>
      <c r="B354" s="93" t="s">
        <v>744</v>
      </c>
      <c r="C354" s="93" t="s">
        <v>22</v>
      </c>
      <c r="D354" s="93" t="s">
        <v>3</v>
      </c>
      <c r="E354" s="93" t="s">
        <v>4</v>
      </c>
      <c r="F354" s="93" t="s">
        <v>1</v>
      </c>
      <c r="G354" s="94">
        <f>G355+G363+G392</f>
        <v>143735079.43000001</v>
      </c>
      <c r="H354" s="94">
        <f>H355</f>
        <v>3608380</v>
      </c>
    </row>
    <row r="355" spans="1:8" s="95" customFormat="1" outlineLevel="2">
      <c r="A355" s="92" t="s">
        <v>680</v>
      </c>
      <c r="B355" s="93" t="s">
        <v>744</v>
      </c>
      <c r="C355" s="93" t="s">
        <v>22</v>
      </c>
      <c r="D355" s="93" t="s">
        <v>159</v>
      </c>
      <c r="E355" s="93" t="s">
        <v>4</v>
      </c>
      <c r="F355" s="93" t="s">
        <v>1</v>
      </c>
      <c r="G355" s="94">
        <f>G356</f>
        <v>3608380</v>
      </c>
      <c r="H355" s="94">
        <f>H356</f>
        <v>3608380</v>
      </c>
    </row>
    <row r="356" spans="1:8" s="95" customFormat="1" ht="78.75" outlineLevel="3">
      <c r="A356" s="92" t="s">
        <v>669</v>
      </c>
      <c r="B356" s="93" t="s">
        <v>744</v>
      </c>
      <c r="C356" s="93" t="s">
        <v>22</v>
      </c>
      <c r="D356" s="93" t="s">
        <v>159</v>
      </c>
      <c r="E356" s="93" t="s">
        <v>160</v>
      </c>
      <c r="F356" s="93" t="s">
        <v>1</v>
      </c>
      <c r="G356" s="94">
        <f>G357</f>
        <v>3608380</v>
      </c>
      <c r="H356" s="94">
        <f>H357</f>
        <v>3608380</v>
      </c>
    </row>
    <row r="357" spans="1:8" s="95" customFormat="1" ht="47.25" outlineLevel="4">
      <c r="A357" s="92" t="s">
        <v>639</v>
      </c>
      <c r="B357" s="93" t="s">
        <v>744</v>
      </c>
      <c r="C357" s="93" t="s">
        <v>22</v>
      </c>
      <c r="D357" s="93" t="s">
        <v>159</v>
      </c>
      <c r="E357" s="93" t="s">
        <v>161</v>
      </c>
      <c r="F357" s="93" t="s">
        <v>1</v>
      </c>
      <c r="G357" s="94">
        <f>G358</f>
        <v>3608380</v>
      </c>
      <c r="H357" s="94">
        <f>H358</f>
        <v>3608380</v>
      </c>
    </row>
    <row r="358" spans="1:8" ht="31.5" outlineLevel="5">
      <c r="A358" s="96" t="s">
        <v>1121</v>
      </c>
      <c r="B358" s="97" t="s">
        <v>744</v>
      </c>
      <c r="C358" s="97" t="s">
        <v>22</v>
      </c>
      <c r="D358" s="97" t="s">
        <v>159</v>
      </c>
      <c r="E358" s="97" t="s">
        <v>162</v>
      </c>
      <c r="F358" s="97" t="s">
        <v>1</v>
      </c>
      <c r="G358" s="98">
        <f>G359+G361</f>
        <v>3608380</v>
      </c>
      <c r="H358" s="98">
        <f>H359+H361</f>
        <v>3608380</v>
      </c>
    </row>
    <row r="359" spans="1:8" ht="31.5" outlineLevel="6">
      <c r="A359" s="96" t="s">
        <v>457</v>
      </c>
      <c r="B359" s="97" t="s">
        <v>744</v>
      </c>
      <c r="C359" s="97" t="s">
        <v>22</v>
      </c>
      <c r="D359" s="97" t="s">
        <v>159</v>
      </c>
      <c r="E359" s="97" t="s">
        <v>163</v>
      </c>
      <c r="F359" s="97" t="s">
        <v>1</v>
      </c>
      <c r="G359" s="98">
        <f>G360</f>
        <v>3590760</v>
      </c>
      <c r="H359" s="98">
        <f>H360</f>
        <v>3590760</v>
      </c>
    </row>
    <row r="360" spans="1:8" ht="31.5" outlineLevel="7">
      <c r="A360" s="96" t="s">
        <v>703</v>
      </c>
      <c r="B360" s="97" t="s">
        <v>744</v>
      </c>
      <c r="C360" s="97" t="s">
        <v>22</v>
      </c>
      <c r="D360" s="97" t="s">
        <v>159</v>
      </c>
      <c r="E360" s="97" t="s">
        <v>163</v>
      </c>
      <c r="F360" s="97" t="s">
        <v>17</v>
      </c>
      <c r="G360" s="98">
        <v>3590760</v>
      </c>
      <c r="H360" s="98">
        <f>G360</f>
        <v>3590760</v>
      </c>
    </row>
    <row r="361" spans="1:8" ht="63" outlineLevel="6">
      <c r="A361" s="96" t="s">
        <v>458</v>
      </c>
      <c r="B361" s="97" t="s">
        <v>744</v>
      </c>
      <c r="C361" s="97" t="s">
        <v>22</v>
      </c>
      <c r="D361" s="97" t="s">
        <v>159</v>
      </c>
      <c r="E361" s="97" t="s">
        <v>164</v>
      </c>
      <c r="F361" s="97" t="s">
        <v>1</v>
      </c>
      <c r="G361" s="98">
        <f>G362</f>
        <v>17620</v>
      </c>
      <c r="H361" s="98">
        <f>H362</f>
        <v>17620</v>
      </c>
    </row>
    <row r="362" spans="1:8" ht="31.5" outlineLevel="7">
      <c r="A362" s="96" t="s">
        <v>703</v>
      </c>
      <c r="B362" s="97" t="s">
        <v>744</v>
      </c>
      <c r="C362" s="97" t="s">
        <v>22</v>
      </c>
      <c r="D362" s="97" t="s">
        <v>159</v>
      </c>
      <c r="E362" s="97" t="s">
        <v>164</v>
      </c>
      <c r="F362" s="97" t="s">
        <v>17</v>
      </c>
      <c r="G362" s="98">
        <v>17620</v>
      </c>
      <c r="H362" s="98">
        <f>G362</f>
        <v>17620</v>
      </c>
    </row>
    <row r="363" spans="1:8" s="95" customFormat="1" outlineLevel="2">
      <c r="A363" s="92" t="s">
        <v>682</v>
      </c>
      <c r="B363" s="93" t="s">
        <v>744</v>
      </c>
      <c r="C363" s="93" t="s">
        <v>22</v>
      </c>
      <c r="D363" s="93" t="s">
        <v>146</v>
      </c>
      <c r="E363" s="93" t="s">
        <v>4</v>
      </c>
      <c r="F363" s="93" t="s">
        <v>1</v>
      </c>
      <c r="G363" s="94">
        <f>G364+G372+G389</f>
        <v>112957053.16000001</v>
      </c>
      <c r="H363" s="94"/>
    </row>
    <row r="364" spans="1:8" s="95" customFormat="1" ht="47.25" outlineLevel="3">
      <c r="A364" s="92" t="s">
        <v>667</v>
      </c>
      <c r="B364" s="93" t="s">
        <v>744</v>
      </c>
      <c r="C364" s="93" t="s">
        <v>22</v>
      </c>
      <c r="D364" s="93" t="s">
        <v>146</v>
      </c>
      <c r="E364" s="93" t="s">
        <v>71</v>
      </c>
      <c r="F364" s="93" t="s">
        <v>1</v>
      </c>
      <c r="G364" s="94">
        <f>G365</f>
        <v>5797981</v>
      </c>
      <c r="H364" s="94"/>
    </row>
    <row r="365" spans="1:8" s="95" customFormat="1" ht="63" outlineLevel="4">
      <c r="A365" s="92" t="s">
        <v>641</v>
      </c>
      <c r="B365" s="93" t="s">
        <v>744</v>
      </c>
      <c r="C365" s="93" t="s">
        <v>22</v>
      </c>
      <c r="D365" s="93" t="s">
        <v>146</v>
      </c>
      <c r="E365" s="93" t="s">
        <v>173</v>
      </c>
      <c r="F365" s="93" t="s">
        <v>1</v>
      </c>
      <c r="G365" s="94">
        <f>G366+G369</f>
        <v>5797981</v>
      </c>
      <c r="H365" s="94"/>
    </row>
    <row r="366" spans="1:8" ht="63" outlineLevel="5">
      <c r="A366" s="96" t="s">
        <v>1204</v>
      </c>
      <c r="B366" s="97" t="s">
        <v>744</v>
      </c>
      <c r="C366" s="97" t="s">
        <v>22</v>
      </c>
      <c r="D366" s="97" t="s">
        <v>146</v>
      </c>
      <c r="E366" s="97" t="s">
        <v>174</v>
      </c>
      <c r="F366" s="97" t="s">
        <v>1</v>
      </c>
      <c r="G366" s="98">
        <f>G367</f>
        <v>4053741</v>
      </c>
      <c r="H366" s="98"/>
    </row>
    <row r="367" spans="1:8" ht="31.5" outlineLevel="6">
      <c r="A367" s="96" t="s">
        <v>448</v>
      </c>
      <c r="B367" s="97" t="s">
        <v>744</v>
      </c>
      <c r="C367" s="97" t="s">
        <v>22</v>
      </c>
      <c r="D367" s="97" t="s">
        <v>146</v>
      </c>
      <c r="E367" s="97" t="s">
        <v>175</v>
      </c>
      <c r="F367" s="97" t="s">
        <v>1</v>
      </c>
      <c r="G367" s="98">
        <f>G368</f>
        <v>4053741</v>
      </c>
      <c r="H367" s="98"/>
    </row>
    <row r="368" spans="1:8" ht="31.5" outlineLevel="7">
      <c r="A368" s="96" t="s">
        <v>703</v>
      </c>
      <c r="B368" s="97" t="s">
        <v>744</v>
      </c>
      <c r="C368" s="97" t="s">
        <v>22</v>
      </c>
      <c r="D368" s="97" t="s">
        <v>146</v>
      </c>
      <c r="E368" s="97" t="s">
        <v>175</v>
      </c>
      <c r="F368" s="97" t="s">
        <v>17</v>
      </c>
      <c r="G368" s="98">
        <v>4053741</v>
      </c>
      <c r="H368" s="98"/>
    </row>
    <row r="369" spans="1:8" ht="265.7" customHeight="1" outlineLevel="5">
      <c r="A369" s="96" t="s">
        <v>1205</v>
      </c>
      <c r="B369" s="97" t="s">
        <v>744</v>
      </c>
      <c r="C369" s="97" t="s">
        <v>22</v>
      </c>
      <c r="D369" s="97" t="s">
        <v>146</v>
      </c>
      <c r="E369" s="97" t="s">
        <v>176</v>
      </c>
      <c r="F369" s="97" t="s">
        <v>1</v>
      </c>
      <c r="G369" s="98">
        <f>G370</f>
        <v>1744240</v>
      </c>
      <c r="H369" s="98"/>
    </row>
    <row r="370" spans="1:8" ht="31.5" outlineLevel="6">
      <c r="A370" s="96" t="s">
        <v>448</v>
      </c>
      <c r="B370" s="97" t="s">
        <v>744</v>
      </c>
      <c r="C370" s="97" t="s">
        <v>22</v>
      </c>
      <c r="D370" s="97" t="s">
        <v>146</v>
      </c>
      <c r="E370" s="97" t="s">
        <v>177</v>
      </c>
      <c r="F370" s="97" t="s">
        <v>1</v>
      </c>
      <c r="G370" s="98">
        <f>G371</f>
        <v>1744240</v>
      </c>
      <c r="H370" s="98"/>
    </row>
    <row r="371" spans="1:8" ht="31.5" outlineLevel="7">
      <c r="A371" s="96" t="s">
        <v>703</v>
      </c>
      <c r="B371" s="97" t="s">
        <v>744</v>
      </c>
      <c r="C371" s="97" t="s">
        <v>22</v>
      </c>
      <c r="D371" s="97" t="s">
        <v>146</v>
      </c>
      <c r="E371" s="97" t="s">
        <v>177</v>
      </c>
      <c r="F371" s="97" t="s">
        <v>17</v>
      </c>
      <c r="G371" s="98">
        <v>1744240</v>
      </c>
      <c r="H371" s="98"/>
    </row>
    <row r="372" spans="1:8" s="95" customFormat="1" ht="47.25" outlineLevel="4">
      <c r="A372" s="92" t="s">
        <v>642</v>
      </c>
      <c r="B372" s="93" t="s">
        <v>744</v>
      </c>
      <c r="C372" s="93" t="s">
        <v>22</v>
      </c>
      <c r="D372" s="93" t="s">
        <v>146</v>
      </c>
      <c r="E372" s="93" t="s">
        <v>178</v>
      </c>
      <c r="F372" s="93" t="s">
        <v>1</v>
      </c>
      <c r="G372" s="94">
        <f>G373+G379+G386+G376</f>
        <v>107080493.27000001</v>
      </c>
      <c r="H372" s="94"/>
    </row>
    <row r="373" spans="1:8" ht="47.25" outlineLevel="5">
      <c r="A373" s="96" t="s">
        <v>1206</v>
      </c>
      <c r="B373" s="97" t="s">
        <v>744</v>
      </c>
      <c r="C373" s="97" t="s">
        <v>22</v>
      </c>
      <c r="D373" s="97" t="s">
        <v>146</v>
      </c>
      <c r="E373" s="97" t="s">
        <v>179</v>
      </c>
      <c r="F373" s="97" t="s">
        <v>1</v>
      </c>
      <c r="G373" s="98">
        <f>G374</f>
        <v>10000000</v>
      </c>
      <c r="H373" s="98"/>
    </row>
    <row r="374" spans="1:8" ht="31.5" outlineLevel="6">
      <c r="A374" s="96" t="s">
        <v>461</v>
      </c>
      <c r="B374" s="97" t="s">
        <v>744</v>
      </c>
      <c r="C374" s="97" t="s">
        <v>22</v>
      </c>
      <c r="D374" s="97" t="s">
        <v>146</v>
      </c>
      <c r="E374" s="97" t="s">
        <v>180</v>
      </c>
      <c r="F374" s="97" t="s">
        <v>1</v>
      </c>
      <c r="G374" s="98">
        <f>G375</f>
        <v>10000000</v>
      </c>
      <c r="H374" s="98"/>
    </row>
    <row r="375" spans="1:8" ht="31.5" outlineLevel="7">
      <c r="A375" s="96" t="s">
        <v>703</v>
      </c>
      <c r="B375" s="97" t="s">
        <v>744</v>
      </c>
      <c r="C375" s="97" t="s">
        <v>22</v>
      </c>
      <c r="D375" s="97" t="s">
        <v>146</v>
      </c>
      <c r="E375" s="97" t="s">
        <v>180</v>
      </c>
      <c r="F375" s="97" t="s">
        <v>17</v>
      </c>
      <c r="G375" s="98">
        <v>10000000</v>
      </c>
      <c r="H375" s="98"/>
    </row>
    <row r="376" spans="1:8" ht="47.25" outlineLevel="7">
      <c r="A376" s="96" t="s">
        <v>1251</v>
      </c>
      <c r="B376" s="97" t="s">
        <v>744</v>
      </c>
      <c r="C376" s="97" t="s">
        <v>22</v>
      </c>
      <c r="D376" s="97" t="s">
        <v>146</v>
      </c>
      <c r="E376" s="97" t="s">
        <v>1252</v>
      </c>
      <c r="F376" s="97" t="s">
        <v>1</v>
      </c>
      <c r="G376" s="98">
        <f>G377</f>
        <v>450000</v>
      </c>
      <c r="H376" s="98"/>
    </row>
    <row r="377" spans="1:8" ht="31.5" outlineLevel="7">
      <c r="A377" s="96" t="s">
        <v>448</v>
      </c>
      <c r="B377" s="97" t="s">
        <v>744</v>
      </c>
      <c r="C377" s="97" t="s">
        <v>22</v>
      </c>
      <c r="D377" s="97" t="s">
        <v>146</v>
      </c>
      <c r="E377" s="97" t="s">
        <v>1253</v>
      </c>
      <c r="F377" s="97" t="s">
        <v>1</v>
      </c>
      <c r="G377" s="98">
        <f>G378</f>
        <v>450000</v>
      </c>
      <c r="H377" s="98"/>
    </row>
    <row r="378" spans="1:8" ht="31.5" outlineLevel="7">
      <c r="A378" s="96" t="s">
        <v>703</v>
      </c>
      <c r="B378" s="97" t="s">
        <v>744</v>
      </c>
      <c r="C378" s="97" t="s">
        <v>22</v>
      </c>
      <c r="D378" s="97" t="s">
        <v>146</v>
      </c>
      <c r="E378" s="97" t="s">
        <v>1253</v>
      </c>
      <c r="F378" s="97" t="s">
        <v>17</v>
      </c>
      <c r="G378" s="98">
        <f>450000</f>
        <v>450000</v>
      </c>
      <c r="H378" s="98"/>
    </row>
    <row r="379" spans="1:8" ht="54" customHeight="1" outlineLevel="5">
      <c r="A379" s="96" t="s">
        <v>1122</v>
      </c>
      <c r="B379" s="97" t="s">
        <v>744</v>
      </c>
      <c r="C379" s="97" t="s">
        <v>22</v>
      </c>
      <c r="D379" s="97" t="s">
        <v>146</v>
      </c>
      <c r="E379" s="97" t="s">
        <v>181</v>
      </c>
      <c r="F379" s="97" t="s">
        <v>1</v>
      </c>
      <c r="G379" s="98">
        <f>G380+G382+G384</f>
        <v>96330493.270000011</v>
      </c>
      <c r="H379" s="98"/>
    </row>
    <row r="380" spans="1:8" ht="47.25" outlineLevel="6">
      <c r="A380" s="96" t="s">
        <v>462</v>
      </c>
      <c r="B380" s="97" t="s">
        <v>744</v>
      </c>
      <c r="C380" s="97" t="s">
        <v>22</v>
      </c>
      <c r="D380" s="97" t="s">
        <v>146</v>
      </c>
      <c r="E380" s="97" t="s">
        <v>182</v>
      </c>
      <c r="F380" s="97" t="s">
        <v>1</v>
      </c>
      <c r="G380" s="98">
        <f>G381</f>
        <v>92834953.200000003</v>
      </c>
      <c r="H380" s="98"/>
    </row>
    <row r="381" spans="1:8" ht="31.5" outlineLevel="7">
      <c r="A381" s="96" t="s">
        <v>703</v>
      </c>
      <c r="B381" s="97" t="s">
        <v>744</v>
      </c>
      <c r="C381" s="97" t="s">
        <v>22</v>
      </c>
      <c r="D381" s="97" t="s">
        <v>146</v>
      </c>
      <c r="E381" s="97" t="s">
        <v>182</v>
      </c>
      <c r="F381" s="97" t="s">
        <v>17</v>
      </c>
      <c r="G381" s="98">
        <v>92834953.200000003</v>
      </c>
      <c r="H381" s="98"/>
    </row>
    <row r="382" spans="1:8" ht="31.5" outlineLevel="6">
      <c r="A382" s="96" t="s">
        <v>463</v>
      </c>
      <c r="B382" s="97" t="s">
        <v>744</v>
      </c>
      <c r="C382" s="97" t="s">
        <v>22</v>
      </c>
      <c r="D382" s="97" t="s">
        <v>146</v>
      </c>
      <c r="E382" s="97" t="s">
        <v>183</v>
      </c>
      <c r="F382" s="97" t="s">
        <v>1</v>
      </c>
      <c r="G382" s="98">
        <f>G383</f>
        <v>360636.09</v>
      </c>
      <c r="H382" s="98"/>
    </row>
    <row r="383" spans="1:8" ht="31.5" outlineLevel="7">
      <c r="A383" s="96" t="s">
        <v>703</v>
      </c>
      <c r="B383" s="97" t="s">
        <v>744</v>
      </c>
      <c r="C383" s="97" t="s">
        <v>22</v>
      </c>
      <c r="D383" s="97" t="s">
        <v>146</v>
      </c>
      <c r="E383" s="97" t="s">
        <v>183</v>
      </c>
      <c r="F383" s="97" t="s">
        <v>17</v>
      </c>
      <c r="G383" s="98">
        <v>360636.09</v>
      </c>
      <c r="H383" s="98"/>
    </row>
    <row r="384" spans="1:8" ht="31.5" outlineLevel="6">
      <c r="A384" s="96" t="s">
        <v>448</v>
      </c>
      <c r="B384" s="97" t="s">
        <v>744</v>
      </c>
      <c r="C384" s="97" t="s">
        <v>22</v>
      </c>
      <c r="D384" s="97" t="s">
        <v>146</v>
      </c>
      <c r="E384" s="97" t="s">
        <v>184</v>
      </c>
      <c r="F384" s="97" t="s">
        <v>1</v>
      </c>
      <c r="G384" s="98">
        <f>G385</f>
        <v>3134903.98</v>
      </c>
      <c r="H384" s="98"/>
    </row>
    <row r="385" spans="1:8" ht="31.5" outlineLevel="7">
      <c r="A385" s="96" t="s">
        <v>703</v>
      </c>
      <c r="B385" s="97" t="s">
        <v>744</v>
      </c>
      <c r="C385" s="97" t="s">
        <v>22</v>
      </c>
      <c r="D385" s="97" t="s">
        <v>146</v>
      </c>
      <c r="E385" s="97" t="s">
        <v>184</v>
      </c>
      <c r="F385" s="97" t="s">
        <v>17</v>
      </c>
      <c r="G385" s="98">
        <v>3134903.98</v>
      </c>
      <c r="H385" s="98"/>
    </row>
    <row r="386" spans="1:8" ht="63" outlineLevel="5">
      <c r="A386" s="96" t="s">
        <v>1207</v>
      </c>
      <c r="B386" s="97" t="s">
        <v>744</v>
      </c>
      <c r="C386" s="97" t="s">
        <v>22</v>
      </c>
      <c r="D386" s="97" t="s">
        <v>146</v>
      </c>
      <c r="E386" s="97" t="s">
        <v>185</v>
      </c>
      <c r="F386" s="97" t="s">
        <v>1</v>
      </c>
      <c r="G386" s="98">
        <f>G387</f>
        <v>300000</v>
      </c>
      <c r="H386" s="98"/>
    </row>
    <row r="387" spans="1:8" ht="31.5" outlineLevel="6">
      <c r="A387" s="96" t="s">
        <v>448</v>
      </c>
      <c r="B387" s="97" t="s">
        <v>744</v>
      </c>
      <c r="C387" s="97" t="s">
        <v>22</v>
      </c>
      <c r="D387" s="97" t="s">
        <v>146</v>
      </c>
      <c r="E387" s="97" t="s">
        <v>186</v>
      </c>
      <c r="F387" s="97" t="s">
        <v>1</v>
      </c>
      <c r="G387" s="98">
        <f>G388</f>
        <v>300000</v>
      </c>
      <c r="H387" s="98"/>
    </row>
    <row r="388" spans="1:8" ht="31.5" outlineLevel="7">
      <c r="A388" s="96" t="s">
        <v>703</v>
      </c>
      <c r="B388" s="97" t="s">
        <v>744</v>
      </c>
      <c r="C388" s="97" t="s">
        <v>22</v>
      </c>
      <c r="D388" s="97" t="s">
        <v>146</v>
      </c>
      <c r="E388" s="97" t="s">
        <v>186</v>
      </c>
      <c r="F388" s="97" t="s">
        <v>17</v>
      </c>
      <c r="G388" s="98">
        <v>300000</v>
      </c>
      <c r="H388" s="98"/>
    </row>
    <row r="389" spans="1:8" s="95" customFormat="1" outlineLevel="3">
      <c r="A389" s="92" t="s">
        <v>498</v>
      </c>
      <c r="B389" s="93" t="s">
        <v>744</v>
      </c>
      <c r="C389" s="93" t="s">
        <v>22</v>
      </c>
      <c r="D389" s="93" t="s">
        <v>146</v>
      </c>
      <c r="E389" s="93" t="s">
        <v>11</v>
      </c>
      <c r="F389" s="93" t="s">
        <v>1</v>
      </c>
      <c r="G389" s="94">
        <f>G390</f>
        <v>78578.89</v>
      </c>
      <c r="H389" s="94"/>
    </row>
    <row r="390" spans="1:8" ht="31.5" outlineLevel="6">
      <c r="A390" s="96" t="s">
        <v>455</v>
      </c>
      <c r="B390" s="97" t="s">
        <v>744</v>
      </c>
      <c r="C390" s="97" t="s">
        <v>22</v>
      </c>
      <c r="D390" s="97" t="s">
        <v>146</v>
      </c>
      <c r="E390" s="97" t="s">
        <v>142</v>
      </c>
      <c r="F390" s="97" t="s">
        <v>1</v>
      </c>
      <c r="G390" s="98">
        <f>G391</f>
        <v>78578.89</v>
      </c>
      <c r="H390" s="98"/>
    </row>
    <row r="391" spans="1:8" outlineLevel="7">
      <c r="A391" s="96" t="s">
        <v>705</v>
      </c>
      <c r="B391" s="97" t="s">
        <v>744</v>
      </c>
      <c r="C391" s="97" t="s">
        <v>22</v>
      </c>
      <c r="D391" s="97" t="s">
        <v>146</v>
      </c>
      <c r="E391" s="97" t="s">
        <v>142</v>
      </c>
      <c r="F391" s="97" t="s">
        <v>65</v>
      </c>
      <c r="G391" s="98">
        <v>78578.89</v>
      </c>
      <c r="H391" s="98"/>
    </row>
    <row r="392" spans="1:8" s="95" customFormat="1" ht="31.5" outlineLevel="2">
      <c r="A392" s="92" t="s">
        <v>684</v>
      </c>
      <c r="B392" s="93" t="s">
        <v>744</v>
      </c>
      <c r="C392" s="93" t="s">
        <v>22</v>
      </c>
      <c r="D392" s="93" t="s">
        <v>192</v>
      </c>
      <c r="E392" s="93" t="s">
        <v>4</v>
      </c>
      <c r="F392" s="93" t="s">
        <v>1</v>
      </c>
      <c r="G392" s="94">
        <f>G393+G398</f>
        <v>27169646.270000003</v>
      </c>
      <c r="H392" s="94"/>
    </row>
    <row r="393" spans="1:8" s="95" customFormat="1" ht="47.25" outlineLevel="3">
      <c r="A393" s="92" t="s">
        <v>668</v>
      </c>
      <c r="B393" s="93" t="s">
        <v>744</v>
      </c>
      <c r="C393" s="93" t="s">
        <v>22</v>
      </c>
      <c r="D393" s="93" t="s">
        <v>192</v>
      </c>
      <c r="E393" s="93" t="s">
        <v>90</v>
      </c>
      <c r="F393" s="93" t="s">
        <v>1</v>
      </c>
      <c r="G393" s="94">
        <f>G394</f>
        <v>690807.12</v>
      </c>
      <c r="H393" s="94"/>
    </row>
    <row r="394" spans="1:8" s="95" customFormat="1" ht="47.25" outlineLevel="4">
      <c r="A394" s="92" t="s">
        <v>633</v>
      </c>
      <c r="B394" s="93" t="s">
        <v>744</v>
      </c>
      <c r="C394" s="93" t="s">
        <v>22</v>
      </c>
      <c r="D394" s="93" t="s">
        <v>192</v>
      </c>
      <c r="E394" s="93" t="s">
        <v>91</v>
      </c>
      <c r="F394" s="93" t="s">
        <v>1</v>
      </c>
      <c r="G394" s="94">
        <f>G395</f>
        <v>690807.12</v>
      </c>
      <c r="H394" s="94"/>
    </row>
    <row r="395" spans="1:8" ht="31.5" outlineLevel="5">
      <c r="A395" s="96" t="s">
        <v>1092</v>
      </c>
      <c r="B395" s="97" t="s">
        <v>744</v>
      </c>
      <c r="C395" s="97" t="s">
        <v>22</v>
      </c>
      <c r="D395" s="97" t="s">
        <v>192</v>
      </c>
      <c r="E395" s="97" t="s">
        <v>100</v>
      </c>
      <c r="F395" s="97" t="s">
        <v>1</v>
      </c>
      <c r="G395" s="98">
        <f>G396</f>
        <v>690807.12</v>
      </c>
      <c r="H395" s="98"/>
    </row>
    <row r="396" spans="1:8" ht="31.5" outlineLevel="6">
      <c r="A396" s="96" t="s">
        <v>448</v>
      </c>
      <c r="B396" s="97" t="s">
        <v>744</v>
      </c>
      <c r="C396" s="97" t="s">
        <v>22</v>
      </c>
      <c r="D396" s="97" t="s">
        <v>192</v>
      </c>
      <c r="E396" s="97" t="s">
        <v>101</v>
      </c>
      <c r="F396" s="97" t="s">
        <v>1</v>
      </c>
      <c r="G396" s="98">
        <f>G397</f>
        <v>690807.12</v>
      </c>
      <c r="H396" s="98"/>
    </row>
    <row r="397" spans="1:8" ht="31.5" outlineLevel="7">
      <c r="A397" s="96" t="s">
        <v>703</v>
      </c>
      <c r="B397" s="97" t="s">
        <v>744</v>
      </c>
      <c r="C397" s="97" t="s">
        <v>22</v>
      </c>
      <c r="D397" s="97" t="s">
        <v>192</v>
      </c>
      <c r="E397" s="97" t="s">
        <v>101</v>
      </c>
      <c r="F397" s="97" t="s">
        <v>17</v>
      </c>
      <c r="G397" s="98">
        <v>690807.12</v>
      </c>
      <c r="H397" s="98"/>
    </row>
    <row r="398" spans="1:8" s="95" customFormat="1" ht="63" outlineLevel="3">
      <c r="A398" s="92" t="s">
        <v>665</v>
      </c>
      <c r="B398" s="93" t="s">
        <v>744</v>
      </c>
      <c r="C398" s="93" t="s">
        <v>22</v>
      </c>
      <c r="D398" s="93" t="s">
        <v>192</v>
      </c>
      <c r="E398" s="93" t="s">
        <v>6</v>
      </c>
      <c r="F398" s="93" t="s">
        <v>1</v>
      </c>
      <c r="G398" s="94">
        <f>G399+G406</f>
        <v>26478839.150000002</v>
      </c>
      <c r="H398" s="94"/>
    </row>
    <row r="399" spans="1:8" s="95" customFormat="1" ht="47.25" outlineLevel="4">
      <c r="A399" s="92" t="s">
        <v>626</v>
      </c>
      <c r="B399" s="93" t="s">
        <v>744</v>
      </c>
      <c r="C399" s="93" t="s">
        <v>22</v>
      </c>
      <c r="D399" s="93" t="s">
        <v>192</v>
      </c>
      <c r="E399" s="93" t="s">
        <v>51</v>
      </c>
      <c r="F399" s="93" t="s">
        <v>1</v>
      </c>
      <c r="G399" s="94">
        <f>G400+G403</f>
        <v>3841040</v>
      </c>
      <c r="H399" s="94"/>
    </row>
    <row r="400" spans="1:8" ht="78.75" outlineLevel="5">
      <c r="A400" s="96" t="s">
        <v>1123</v>
      </c>
      <c r="B400" s="97" t="s">
        <v>744</v>
      </c>
      <c r="C400" s="97" t="s">
        <v>22</v>
      </c>
      <c r="D400" s="97" t="s">
        <v>192</v>
      </c>
      <c r="E400" s="97" t="s">
        <v>195</v>
      </c>
      <c r="F400" s="97" t="s">
        <v>1</v>
      </c>
      <c r="G400" s="98">
        <f>G401</f>
        <v>1541040</v>
      </c>
      <c r="H400" s="98"/>
    </row>
    <row r="401" spans="1:8" ht="31.5" outlineLevel="6">
      <c r="A401" s="96" t="s">
        <v>465</v>
      </c>
      <c r="B401" s="97" t="s">
        <v>744</v>
      </c>
      <c r="C401" s="97" t="s">
        <v>22</v>
      </c>
      <c r="D401" s="97" t="s">
        <v>192</v>
      </c>
      <c r="E401" s="97" t="s">
        <v>196</v>
      </c>
      <c r="F401" s="97" t="s">
        <v>1</v>
      </c>
      <c r="G401" s="98">
        <f>G402</f>
        <v>1541040</v>
      </c>
      <c r="H401" s="98"/>
    </row>
    <row r="402" spans="1:8" ht="31.5" outlineLevel="7">
      <c r="A402" s="96" t="s">
        <v>703</v>
      </c>
      <c r="B402" s="97" t="s">
        <v>744</v>
      </c>
      <c r="C402" s="97" t="s">
        <v>22</v>
      </c>
      <c r="D402" s="97" t="s">
        <v>192</v>
      </c>
      <c r="E402" s="97" t="s">
        <v>196</v>
      </c>
      <c r="F402" s="97" t="s">
        <v>17</v>
      </c>
      <c r="G402" s="98">
        <f>4141040-2600000</f>
        <v>1541040</v>
      </c>
      <c r="H402" s="98"/>
    </row>
    <row r="403" spans="1:8" ht="126" outlineLevel="7">
      <c r="A403" s="96" t="s">
        <v>1254</v>
      </c>
      <c r="B403" s="97" t="s">
        <v>744</v>
      </c>
      <c r="C403" s="97" t="s">
        <v>22</v>
      </c>
      <c r="D403" s="97" t="s">
        <v>192</v>
      </c>
      <c r="E403" s="97" t="s">
        <v>1255</v>
      </c>
      <c r="F403" s="97" t="s">
        <v>1</v>
      </c>
      <c r="G403" s="98">
        <f>G404</f>
        <v>2300000</v>
      </c>
      <c r="H403" s="98"/>
    </row>
    <row r="404" spans="1:8" ht="31.5" outlineLevel="7">
      <c r="A404" s="96" t="s">
        <v>465</v>
      </c>
      <c r="B404" s="97" t="s">
        <v>744</v>
      </c>
      <c r="C404" s="97" t="s">
        <v>22</v>
      </c>
      <c r="D404" s="97" t="s">
        <v>192</v>
      </c>
      <c r="E404" s="97" t="s">
        <v>1256</v>
      </c>
      <c r="F404" s="97" t="s">
        <v>1</v>
      </c>
      <c r="G404" s="98">
        <f>G405</f>
        <v>2300000</v>
      </c>
      <c r="H404" s="98"/>
    </row>
    <row r="405" spans="1:8" ht="31.5" outlineLevel="7">
      <c r="A405" s="96" t="s">
        <v>703</v>
      </c>
      <c r="B405" s="97" t="s">
        <v>744</v>
      </c>
      <c r="C405" s="97" t="s">
        <v>22</v>
      </c>
      <c r="D405" s="97" t="s">
        <v>192</v>
      </c>
      <c r="E405" s="97" t="s">
        <v>1256</v>
      </c>
      <c r="F405" s="97" t="s">
        <v>17</v>
      </c>
      <c r="G405" s="98">
        <f>2300000</f>
        <v>2300000</v>
      </c>
      <c r="H405" s="98"/>
    </row>
    <row r="406" spans="1:8" s="95" customFormat="1" ht="78.75" outlineLevel="4">
      <c r="A406" s="92" t="s">
        <v>644</v>
      </c>
      <c r="B406" s="93" t="s">
        <v>744</v>
      </c>
      <c r="C406" s="93" t="s">
        <v>22</v>
      </c>
      <c r="D406" s="93" t="s">
        <v>192</v>
      </c>
      <c r="E406" s="93" t="s">
        <v>197</v>
      </c>
      <c r="F406" s="93" t="s">
        <v>1</v>
      </c>
      <c r="G406" s="94">
        <f>G407+G413+G419</f>
        <v>22637799.150000002</v>
      </c>
      <c r="H406" s="94"/>
    </row>
    <row r="407" spans="1:8" ht="63" outlineLevel="5">
      <c r="A407" s="96" t="s">
        <v>1124</v>
      </c>
      <c r="B407" s="97" t="s">
        <v>744</v>
      </c>
      <c r="C407" s="97" t="s">
        <v>22</v>
      </c>
      <c r="D407" s="97" t="s">
        <v>192</v>
      </c>
      <c r="E407" s="97" t="s">
        <v>198</v>
      </c>
      <c r="F407" s="97" t="s">
        <v>1</v>
      </c>
      <c r="G407" s="98">
        <f>G408</f>
        <v>7056719.9100000001</v>
      </c>
      <c r="H407" s="98"/>
    </row>
    <row r="408" spans="1:8" ht="78.75" outlineLevel="6">
      <c r="A408" s="96" t="s">
        <v>450</v>
      </c>
      <c r="B408" s="97" t="s">
        <v>744</v>
      </c>
      <c r="C408" s="97" t="s">
        <v>22</v>
      </c>
      <c r="D408" s="97" t="s">
        <v>192</v>
      </c>
      <c r="E408" s="97" t="s">
        <v>199</v>
      </c>
      <c r="F408" s="97" t="s">
        <v>1</v>
      </c>
      <c r="G408" s="98">
        <f>G409+G410+G411+G412</f>
        <v>7056719.9100000001</v>
      </c>
      <c r="H408" s="98"/>
    </row>
    <row r="409" spans="1:8" ht="94.5" outlineLevel="7">
      <c r="A409" s="96" t="s">
        <v>719</v>
      </c>
      <c r="B409" s="97" t="s">
        <v>744</v>
      </c>
      <c r="C409" s="97" t="s">
        <v>22</v>
      </c>
      <c r="D409" s="97" t="s">
        <v>192</v>
      </c>
      <c r="E409" s="97" t="s">
        <v>199</v>
      </c>
      <c r="F409" s="97" t="s">
        <v>10</v>
      </c>
      <c r="G409" s="98">
        <v>5277891.38</v>
      </c>
      <c r="H409" s="98"/>
    </row>
    <row r="410" spans="1:8" ht="31.5" outlineLevel="7">
      <c r="A410" s="96" t="s">
        <v>703</v>
      </c>
      <c r="B410" s="97" t="s">
        <v>744</v>
      </c>
      <c r="C410" s="97" t="s">
        <v>22</v>
      </c>
      <c r="D410" s="97" t="s">
        <v>192</v>
      </c>
      <c r="E410" s="97" t="s">
        <v>199</v>
      </c>
      <c r="F410" s="97" t="s">
        <v>17</v>
      </c>
      <c r="G410" s="98">
        <v>178070.85</v>
      </c>
      <c r="H410" s="98"/>
    </row>
    <row r="411" spans="1:8" ht="31.5" outlineLevel="7">
      <c r="A411" s="96" t="s">
        <v>704</v>
      </c>
      <c r="B411" s="97" t="s">
        <v>744</v>
      </c>
      <c r="C411" s="97" t="s">
        <v>22</v>
      </c>
      <c r="D411" s="97" t="s">
        <v>192</v>
      </c>
      <c r="E411" s="97" t="s">
        <v>199</v>
      </c>
      <c r="F411" s="97" t="s">
        <v>47</v>
      </c>
      <c r="G411" s="98">
        <f>1485091.82-78922.14</f>
        <v>1406169.6800000002</v>
      </c>
      <c r="H411" s="98"/>
    </row>
    <row r="412" spans="1:8" outlineLevel="7">
      <c r="A412" s="96" t="s">
        <v>705</v>
      </c>
      <c r="B412" s="97" t="s">
        <v>744</v>
      </c>
      <c r="C412" s="97" t="s">
        <v>22</v>
      </c>
      <c r="D412" s="97" t="s">
        <v>192</v>
      </c>
      <c r="E412" s="97" t="s">
        <v>199</v>
      </c>
      <c r="F412" s="97" t="s">
        <v>65</v>
      </c>
      <c r="G412" s="98">
        <v>194588</v>
      </c>
      <c r="H412" s="98"/>
    </row>
    <row r="413" spans="1:8" ht="94.5" outlineLevel="5">
      <c r="A413" s="96" t="s">
        <v>1125</v>
      </c>
      <c r="B413" s="97" t="s">
        <v>744</v>
      </c>
      <c r="C413" s="97" t="s">
        <v>22</v>
      </c>
      <c r="D413" s="97" t="s">
        <v>192</v>
      </c>
      <c r="E413" s="97" t="s">
        <v>200</v>
      </c>
      <c r="F413" s="97" t="s">
        <v>1</v>
      </c>
      <c r="G413" s="98">
        <f>G414+G417</f>
        <v>9871044.2200000007</v>
      </c>
      <c r="H413" s="98"/>
    </row>
    <row r="414" spans="1:8" ht="78.75" outlineLevel="6">
      <c r="A414" s="96" t="s">
        <v>450</v>
      </c>
      <c r="B414" s="97" t="s">
        <v>744</v>
      </c>
      <c r="C414" s="97" t="s">
        <v>22</v>
      </c>
      <c r="D414" s="97" t="s">
        <v>192</v>
      </c>
      <c r="E414" s="97" t="s">
        <v>201</v>
      </c>
      <c r="F414" s="97" t="s">
        <v>1</v>
      </c>
      <c r="G414" s="98">
        <f>G415+G416</f>
        <v>9586044.2200000007</v>
      </c>
      <c r="H414" s="98"/>
    </row>
    <row r="415" spans="1:8" ht="94.5" outlineLevel="7">
      <c r="A415" s="96" t="s">
        <v>719</v>
      </c>
      <c r="B415" s="97" t="s">
        <v>744</v>
      </c>
      <c r="C415" s="97" t="s">
        <v>22</v>
      </c>
      <c r="D415" s="97" t="s">
        <v>192</v>
      </c>
      <c r="E415" s="97" t="s">
        <v>201</v>
      </c>
      <c r="F415" s="97" t="s">
        <v>10</v>
      </c>
      <c r="G415" s="98">
        <v>9186896.1500000004</v>
      </c>
      <c r="H415" s="98"/>
    </row>
    <row r="416" spans="1:8" ht="31.5" outlineLevel="7">
      <c r="A416" s="96" t="s">
        <v>703</v>
      </c>
      <c r="B416" s="97" t="s">
        <v>744</v>
      </c>
      <c r="C416" s="97" t="s">
        <v>22</v>
      </c>
      <c r="D416" s="97" t="s">
        <v>192</v>
      </c>
      <c r="E416" s="97" t="s">
        <v>201</v>
      </c>
      <c r="F416" s="97" t="s">
        <v>17</v>
      </c>
      <c r="G416" s="98">
        <v>399148.07</v>
      </c>
      <c r="H416" s="98"/>
    </row>
    <row r="417" spans="1:8" ht="78.75" outlineLevel="6">
      <c r="A417" s="96" t="s">
        <v>439</v>
      </c>
      <c r="B417" s="97" t="s">
        <v>744</v>
      </c>
      <c r="C417" s="97" t="s">
        <v>22</v>
      </c>
      <c r="D417" s="97" t="s">
        <v>192</v>
      </c>
      <c r="E417" s="97" t="s">
        <v>202</v>
      </c>
      <c r="F417" s="97" t="s">
        <v>1</v>
      </c>
      <c r="G417" s="98">
        <f>G418</f>
        <v>285000</v>
      </c>
      <c r="H417" s="98"/>
    </row>
    <row r="418" spans="1:8" ht="94.5" outlineLevel="7">
      <c r="A418" s="96" t="s">
        <v>719</v>
      </c>
      <c r="B418" s="97" t="s">
        <v>744</v>
      </c>
      <c r="C418" s="97" t="s">
        <v>22</v>
      </c>
      <c r="D418" s="97" t="s">
        <v>192</v>
      </c>
      <c r="E418" s="97" t="s">
        <v>202</v>
      </c>
      <c r="F418" s="97" t="s">
        <v>10</v>
      </c>
      <c r="G418" s="98">
        <v>285000</v>
      </c>
      <c r="H418" s="98"/>
    </row>
    <row r="419" spans="1:8" ht="110.25" outlineLevel="5">
      <c r="A419" s="96" t="s">
        <v>1126</v>
      </c>
      <c r="B419" s="97" t="s">
        <v>744</v>
      </c>
      <c r="C419" s="97" t="s">
        <v>22</v>
      </c>
      <c r="D419" s="97" t="s">
        <v>192</v>
      </c>
      <c r="E419" s="97" t="s">
        <v>203</v>
      </c>
      <c r="F419" s="97" t="s">
        <v>1</v>
      </c>
      <c r="G419" s="98">
        <f>G420</f>
        <v>5710035.0199999996</v>
      </c>
      <c r="H419" s="98"/>
    </row>
    <row r="420" spans="1:8" ht="78.75" outlineLevel="6">
      <c r="A420" s="96" t="s">
        <v>450</v>
      </c>
      <c r="B420" s="97" t="s">
        <v>744</v>
      </c>
      <c r="C420" s="97" t="s">
        <v>22</v>
      </c>
      <c r="D420" s="97" t="s">
        <v>192</v>
      </c>
      <c r="E420" s="97" t="s">
        <v>204</v>
      </c>
      <c r="F420" s="97" t="s">
        <v>1</v>
      </c>
      <c r="G420" s="98">
        <f>G421+G422</f>
        <v>5710035.0199999996</v>
      </c>
      <c r="H420" s="98"/>
    </row>
    <row r="421" spans="1:8" ht="94.5" outlineLevel="7">
      <c r="A421" s="96" t="s">
        <v>719</v>
      </c>
      <c r="B421" s="97" t="s">
        <v>744</v>
      </c>
      <c r="C421" s="97" t="s">
        <v>22</v>
      </c>
      <c r="D421" s="97" t="s">
        <v>192</v>
      </c>
      <c r="E421" s="97" t="s">
        <v>204</v>
      </c>
      <c r="F421" s="97" t="s">
        <v>10</v>
      </c>
      <c r="G421" s="98">
        <f>5630310.41-250349.4-74055.88</f>
        <v>5305905.13</v>
      </c>
      <c r="H421" s="98"/>
    </row>
    <row r="422" spans="1:8" ht="31.5" outlineLevel="7">
      <c r="A422" s="96" t="s">
        <v>703</v>
      </c>
      <c r="B422" s="97" t="s">
        <v>744</v>
      </c>
      <c r="C422" s="97" t="s">
        <v>22</v>
      </c>
      <c r="D422" s="97" t="s">
        <v>192</v>
      </c>
      <c r="E422" s="97" t="s">
        <v>204</v>
      </c>
      <c r="F422" s="97" t="s">
        <v>17</v>
      </c>
      <c r="G422" s="98">
        <f>405261.72-1131.83</f>
        <v>404129.88999999996</v>
      </c>
      <c r="H422" s="98"/>
    </row>
    <row r="423" spans="1:8" s="95" customFormat="1" ht="31.5" outlineLevel="1">
      <c r="A423" s="92" t="s">
        <v>709</v>
      </c>
      <c r="B423" s="93" t="s">
        <v>744</v>
      </c>
      <c r="C423" s="93" t="s">
        <v>159</v>
      </c>
      <c r="D423" s="93" t="s">
        <v>3</v>
      </c>
      <c r="E423" s="93" t="s">
        <v>4</v>
      </c>
      <c r="F423" s="93" t="s">
        <v>1</v>
      </c>
      <c r="G423" s="94">
        <f>G424+G440+G459+G482</f>
        <v>88661663.950000003</v>
      </c>
      <c r="H423" s="94"/>
    </row>
    <row r="424" spans="1:8" s="95" customFormat="1" outlineLevel="2">
      <c r="A424" s="92" t="s">
        <v>685</v>
      </c>
      <c r="B424" s="93" t="s">
        <v>744</v>
      </c>
      <c r="C424" s="93" t="s">
        <v>159</v>
      </c>
      <c r="D424" s="93" t="s">
        <v>2</v>
      </c>
      <c r="E424" s="93" t="s">
        <v>4</v>
      </c>
      <c r="F424" s="93" t="s">
        <v>1</v>
      </c>
      <c r="G424" s="94">
        <f>G425+J439+G436</f>
        <v>31251058.400000002</v>
      </c>
      <c r="H424" s="94"/>
    </row>
    <row r="425" spans="1:8" s="95" customFormat="1" ht="78.75" outlineLevel="3">
      <c r="A425" s="92" t="s">
        <v>669</v>
      </c>
      <c r="B425" s="93" t="s">
        <v>744</v>
      </c>
      <c r="C425" s="93" t="s">
        <v>159</v>
      </c>
      <c r="D425" s="93" t="s">
        <v>2</v>
      </c>
      <c r="E425" s="93" t="s">
        <v>160</v>
      </c>
      <c r="F425" s="93" t="s">
        <v>1</v>
      </c>
      <c r="G425" s="94">
        <f>G426</f>
        <v>30564578.400000002</v>
      </c>
      <c r="H425" s="94"/>
    </row>
    <row r="426" spans="1:8" s="95" customFormat="1" ht="47.25" outlineLevel="4">
      <c r="A426" s="92" t="s">
        <v>645</v>
      </c>
      <c r="B426" s="93" t="s">
        <v>744</v>
      </c>
      <c r="C426" s="93" t="s">
        <v>159</v>
      </c>
      <c r="D426" s="93" t="s">
        <v>2</v>
      </c>
      <c r="E426" s="93" t="s">
        <v>205</v>
      </c>
      <c r="F426" s="93" t="s">
        <v>1</v>
      </c>
      <c r="G426" s="94">
        <f>G427+G430+G433</f>
        <v>30564578.400000002</v>
      </c>
      <c r="H426" s="94"/>
    </row>
    <row r="427" spans="1:8" outlineLevel="5">
      <c r="A427" s="96" t="s">
        <v>1127</v>
      </c>
      <c r="B427" s="97" t="s">
        <v>744</v>
      </c>
      <c r="C427" s="97" t="s">
        <v>159</v>
      </c>
      <c r="D427" s="97" t="s">
        <v>2</v>
      </c>
      <c r="E427" s="97" t="s">
        <v>206</v>
      </c>
      <c r="F427" s="97" t="s">
        <v>1</v>
      </c>
      <c r="G427" s="98">
        <f>G428</f>
        <v>7452219.1799999997</v>
      </c>
      <c r="H427" s="98"/>
    </row>
    <row r="428" spans="1:8" ht="31.5" outlineLevel="6">
      <c r="A428" s="96" t="s">
        <v>463</v>
      </c>
      <c r="B428" s="97" t="s">
        <v>744</v>
      </c>
      <c r="C428" s="97" t="s">
        <v>159</v>
      </c>
      <c r="D428" s="97" t="s">
        <v>2</v>
      </c>
      <c r="E428" s="97" t="s">
        <v>207</v>
      </c>
      <c r="F428" s="97" t="s">
        <v>1</v>
      </c>
      <c r="G428" s="98">
        <f>G429</f>
        <v>7452219.1799999997</v>
      </c>
      <c r="H428" s="98"/>
    </row>
    <row r="429" spans="1:8" ht="31.5" outlineLevel="7">
      <c r="A429" s="96" t="s">
        <v>703</v>
      </c>
      <c r="B429" s="97" t="s">
        <v>744</v>
      </c>
      <c r="C429" s="97" t="s">
        <v>159</v>
      </c>
      <c r="D429" s="97" t="s">
        <v>2</v>
      </c>
      <c r="E429" s="97" t="s">
        <v>207</v>
      </c>
      <c r="F429" s="97" t="s">
        <v>17</v>
      </c>
      <c r="G429" s="98">
        <v>7452219.1799999997</v>
      </c>
      <c r="H429" s="98"/>
    </row>
    <row r="430" spans="1:8" ht="63" outlineLevel="5">
      <c r="A430" s="96" t="s">
        <v>1128</v>
      </c>
      <c r="B430" s="97" t="s">
        <v>744</v>
      </c>
      <c r="C430" s="97" t="s">
        <v>159</v>
      </c>
      <c r="D430" s="97" t="s">
        <v>2</v>
      </c>
      <c r="E430" s="97" t="s">
        <v>208</v>
      </c>
      <c r="F430" s="97" t="s">
        <v>1</v>
      </c>
      <c r="G430" s="98">
        <f>G431</f>
        <v>20321663.280000001</v>
      </c>
      <c r="H430" s="98"/>
    </row>
    <row r="431" spans="1:8" ht="31.5" outlineLevel="6">
      <c r="A431" s="96" t="s">
        <v>466</v>
      </c>
      <c r="B431" s="97" t="s">
        <v>744</v>
      </c>
      <c r="C431" s="97" t="s">
        <v>159</v>
      </c>
      <c r="D431" s="97" t="s">
        <v>2</v>
      </c>
      <c r="E431" s="97" t="s">
        <v>209</v>
      </c>
      <c r="F431" s="97" t="s">
        <v>1</v>
      </c>
      <c r="G431" s="98">
        <f>G432</f>
        <v>20321663.280000001</v>
      </c>
      <c r="H431" s="98"/>
    </row>
    <row r="432" spans="1:8" ht="31.5" outlineLevel="7">
      <c r="A432" s="96" t="s">
        <v>703</v>
      </c>
      <c r="B432" s="97" t="s">
        <v>744</v>
      </c>
      <c r="C432" s="97" t="s">
        <v>159</v>
      </c>
      <c r="D432" s="97" t="s">
        <v>2</v>
      </c>
      <c r="E432" s="97" t="s">
        <v>209</v>
      </c>
      <c r="F432" s="97" t="s">
        <v>17</v>
      </c>
      <c r="G432" s="98">
        <v>20321663.280000001</v>
      </c>
      <c r="H432" s="98"/>
    </row>
    <row r="433" spans="1:8" ht="63" outlineLevel="5">
      <c r="A433" s="96" t="s">
        <v>1129</v>
      </c>
      <c r="B433" s="97" t="s">
        <v>744</v>
      </c>
      <c r="C433" s="97" t="s">
        <v>159</v>
      </c>
      <c r="D433" s="97" t="s">
        <v>2</v>
      </c>
      <c r="E433" s="97" t="s">
        <v>210</v>
      </c>
      <c r="F433" s="97" t="s">
        <v>1</v>
      </c>
      <c r="G433" s="98">
        <f>G434</f>
        <v>2790695.94</v>
      </c>
      <c r="H433" s="98"/>
    </row>
    <row r="434" spans="1:8" ht="31.5" outlineLevel="6">
      <c r="A434" s="96" t="s">
        <v>466</v>
      </c>
      <c r="B434" s="97" t="s">
        <v>744</v>
      </c>
      <c r="C434" s="97" t="s">
        <v>159</v>
      </c>
      <c r="D434" s="97" t="s">
        <v>2</v>
      </c>
      <c r="E434" s="97" t="s">
        <v>211</v>
      </c>
      <c r="F434" s="97" t="s">
        <v>1</v>
      </c>
      <c r="G434" s="98">
        <f>G435</f>
        <v>2790695.94</v>
      </c>
      <c r="H434" s="98"/>
    </row>
    <row r="435" spans="1:8" ht="31.5" outlineLevel="7">
      <c r="A435" s="96" t="s">
        <v>703</v>
      </c>
      <c r="B435" s="97" t="s">
        <v>744</v>
      </c>
      <c r="C435" s="97" t="s">
        <v>159</v>
      </c>
      <c r="D435" s="97" t="s">
        <v>2</v>
      </c>
      <c r="E435" s="97" t="s">
        <v>211</v>
      </c>
      <c r="F435" s="97" t="s">
        <v>17</v>
      </c>
      <c r="G435" s="98">
        <v>2790695.94</v>
      </c>
      <c r="H435" s="98"/>
    </row>
    <row r="436" spans="1:8" s="95" customFormat="1" ht="47.25" outlineLevel="4">
      <c r="A436" s="92" t="s">
        <v>631</v>
      </c>
      <c r="B436" s="93" t="s">
        <v>744</v>
      </c>
      <c r="C436" s="93" t="s">
        <v>159</v>
      </c>
      <c r="D436" s="93" t="s">
        <v>2</v>
      </c>
      <c r="E436" s="93" t="s">
        <v>80</v>
      </c>
      <c r="F436" s="93" t="s">
        <v>1</v>
      </c>
      <c r="G436" s="94">
        <f>G437</f>
        <v>686480</v>
      </c>
      <c r="H436" s="94"/>
    </row>
    <row r="437" spans="1:8" ht="47.25" outlineLevel="5">
      <c r="A437" s="96" t="s">
        <v>1130</v>
      </c>
      <c r="B437" s="97" t="s">
        <v>744</v>
      </c>
      <c r="C437" s="97" t="s">
        <v>159</v>
      </c>
      <c r="D437" s="97" t="s">
        <v>2</v>
      </c>
      <c r="E437" s="97" t="s">
        <v>212</v>
      </c>
      <c r="F437" s="97" t="s">
        <v>1</v>
      </c>
      <c r="G437" s="98">
        <f>G438</f>
        <v>686480</v>
      </c>
      <c r="H437" s="98"/>
    </row>
    <row r="438" spans="1:8" ht="31.5" outlineLevel="6">
      <c r="A438" s="96" t="s">
        <v>448</v>
      </c>
      <c r="B438" s="97" t="s">
        <v>744</v>
      </c>
      <c r="C438" s="97" t="s">
        <v>159</v>
      </c>
      <c r="D438" s="97" t="s">
        <v>2</v>
      </c>
      <c r="E438" s="97" t="s">
        <v>213</v>
      </c>
      <c r="F438" s="97" t="s">
        <v>1</v>
      </c>
      <c r="G438" s="98">
        <f>G439</f>
        <v>686480</v>
      </c>
      <c r="H438" s="98"/>
    </row>
    <row r="439" spans="1:8" ht="31.5" outlineLevel="7">
      <c r="A439" s="96" t="s">
        <v>703</v>
      </c>
      <c r="B439" s="97" t="s">
        <v>744</v>
      </c>
      <c r="C439" s="97" t="s">
        <v>159</v>
      </c>
      <c r="D439" s="97" t="s">
        <v>2</v>
      </c>
      <c r="E439" s="97" t="s">
        <v>213</v>
      </c>
      <c r="F439" s="97" t="s">
        <v>17</v>
      </c>
      <c r="G439" s="98">
        <v>686480</v>
      </c>
      <c r="H439" s="98"/>
    </row>
    <row r="440" spans="1:8" s="95" customFormat="1" outlineLevel="2">
      <c r="A440" s="92" t="s">
        <v>686</v>
      </c>
      <c r="B440" s="93" t="s">
        <v>744</v>
      </c>
      <c r="C440" s="93" t="s">
        <v>159</v>
      </c>
      <c r="D440" s="93" t="s">
        <v>5</v>
      </c>
      <c r="E440" s="93" t="s">
        <v>4</v>
      </c>
      <c r="F440" s="93" t="s">
        <v>1</v>
      </c>
      <c r="G440" s="94">
        <f>G441</f>
        <v>14932339.77</v>
      </c>
      <c r="H440" s="94"/>
    </row>
    <row r="441" spans="1:8" s="95" customFormat="1" ht="78.75" outlineLevel="3">
      <c r="A441" s="92" t="s">
        <v>669</v>
      </c>
      <c r="B441" s="93" t="s">
        <v>744</v>
      </c>
      <c r="C441" s="93" t="s">
        <v>159</v>
      </c>
      <c r="D441" s="93" t="s">
        <v>5</v>
      </c>
      <c r="E441" s="93" t="s">
        <v>160</v>
      </c>
      <c r="F441" s="93" t="s">
        <v>1</v>
      </c>
      <c r="G441" s="94">
        <f>G442+G452</f>
        <v>14932339.77</v>
      </c>
      <c r="H441" s="94"/>
    </row>
    <row r="442" spans="1:8" s="95" customFormat="1" ht="63" outlineLevel="4">
      <c r="A442" s="92" t="s">
        <v>646</v>
      </c>
      <c r="B442" s="93" t="s">
        <v>744</v>
      </c>
      <c r="C442" s="93" t="s">
        <v>159</v>
      </c>
      <c r="D442" s="93" t="s">
        <v>5</v>
      </c>
      <c r="E442" s="93" t="s">
        <v>214</v>
      </c>
      <c r="F442" s="93" t="s">
        <v>1</v>
      </c>
      <c r="G442" s="94">
        <f>G443+G446+G449</f>
        <v>2026167.54</v>
      </c>
      <c r="H442" s="94"/>
    </row>
    <row r="443" spans="1:8" outlineLevel="5">
      <c r="A443" s="96" t="s">
        <v>1208</v>
      </c>
      <c r="B443" s="97" t="s">
        <v>744</v>
      </c>
      <c r="C443" s="97" t="s">
        <v>159</v>
      </c>
      <c r="D443" s="97" t="s">
        <v>5</v>
      </c>
      <c r="E443" s="97" t="s">
        <v>215</v>
      </c>
      <c r="F443" s="97" t="s">
        <v>1</v>
      </c>
      <c r="G443" s="98">
        <f>G444</f>
        <v>565337.64</v>
      </c>
      <c r="H443" s="98"/>
    </row>
    <row r="444" spans="1:8" ht="31.5" outlineLevel="6">
      <c r="A444" s="96" t="s">
        <v>467</v>
      </c>
      <c r="B444" s="97" t="s">
        <v>744</v>
      </c>
      <c r="C444" s="97" t="s">
        <v>159</v>
      </c>
      <c r="D444" s="97" t="s">
        <v>5</v>
      </c>
      <c r="E444" s="97" t="s">
        <v>216</v>
      </c>
      <c r="F444" s="97" t="s">
        <v>1</v>
      </c>
      <c r="G444" s="98">
        <f>G445</f>
        <v>565337.64</v>
      </c>
      <c r="H444" s="98"/>
    </row>
    <row r="445" spans="1:8" ht="31.5" outlineLevel="7">
      <c r="A445" s="96" t="s">
        <v>703</v>
      </c>
      <c r="B445" s="97" t="s">
        <v>744</v>
      </c>
      <c r="C445" s="97" t="s">
        <v>159</v>
      </c>
      <c r="D445" s="97" t="s">
        <v>5</v>
      </c>
      <c r="E445" s="97" t="s">
        <v>216</v>
      </c>
      <c r="F445" s="97" t="s">
        <v>17</v>
      </c>
      <c r="G445" s="98">
        <v>565337.64</v>
      </c>
      <c r="H445" s="98"/>
    </row>
    <row r="446" spans="1:8" outlineLevel="5">
      <c r="A446" s="96" t="s">
        <v>1209</v>
      </c>
      <c r="B446" s="97" t="s">
        <v>744</v>
      </c>
      <c r="C446" s="97" t="s">
        <v>159</v>
      </c>
      <c r="D446" s="97" t="s">
        <v>5</v>
      </c>
      <c r="E446" s="97" t="s">
        <v>217</v>
      </c>
      <c r="F446" s="97" t="s">
        <v>1</v>
      </c>
      <c r="G446" s="98">
        <f>G447</f>
        <v>1060829.8999999999</v>
      </c>
      <c r="H446" s="98"/>
    </row>
    <row r="447" spans="1:8" ht="31.5" outlineLevel="6">
      <c r="A447" s="96" t="s">
        <v>467</v>
      </c>
      <c r="B447" s="97" t="s">
        <v>744</v>
      </c>
      <c r="C447" s="97" t="s">
        <v>159</v>
      </c>
      <c r="D447" s="97" t="s">
        <v>5</v>
      </c>
      <c r="E447" s="97" t="s">
        <v>218</v>
      </c>
      <c r="F447" s="97" t="s">
        <v>1</v>
      </c>
      <c r="G447" s="98">
        <f>G448</f>
        <v>1060829.8999999999</v>
      </c>
      <c r="H447" s="98"/>
    </row>
    <row r="448" spans="1:8" ht="31.5" outlineLevel="7">
      <c r="A448" s="96" t="s">
        <v>703</v>
      </c>
      <c r="B448" s="97" t="s">
        <v>744</v>
      </c>
      <c r="C448" s="97" t="s">
        <v>159</v>
      </c>
      <c r="D448" s="97" t="s">
        <v>5</v>
      </c>
      <c r="E448" s="97" t="s">
        <v>218</v>
      </c>
      <c r="F448" s="97" t="s">
        <v>17</v>
      </c>
      <c r="G448" s="98">
        <v>1060829.8999999999</v>
      </c>
      <c r="H448" s="98"/>
    </row>
    <row r="449" spans="1:8" ht="47.25" outlineLevel="7">
      <c r="A449" s="96" t="s">
        <v>1257</v>
      </c>
      <c r="B449" s="97" t="s">
        <v>744</v>
      </c>
      <c r="C449" s="97" t="s">
        <v>159</v>
      </c>
      <c r="D449" s="97" t="s">
        <v>5</v>
      </c>
      <c r="E449" s="97" t="s">
        <v>1258</v>
      </c>
      <c r="F449" s="97" t="s">
        <v>1</v>
      </c>
      <c r="G449" s="98">
        <f>G450</f>
        <v>400000</v>
      </c>
      <c r="H449" s="98"/>
    </row>
    <row r="450" spans="1:8" ht="31.5" outlineLevel="7">
      <c r="A450" s="96" t="s">
        <v>448</v>
      </c>
      <c r="B450" s="97" t="s">
        <v>744</v>
      </c>
      <c r="C450" s="97" t="s">
        <v>159</v>
      </c>
      <c r="D450" s="97" t="s">
        <v>5</v>
      </c>
      <c r="E450" s="97" t="s">
        <v>1259</v>
      </c>
      <c r="F450" s="97" t="s">
        <v>1</v>
      </c>
      <c r="G450" s="98">
        <f>G451</f>
        <v>400000</v>
      </c>
      <c r="H450" s="98"/>
    </row>
    <row r="451" spans="1:8" ht="31.5" outlineLevel="7">
      <c r="A451" s="96" t="s">
        <v>703</v>
      </c>
      <c r="B451" s="97" t="s">
        <v>744</v>
      </c>
      <c r="C451" s="97" t="s">
        <v>159</v>
      </c>
      <c r="D451" s="97" t="s">
        <v>5</v>
      </c>
      <c r="E451" s="97" t="s">
        <v>1259</v>
      </c>
      <c r="F451" s="97" t="s">
        <v>17</v>
      </c>
      <c r="G451" s="98">
        <f>400000</f>
        <v>400000</v>
      </c>
      <c r="H451" s="98"/>
    </row>
    <row r="452" spans="1:8" s="95" customFormat="1" ht="63" outlineLevel="4">
      <c r="A452" s="92" t="s">
        <v>647</v>
      </c>
      <c r="B452" s="93" t="s">
        <v>744</v>
      </c>
      <c r="C452" s="93" t="s">
        <v>159</v>
      </c>
      <c r="D452" s="93" t="s">
        <v>5</v>
      </c>
      <c r="E452" s="93" t="s">
        <v>219</v>
      </c>
      <c r="F452" s="93" t="s">
        <v>1</v>
      </c>
      <c r="G452" s="94">
        <f>G453+G456</f>
        <v>12906172.23</v>
      </c>
      <c r="H452" s="94"/>
    </row>
    <row r="453" spans="1:8" ht="63" outlineLevel="5">
      <c r="A453" s="96" t="s">
        <v>1131</v>
      </c>
      <c r="B453" s="97" t="s">
        <v>744</v>
      </c>
      <c r="C453" s="97" t="s">
        <v>159</v>
      </c>
      <c r="D453" s="97" t="s">
        <v>5</v>
      </c>
      <c r="E453" s="97" t="s">
        <v>220</v>
      </c>
      <c r="F453" s="97" t="s">
        <v>1</v>
      </c>
      <c r="G453" s="98">
        <f>G454</f>
        <v>0</v>
      </c>
      <c r="H453" s="98"/>
    </row>
    <row r="454" spans="1:8" ht="31.5" outlineLevel="6">
      <c r="A454" s="96" t="s">
        <v>468</v>
      </c>
      <c r="B454" s="97" t="s">
        <v>744</v>
      </c>
      <c r="C454" s="97" t="s">
        <v>159</v>
      </c>
      <c r="D454" s="97" t="s">
        <v>5</v>
      </c>
      <c r="E454" s="97" t="s">
        <v>221</v>
      </c>
      <c r="F454" s="97" t="s">
        <v>1</v>
      </c>
      <c r="G454" s="98">
        <f>G455</f>
        <v>0</v>
      </c>
      <c r="H454" s="98"/>
    </row>
    <row r="455" spans="1:8" outlineLevel="7">
      <c r="A455" s="96" t="s">
        <v>705</v>
      </c>
      <c r="B455" s="97" t="s">
        <v>744</v>
      </c>
      <c r="C455" s="97" t="s">
        <v>159</v>
      </c>
      <c r="D455" s="97" t="s">
        <v>5</v>
      </c>
      <c r="E455" s="97" t="s">
        <v>221</v>
      </c>
      <c r="F455" s="97" t="s">
        <v>65</v>
      </c>
      <c r="G455" s="98">
        <f>13482633.29-13482633.29</f>
        <v>0</v>
      </c>
      <c r="H455" s="98"/>
    </row>
    <row r="456" spans="1:8" ht="47.25" outlineLevel="5">
      <c r="A456" s="96" t="s">
        <v>1132</v>
      </c>
      <c r="B456" s="97" t="s">
        <v>744</v>
      </c>
      <c r="C456" s="97" t="s">
        <v>159</v>
      </c>
      <c r="D456" s="97" t="s">
        <v>5</v>
      </c>
      <c r="E456" s="97" t="s">
        <v>222</v>
      </c>
      <c r="F456" s="97" t="s">
        <v>1</v>
      </c>
      <c r="G456" s="98">
        <f>G457</f>
        <v>12906172.23</v>
      </c>
      <c r="H456" s="98"/>
    </row>
    <row r="457" spans="1:8" ht="31.5" outlineLevel="6">
      <c r="A457" s="96" t="s">
        <v>448</v>
      </c>
      <c r="B457" s="97" t="s">
        <v>744</v>
      </c>
      <c r="C457" s="97" t="s">
        <v>159</v>
      </c>
      <c r="D457" s="97" t="s">
        <v>5</v>
      </c>
      <c r="E457" s="97" t="s">
        <v>223</v>
      </c>
      <c r="F457" s="97" t="s">
        <v>1</v>
      </c>
      <c r="G457" s="98">
        <f>G458</f>
        <v>12906172.23</v>
      </c>
      <c r="H457" s="98"/>
    </row>
    <row r="458" spans="1:8" ht="31.5" outlineLevel="7">
      <c r="A458" s="96" t="s">
        <v>703</v>
      </c>
      <c r="B458" s="97" t="s">
        <v>744</v>
      </c>
      <c r="C458" s="97" t="s">
        <v>159</v>
      </c>
      <c r="D458" s="97" t="s">
        <v>5</v>
      </c>
      <c r="E458" s="97" t="s">
        <v>223</v>
      </c>
      <c r="F458" s="97" t="s">
        <v>17</v>
      </c>
      <c r="G458" s="98">
        <f>2509380.7+10396791.53</f>
        <v>12906172.23</v>
      </c>
      <c r="H458" s="98"/>
    </row>
    <row r="459" spans="1:8" s="95" customFormat="1" outlineLevel="2">
      <c r="A459" s="92" t="s">
        <v>687</v>
      </c>
      <c r="B459" s="93" t="s">
        <v>744</v>
      </c>
      <c r="C459" s="93" t="s">
        <v>159</v>
      </c>
      <c r="D459" s="93" t="s">
        <v>14</v>
      </c>
      <c r="E459" s="93" t="s">
        <v>4</v>
      </c>
      <c r="F459" s="93" t="s">
        <v>1</v>
      </c>
      <c r="G459" s="94">
        <f>G460</f>
        <v>38491106.919999994</v>
      </c>
      <c r="H459" s="94"/>
    </row>
    <row r="460" spans="1:8" s="95" customFormat="1" ht="78.75" outlineLevel="3">
      <c r="A460" s="92" t="s">
        <v>669</v>
      </c>
      <c r="B460" s="93" t="s">
        <v>744</v>
      </c>
      <c r="C460" s="93" t="s">
        <v>159</v>
      </c>
      <c r="D460" s="93" t="s">
        <v>14</v>
      </c>
      <c r="E460" s="93" t="s">
        <v>160</v>
      </c>
      <c r="F460" s="93" t="s">
        <v>1</v>
      </c>
      <c r="G460" s="94">
        <f>G461</f>
        <v>38491106.919999994</v>
      </c>
      <c r="H460" s="94"/>
    </row>
    <row r="461" spans="1:8" s="95" customFormat="1" ht="47.25" outlineLevel="4">
      <c r="A461" s="92" t="s">
        <v>639</v>
      </c>
      <c r="B461" s="93" t="s">
        <v>744</v>
      </c>
      <c r="C461" s="93" t="s">
        <v>159</v>
      </c>
      <c r="D461" s="93" t="s">
        <v>14</v>
      </c>
      <c r="E461" s="93" t="s">
        <v>161</v>
      </c>
      <c r="F461" s="93" t="s">
        <v>1</v>
      </c>
      <c r="G461" s="94">
        <f>G462+G465+G468+G471+G476+G479</f>
        <v>38491106.919999994</v>
      </c>
      <c r="H461" s="94"/>
    </row>
    <row r="462" spans="1:8" ht="47.25" outlineLevel="5">
      <c r="A462" s="96" t="s">
        <v>1133</v>
      </c>
      <c r="B462" s="97" t="s">
        <v>744</v>
      </c>
      <c r="C462" s="97" t="s">
        <v>159</v>
      </c>
      <c r="D462" s="97" t="s">
        <v>14</v>
      </c>
      <c r="E462" s="97" t="s">
        <v>224</v>
      </c>
      <c r="F462" s="97" t="s">
        <v>1</v>
      </c>
      <c r="G462" s="98">
        <f>G463</f>
        <v>15953571.42</v>
      </c>
      <c r="H462" s="98"/>
    </row>
    <row r="463" spans="1:8" ht="47.25" outlineLevel="6">
      <c r="A463" s="96" t="s">
        <v>469</v>
      </c>
      <c r="B463" s="97" t="s">
        <v>744</v>
      </c>
      <c r="C463" s="97" t="s">
        <v>159</v>
      </c>
      <c r="D463" s="97" t="s">
        <v>14</v>
      </c>
      <c r="E463" s="97" t="s">
        <v>225</v>
      </c>
      <c r="F463" s="97" t="s">
        <v>1</v>
      </c>
      <c r="G463" s="98">
        <f>G464</f>
        <v>15953571.42</v>
      </c>
      <c r="H463" s="98"/>
    </row>
    <row r="464" spans="1:8" ht="31.5" outlineLevel="7">
      <c r="A464" s="96" t="s">
        <v>703</v>
      </c>
      <c r="B464" s="97" t="s">
        <v>744</v>
      </c>
      <c r="C464" s="97" t="s">
        <v>159</v>
      </c>
      <c r="D464" s="97" t="s">
        <v>14</v>
      </c>
      <c r="E464" s="97" t="s">
        <v>225</v>
      </c>
      <c r="F464" s="97" t="s">
        <v>17</v>
      </c>
      <c r="G464" s="98">
        <v>15953571.42</v>
      </c>
      <c r="H464" s="98"/>
    </row>
    <row r="465" spans="1:8" ht="78.75" outlineLevel="5">
      <c r="A465" s="96" t="s">
        <v>1134</v>
      </c>
      <c r="B465" s="97" t="s">
        <v>744</v>
      </c>
      <c r="C465" s="97" t="s">
        <v>159</v>
      </c>
      <c r="D465" s="97" t="s">
        <v>14</v>
      </c>
      <c r="E465" s="97" t="s">
        <v>226</v>
      </c>
      <c r="F465" s="97" t="s">
        <v>1</v>
      </c>
      <c r="G465" s="98">
        <f>G466</f>
        <v>13274260.85</v>
      </c>
      <c r="H465" s="98"/>
    </row>
    <row r="466" spans="1:8" ht="47.25" outlineLevel="6">
      <c r="A466" s="96" t="s">
        <v>470</v>
      </c>
      <c r="B466" s="97" t="s">
        <v>744</v>
      </c>
      <c r="C466" s="97" t="s">
        <v>159</v>
      </c>
      <c r="D466" s="97" t="s">
        <v>14</v>
      </c>
      <c r="E466" s="97" t="s">
        <v>227</v>
      </c>
      <c r="F466" s="97" t="s">
        <v>1</v>
      </c>
      <c r="G466" s="98">
        <f>G467</f>
        <v>13274260.85</v>
      </c>
      <c r="H466" s="98"/>
    </row>
    <row r="467" spans="1:8" ht="31.5" outlineLevel="7">
      <c r="A467" s="96" t="s">
        <v>703</v>
      </c>
      <c r="B467" s="97" t="s">
        <v>744</v>
      </c>
      <c r="C467" s="97" t="s">
        <v>159</v>
      </c>
      <c r="D467" s="97" t="s">
        <v>14</v>
      </c>
      <c r="E467" s="97" t="s">
        <v>227</v>
      </c>
      <c r="F467" s="97" t="s">
        <v>17</v>
      </c>
      <c r="G467" s="98">
        <v>13274260.85</v>
      </c>
      <c r="H467" s="98"/>
    </row>
    <row r="468" spans="1:8" ht="63" outlineLevel="5">
      <c r="A468" s="96" t="s">
        <v>1135</v>
      </c>
      <c r="B468" s="97" t="s">
        <v>744</v>
      </c>
      <c r="C468" s="97" t="s">
        <v>159</v>
      </c>
      <c r="D468" s="97" t="s">
        <v>14</v>
      </c>
      <c r="E468" s="97" t="s">
        <v>228</v>
      </c>
      <c r="F468" s="97" t="s">
        <v>1</v>
      </c>
      <c r="G468" s="98">
        <f>G469</f>
        <v>403340.65</v>
      </c>
      <c r="H468" s="98"/>
    </row>
    <row r="469" spans="1:8" ht="31.5" outlineLevel="6">
      <c r="A469" s="96" t="s">
        <v>463</v>
      </c>
      <c r="B469" s="97" t="s">
        <v>744</v>
      </c>
      <c r="C469" s="97" t="s">
        <v>159</v>
      </c>
      <c r="D469" s="97" t="s">
        <v>14</v>
      </c>
      <c r="E469" s="97" t="s">
        <v>229</v>
      </c>
      <c r="F469" s="97" t="s">
        <v>1</v>
      </c>
      <c r="G469" s="98">
        <f>G470</f>
        <v>403340.65</v>
      </c>
      <c r="H469" s="98"/>
    </row>
    <row r="470" spans="1:8" ht="31.5" outlineLevel="7">
      <c r="A470" s="96" t="s">
        <v>703</v>
      </c>
      <c r="B470" s="97" t="s">
        <v>744</v>
      </c>
      <c r="C470" s="97" t="s">
        <v>159</v>
      </c>
      <c r="D470" s="97" t="s">
        <v>14</v>
      </c>
      <c r="E470" s="97" t="s">
        <v>229</v>
      </c>
      <c r="F470" s="97" t="s">
        <v>17</v>
      </c>
      <c r="G470" s="98">
        <v>403340.65</v>
      </c>
      <c r="H470" s="98"/>
    </row>
    <row r="471" spans="1:8" ht="31.5" outlineLevel="5">
      <c r="A471" s="96" t="s">
        <v>1136</v>
      </c>
      <c r="B471" s="97" t="s">
        <v>744</v>
      </c>
      <c r="C471" s="97" t="s">
        <v>159</v>
      </c>
      <c r="D471" s="97" t="s">
        <v>14</v>
      </c>
      <c r="E471" s="97" t="s">
        <v>230</v>
      </c>
      <c r="F471" s="97" t="s">
        <v>1</v>
      </c>
      <c r="G471" s="98">
        <f>G472+G474</f>
        <v>3666558.43</v>
      </c>
      <c r="H471" s="98"/>
    </row>
    <row r="472" spans="1:8" ht="31.5" outlineLevel="6">
      <c r="A472" s="96" t="s">
        <v>448</v>
      </c>
      <c r="B472" s="97" t="s">
        <v>744</v>
      </c>
      <c r="C472" s="97" t="s">
        <v>159</v>
      </c>
      <c r="D472" s="97" t="s">
        <v>14</v>
      </c>
      <c r="E472" s="97" t="s">
        <v>231</v>
      </c>
      <c r="F472" s="97" t="s">
        <v>1</v>
      </c>
      <c r="G472" s="98">
        <f>G473</f>
        <v>666558.43000000005</v>
      </c>
      <c r="H472" s="98"/>
    </row>
    <row r="473" spans="1:8" ht="31.5" outlineLevel="7">
      <c r="A473" s="96" t="s">
        <v>703</v>
      </c>
      <c r="B473" s="97" t="s">
        <v>744</v>
      </c>
      <c r="C473" s="97" t="s">
        <v>159</v>
      </c>
      <c r="D473" s="97" t="s">
        <v>14</v>
      </c>
      <c r="E473" s="97" t="s">
        <v>231</v>
      </c>
      <c r="F473" s="97" t="s">
        <v>17</v>
      </c>
      <c r="G473" s="98">
        <f>936558.43-270000</f>
        <v>666558.43000000005</v>
      </c>
      <c r="H473" s="98"/>
    </row>
    <row r="474" spans="1:8" ht="47.25" outlineLevel="6">
      <c r="A474" s="96" t="s">
        <v>471</v>
      </c>
      <c r="B474" s="97" t="s">
        <v>744</v>
      </c>
      <c r="C474" s="97" t="s">
        <v>159</v>
      </c>
      <c r="D474" s="97" t="s">
        <v>14</v>
      </c>
      <c r="E474" s="97" t="s">
        <v>232</v>
      </c>
      <c r="F474" s="97" t="s">
        <v>1</v>
      </c>
      <c r="G474" s="98">
        <f>G475</f>
        <v>3000000</v>
      </c>
      <c r="H474" s="98"/>
    </row>
    <row r="475" spans="1:8" ht="47.25" outlineLevel="7">
      <c r="A475" s="96" t="s">
        <v>1203</v>
      </c>
      <c r="B475" s="97" t="s">
        <v>744</v>
      </c>
      <c r="C475" s="97" t="s">
        <v>159</v>
      </c>
      <c r="D475" s="97" t="s">
        <v>14</v>
      </c>
      <c r="E475" s="97" t="s">
        <v>232</v>
      </c>
      <c r="F475" s="97" t="s">
        <v>143</v>
      </c>
      <c r="G475" s="98">
        <f>17779824-14779824</f>
        <v>3000000</v>
      </c>
      <c r="H475" s="98"/>
    </row>
    <row r="476" spans="1:8" ht="31.5" outlineLevel="5">
      <c r="A476" s="96" t="s">
        <v>1137</v>
      </c>
      <c r="B476" s="97" t="s">
        <v>744</v>
      </c>
      <c r="C476" s="97" t="s">
        <v>159</v>
      </c>
      <c r="D476" s="97" t="s">
        <v>14</v>
      </c>
      <c r="E476" s="97" t="s">
        <v>233</v>
      </c>
      <c r="F476" s="97" t="s">
        <v>1</v>
      </c>
      <c r="G476" s="98">
        <f>G477</f>
        <v>4002811.57</v>
      </c>
      <c r="H476" s="98"/>
    </row>
    <row r="477" spans="1:8" ht="31.5" outlineLevel="6">
      <c r="A477" s="96" t="s">
        <v>448</v>
      </c>
      <c r="B477" s="97" t="s">
        <v>744</v>
      </c>
      <c r="C477" s="97" t="s">
        <v>159</v>
      </c>
      <c r="D477" s="97" t="s">
        <v>14</v>
      </c>
      <c r="E477" s="97" t="s">
        <v>234</v>
      </c>
      <c r="F477" s="97" t="s">
        <v>1</v>
      </c>
      <c r="G477" s="98">
        <f>G478</f>
        <v>4002811.57</v>
      </c>
      <c r="H477" s="98"/>
    </row>
    <row r="478" spans="1:8" ht="31.5" outlineLevel="7">
      <c r="A478" s="96" t="s">
        <v>703</v>
      </c>
      <c r="B478" s="97" t="s">
        <v>744</v>
      </c>
      <c r="C478" s="97" t="s">
        <v>159</v>
      </c>
      <c r="D478" s="97" t="s">
        <v>14</v>
      </c>
      <c r="E478" s="97" t="s">
        <v>234</v>
      </c>
      <c r="F478" s="97" t="s">
        <v>17</v>
      </c>
      <c r="G478" s="98">
        <v>4002811.57</v>
      </c>
      <c r="H478" s="98"/>
    </row>
    <row r="479" spans="1:8" ht="47.25" outlineLevel="5">
      <c r="A479" s="96" t="s">
        <v>1138</v>
      </c>
      <c r="B479" s="97" t="s">
        <v>744</v>
      </c>
      <c r="C479" s="97" t="s">
        <v>159</v>
      </c>
      <c r="D479" s="97" t="s">
        <v>14</v>
      </c>
      <c r="E479" s="97" t="s">
        <v>235</v>
      </c>
      <c r="F479" s="97" t="s">
        <v>1</v>
      </c>
      <c r="G479" s="98">
        <f>G480</f>
        <v>1190564</v>
      </c>
      <c r="H479" s="98"/>
    </row>
    <row r="480" spans="1:8" ht="31.5" outlineLevel="6">
      <c r="A480" s="96" t="s">
        <v>448</v>
      </c>
      <c r="B480" s="97" t="s">
        <v>744</v>
      </c>
      <c r="C480" s="97" t="s">
        <v>159</v>
      </c>
      <c r="D480" s="97" t="s">
        <v>14</v>
      </c>
      <c r="E480" s="97" t="s">
        <v>236</v>
      </c>
      <c r="F480" s="97" t="s">
        <v>1</v>
      </c>
      <c r="G480" s="98">
        <f>G481</f>
        <v>1190564</v>
      </c>
      <c r="H480" s="98"/>
    </row>
    <row r="481" spans="1:9" ht="31.5" outlineLevel="7">
      <c r="A481" s="96" t="s">
        <v>703</v>
      </c>
      <c r="B481" s="97" t="s">
        <v>744</v>
      </c>
      <c r="C481" s="97" t="s">
        <v>159</v>
      </c>
      <c r="D481" s="97" t="s">
        <v>14</v>
      </c>
      <c r="E481" s="97" t="s">
        <v>236</v>
      </c>
      <c r="F481" s="97" t="s">
        <v>17</v>
      </c>
      <c r="G481" s="98">
        <v>1190564</v>
      </c>
      <c r="H481" s="98"/>
    </row>
    <row r="482" spans="1:9" s="95" customFormat="1" ht="31.5" outlineLevel="2">
      <c r="A482" s="92" t="s">
        <v>688</v>
      </c>
      <c r="B482" s="93" t="s">
        <v>744</v>
      </c>
      <c r="C482" s="93" t="s">
        <v>159</v>
      </c>
      <c r="D482" s="93" t="s">
        <v>159</v>
      </c>
      <c r="E482" s="93" t="s">
        <v>4</v>
      </c>
      <c r="F482" s="93" t="s">
        <v>1</v>
      </c>
      <c r="G482" s="94">
        <f>G483+G492+G497</f>
        <v>3987158.8600000003</v>
      </c>
      <c r="H482" s="94"/>
    </row>
    <row r="483" spans="1:9" s="95" customFormat="1" ht="78.75" outlineLevel="3">
      <c r="A483" s="92" t="s">
        <v>669</v>
      </c>
      <c r="B483" s="93" t="s">
        <v>744</v>
      </c>
      <c r="C483" s="93" t="s">
        <v>159</v>
      </c>
      <c r="D483" s="93" t="s">
        <v>159</v>
      </c>
      <c r="E483" s="93" t="s">
        <v>160</v>
      </c>
      <c r="F483" s="93" t="s">
        <v>1</v>
      </c>
      <c r="G483" s="94">
        <f>G484</f>
        <v>1860942.34</v>
      </c>
      <c r="H483" s="94"/>
    </row>
    <row r="484" spans="1:9" s="95" customFormat="1" ht="47.25" outlineLevel="4">
      <c r="A484" s="92" t="s">
        <v>648</v>
      </c>
      <c r="B484" s="93" t="s">
        <v>744</v>
      </c>
      <c r="C484" s="93" t="s">
        <v>159</v>
      </c>
      <c r="D484" s="93" t="s">
        <v>159</v>
      </c>
      <c r="E484" s="93" t="s">
        <v>237</v>
      </c>
      <c r="F484" s="93" t="s">
        <v>1</v>
      </c>
      <c r="G484" s="94">
        <f>G485</f>
        <v>1860942.34</v>
      </c>
      <c r="H484" s="94"/>
    </row>
    <row r="485" spans="1:9" ht="31.5" outlineLevel="5">
      <c r="A485" s="96" t="s">
        <v>1139</v>
      </c>
      <c r="B485" s="97" t="s">
        <v>744</v>
      </c>
      <c r="C485" s="97" t="s">
        <v>159</v>
      </c>
      <c r="D485" s="97" t="s">
        <v>159</v>
      </c>
      <c r="E485" s="97" t="s">
        <v>238</v>
      </c>
      <c r="F485" s="97" t="s">
        <v>1</v>
      </c>
      <c r="G485" s="98">
        <f>G486+G490</f>
        <v>1860942.34</v>
      </c>
      <c r="H485" s="98"/>
    </row>
    <row r="486" spans="1:9" ht="78.75" outlineLevel="6">
      <c r="A486" s="96" t="s">
        <v>450</v>
      </c>
      <c r="B486" s="97" t="s">
        <v>744</v>
      </c>
      <c r="C486" s="97" t="s">
        <v>159</v>
      </c>
      <c r="D486" s="97" t="s">
        <v>159</v>
      </c>
      <c r="E486" s="97" t="s">
        <v>239</v>
      </c>
      <c r="F486" s="97" t="s">
        <v>1</v>
      </c>
      <c r="G486" s="98">
        <f>G487+G488+G489</f>
        <v>1435663.78</v>
      </c>
      <c r="H486" s="98"/>
      <c r="I486" s="100">
        <f>1435663.78-G486</f>
        <v>0</v>
      </c>
    </row>
    <row r="487" spans="1:9" ht="94.5" outlineLevel="7">
      <c r="A487" s="96" t="s">
        <v>719</v>
      </c>
      <c r="B487" s="97" t="s">
        <v>744</v>
      </c>
      <c r="C487" s="97" t="s">
        <v>159</v>
      </c>
      <c r="D487" s="97" t="s">
        <v>159</v>
      </c>
      <c r="E487" s="97" t="s">
        <v>239</v>
      </c>
      <c r="F487" s="97" t="s">
        <v>10</v>
      </c>
      <c r="G487" s="98">
        <f>1029104.53+250349.4+74055.88</f>
        <v>1353509.81</v>
      </c>
      <c r="H487" s="98"/>
    </row>
    <row r="488" spans="1:9" ht="31.5" outlineLevel="7">
      <c r="A488" s="96" t="s">
        <v>703</v>
      </c>
      <c r="B488" s="97" t="s">
        <v>744</v>
      </c>
      <c r="C488" s="97" t="s">
        <v>159</v>
      </c>
      <c r="D488" s="97" t="s">
        <v>159</v>
      </c>
      <c r="E488" s="97" t="s">
        <v>239</v>
      </c>
      <c r="F488" s="97" t="s">
        <v>17</v>
      </c>
      <c r="G488" s="98">
        <f>2100+1131.83</f>
        <v>3231.83</v>
      </c>
      <c r="H488" s="98"/>
    </row>
    <row r="489" spans="1:9" ht="31.5" outlineLevel="7">
      <c r="A489" s="189" t="s">
        <v>704</v>
      </c>
      <c r="B489" s="190" t="s">
        <v>744</v>
      </c>
      <c r="C489" s="190" t="s">
        <v>159</v>
      </c>
      <c r="D489" s="190" t="s">
        <v>159</v>
      </c>
      <c r="E489" s="190" t="s">
        <v>239</v>
      </c>
      <c r="F489" s="190" t="s">
        <v>47</v>
      </c>
      <c r="G489" s="191">
        <f>78922.14</f>
        <v>78922.14</v>
      </c>
      <c r="H489" s="191"/>
    </row>
    <row r="490" spans="1:9" ht="31.5" outlineLevel="6">
      <c r="A490" s="96" t="s">
        <v>448</v>
      </c>
      <c r="B490" s="97" t="s">
        <v>744</v>
      </c>
      <c r="C490" s="97" t="s">
        <v>159</v>
      </c>
      <c r="D490" s="97" t="s">
        <v>159</v>
      </c>
      <c r="E490" s="97" t="s">
        <v>240</v>
      </c>
      <c r="F490" s="97" t="s">
        <v>1</v>
      </c>
      <c r="G490" s="98">
        <f>G491</f>
        <v>425278.56</v>
      </c>
      <c r="H490" s="98"/>
    </row>
    <row r="491" spans="1:9" ht="31.5" outlineLevel="7">
      <c r="A491" s="96" t="s">
        <v>703</v>
      </c>
      <c r="B491" s="97" t="s">
        <v>744</v>
      </c>
      <c r="C491" s="97" t="s">
        <v>159</v>
      </c>
      <c r="D491" s="97" t="s">
        <v>159</v>
      </c>
      <c r="E491" s="97" t="s">
        <v>240</v>
      </c>
      <c r="F491" s="97" t="s">
        <v>17</v>
      </c>
      <c r="G491" s="98">
        <v>425278.56</v>
      </c>
      <c r="H491" s="98"/>
    </row>
    <row r="492" spans="1:9" s="95" customFormat="1" ht="47.25" outlineLevel="3">
      <c r="A492" s="92" t="s">
        <v>668</v>
      </c>
      <c r="B492" s="93" t="s">
        <v>744</v>
      </c>
      <c r="C492" s="93" t="s">
        <v>159</v>
      </c>
      <c r="D492" s="93" t="s">
        <v>159</v>
      </c>
      <c r="E492" s="93" t="s">
        <v>90</v>
      </c>
      <c r="F492" s="93" t="s">
        <v>1</v>
      </c>
      <c r="G492" s="94">
        <f>G493</f>
        <v>11400</v>
      </c>
      <c r="H492" s="94"/>
    </row>
    <row r="493" spans="1:9" s="95" customFormat="1" ht="47.25" outlineLevel="4">
      <c r="A493" s="92" t="s">
        <v>633</v>
      </c>
      <c r="B493" s="93" t="s">
        <v>744</v>
      </c>
      <c r="C493" s="93" t="s">
        <v>159</v>
      </c>
      <c r="D493" s="93" t="s">
        <v>159</v>
      </c>
      <c r="E493" s="93" t="s">
        <v>91</v>
      </c>
      <c r="F493" s="93" t="s">
        <v>1</v>
      </c>
      <c r="G493" s="94">
        <f>G494</f>
        <v>11400</v>
      </c>
      <c r="H493" s="94"/>
    </row>
    <row r="494" spans="1:9" ht="31.5" outlineLevel="5">
      <c r="A494" s="96" t="s">
        <v>1092</v>
      </c>
      <c r="B494" s="97" t="s">
        <v>744</v>
      </c>
      <c r="C494" s="97" t="s">
        <v>159</v>
      </c>
      <c r="D494" s="97" t="s">
        <v>159</v>
      </c>
      <c r="E494" s="97" t="s">
        <v>100</v>
      </c>
      <c r="F494" s="97" t="s">
        <v>1</v>
      </c>
      <c r="G494" s="98">
        <f>G495</f>
        <v>11400</v>
      </c>
      <c r="H494" s="98"/>
    </row>
    <row r="495" spans="1:9" ht="31.5" outlineLevel="6">
      <c r="A495" s="96" t="s">
        <v>448</v>
      </c>
      <c r="B495" s="97" t="s">
        <v>744</v>
      </c>
      <c r="C495" s="97" t="s">
        <v>159</v>
      </c>
      <c r="D495" s="97" t="s">
        <v>159</v>
      </c>
      <c r="E495" s="97" t="s">
        <v>101</v>
      </c>
      <c r="F495" s="97" t="s">
        <v>1</v>
      </c>
      <c r="G495" s="98">
        <f>G496</f>
        <v>11400</v>
      </c>
      <c r="H495" s="98"/>
    </row>
    <row r="496" spans="1:9" ht="31.5" outlineLevel="7">
      <c r="A496" s="96" t="s">
        <v>703</v>
      </c>
      <c r="B496" s="97" t="s">
        <v>744</v>
      </c>
      <c r="C496" s="97" t="s">
        <v>159</v>
      </c>
      <c r="D496" s="97" t="s">
        <v>159</v>
      </c>
      <c r="E496" s="97" t="s">
        <v>101</v>
      </c>
      <c r="F496" s="97" t="s">
        <v>17</v>
      </c>
      <c r="G496" s="98">
        <v>11400</v>
      </c>
      <c r="H496" s="98"/>
    </row>
    <row r="497" spans="1:8" s="95" customFormat="1" outlineLevel="3">
      <c r="A497" s="92" t="s">
        <v>498</v>
      </c>
      <c r="B497" s="93" t="s">
        <v>744</v>
      </c>
      <c r="C497" s="93" t="s">
        <v>159</v>
      </c>
      <c r="D497" s="93" t="s">
        <v>159</v>
      </c>
      <c r="E497" s="93" t="s">
        <v>11</v>
      </c>
      <c r="F497" s="93" t="s">
        <v>1</v>
      </c>
      <c r="G497" s="94">
        <f>G498</f>
        <v>2114816.52</v>
      </c>
      <c r="H497" s="94"/>
    </row>
    <row r="498" spans="1:8" ht="78.75" outlineLevel="6">
      <c r="A498" s="96" t="s">
        <v>450</v>
      </c>
      <c r="B498" s="97" t="s">
        <v>744</v>
      </c>
      <c r="C498" s="97" t="s">
        <v>159</v>
      </c>
      <c r="D498" s="97" t="s">
        <v>159</v>
      </c>
      <c r="E498" s="97" t="s">
        <v>241</v>
      </c>
      <c r="F498" s="97" t="s">
        <v>1</v>
      </c>
      <c r="G498" s="98">
        <f>G499</f>
        <v>2114816.52</v>
      </c>
      <c r="H498" s="98"/>
    </row>
    <row r="499" spans="1:8" ht="47.25" outlineLevel="7">
      <c r="A499" s="96" t="s">
        <v>706</v>
      </c>
      <c r="B499" s="97" t="s">
        <v>744</v>
      </c>
      <c r="C499" s="97" t="s">
        <v>159</v>
      </c>
      <c r="D499" s="97" t="s">
        <v>159</v>
      </c>
      <c r="E499" s="97" t="s">
        <v>241</v>
      </c>
      <c r="F499" s="97" t="s">
        <v>70</v>
      </c>
      <c r="G499" s="98">
        <v>2114816.52</v>
      </c>
      <c r="H499" s="98"/>
    </row>
    <row r="500" spans="1:8" s="95" customFormat="1" outlineLevel="1">
      <c r="A500" s="92" t="s">
        <v>710</v>
      </c>
      <c r="B500" s="93" t="s">
        <v>744</v>
      </c>
      <c r="C500" s="93" t="s">
        <v>242</v>
      </c>
      <c r="D500" s="93" t="s">
        <v>3</v>
      </c>
      <c r="E500" s="93" t="s">
        <v>4</v>
      </c>
      <c r="F500" s="93" t="s">
        <v>1</v>
      </c>
      <c r="G500" s="94">
        <f t="shared" ref="G500:H505" si="1">G501</f>
        <v>774513.73</v>
      </c>
      <c r="H500" s="94">
        <f t="shared" si="1"/>
        <v>774513.73</v>
      </c>
    </row>
    <row r="501" spans="1:8" s="95" customFormat="1" outlineLevel="2">
      <c r="A501" s="92" t="s">
        <v>689</v>
      </c>
      <c r="B501" s="93" t="s">
        <v>744</v>
      </c>
      <c r="C501" s="93" t="s">
        <v>242</v>
      </c>
      <c r="D501" s="93" t="s">
        <v>2</v>
      </c>
      <c r="E501" s="93" t="s">
        <v>4</v>
      </c>
      <c r="F501" s="93" t="s">
        <v>1</v>
      </c>
      <c r="G501" s="94">
        <f t="shared" si="1"/>
        <v>774513.73</v>
      </c>
      <c r="H501" s="94">
        <f t="shared" si="1"/>
        <v>774513.73</v>
      </c>
    </row>
    <row r="502" spans="1:8" s="95" customFormat="1" ht="47.25" outlineLevel="3">
      <c r="A502" s="92" t="s">
        <v>666</v>
      </c>
      <c r="B502" s="93" t="s">
        <v>744</v>
      </c>
      <c r="C502" s="93" t="s">
        <v>242</v>
      </c>
      <c r="D502" s="93" t="s">
        <v>2</v>
      </c>
      <c r="E502" s="93" t="s">
        <v>23</v>
      </c>
      <c r="F502" s="93" t="s">
        <v>1</v>
      </c>
      <c r="G502" s="94">
        <f t="shared" si="1"/>
        <v>774513.73</v>
      </c>
      <c r="H502" s="94">
        <f t="shared" si="1"/>
        <v>774513.73</v>
      </c>
    </row>
    <row r="503" spans="1:8" s="95" customFormat="1" ht="47.25" outlineLevel="4">
      <c r="A503" s="92" t="s">
        <v>650</v>
      </c>
      <c r="B503" s="93" t="s">
        <v>744</v>
      </c>
      <c r="C503" s="93" t="s">
        <v>242</v>
      </c>
      <c r="D503" s="93" t="s">
        <v>2</v>
      </c>
      <c r="E503" s="93" t="s">
        <v>252</v>
      </c>
      <c r="F503" s="93" t="s">
        <v>1</v>
      </c>
      <c r="G503" s="94">
        <f t="shared" si="1"/>
        <v>774513.73</v>
      </c>
      <c r="H503" s="94">
        <f t="shared" si="1"/>
        <v>774513.73</v>
      </c>
    </row>
    <row r="504" spans="1:8" ht="31.5" outlineLevel="5">
      <c r="A504" s="96" t="s">
        <v>1210</v>
      </c>
      <c r="B504" s="97" t="s">
        <v>744</v>
      </c>
      <c r="C504" s="97" t="s">
        <v>242</v>
      </c>
      <c r="D504" s="97" t="s">
        <v>2</v>
      </c>
      <c r="E504" s="97" t="s">
        <v>253</v>
      </c>
      <c r="F504" s="97" t="s">
        <v>1</v>
      </c>
      <c r="G504" s="98">
        <f t="shared" si="1"/>
        <v>774513.73</v>
      </c>
      <c r="H504" s="98">
        <f t="shared" si="1"/>
        <v>774513.73</v>
      </c>
    </row>
    <row r="505" spans="1:8" ht="47.25" outlineLevel="6">
      <c r="A505" s="96" t="s">
        <v>474</v>
      </c>
      <c r="B505" s="97" t="s">
        <v>744</v>
      </c>
      <c r="C505" s="97" t="s">
        <v>242</v>
      </c>
      <c r="D505" s="97" t="s">
        <v>2</v>
      </c>
      <c r="E505" s="97" t="s">
        <v>254</v>
      </c>
      <c r="F505" s="97" t="s">
        <v>1</v>
      </c>
      <c r="G505" s="98">
        <f t="shared" si="1"/>
        <v>774513.73</v>
      </c>
      <c r="H505" s="98">
        <f t="shared" si="1"/>
        <v>774513.73</v>
      </c>
    </row>
    <row r="506" spans="1:8" ht="47.25" outlineLevel="7">
      <c r="A506" s="96" t="s">
        <v>1203</v>
      </c>
      <c r="B506" s="97" t="s">
        <v>744</v>
      </c>
      <c r="C506" s="97" t="s">
        <v>242</v>
      </c>
      <c r="D506" s="97" t="s">
        <v>2</v>
      </c>
      <c r="E506" s="97" t="s">
        <v>254</v>
      </c>
      <c r="F506" s="97" t="s">
        <v>143</v>
      </c>
      <c r="G506" s="98">
        <v>774513.73</v>
      </c>
      <c r="H506" s="98">
        <f>G506</f>
        <v>774513.73</v>
      </c>
    </row>
    <row r="507" spans="1:8" s="95" customFormat="1" ht="31.5">
      <c r="A507" s="92" t="s">
        <v>763</v>
      </c>
      <c r="B507" s="93" t="s">
        <v>762</v>
      </c>
      <c r="C507" s="93" t="s">
        <v>3</v>
      </c>
      <c r="D507" s="93" t="s">
        <v>3</v>
      </c>
      <c r="E507" s="93" t="s">
        <v>4</v>
      </c>
      <c r="F507" s="93" t="s">
        <v>1</v>
      </c>
      <c r="G507" s="94">
        <f>G508+G548</f>
        <v>29887448.210000001</v>
      </c>
      <c r="H507" s="94"/>
    </row>
    <row r="508" spans="1:8" s="95" customFormat="1" outlineLevel="1">
      <c r="A508" s="92" t="s">
        <v>701</v>
      </c>
      <c r="B508" s="93" t="s">
        <v>762</v>
      </c>
      <c r="C508" s="93" t="s">
        <v>2</v>
      </c>
      <c r="D508" s="93" t="s">
        <v>3</v>
      </c>
      <c r="E508" s="93" t="s">
        <v>4</v>
      </c>
      <c r="F508" s="93" t="s">
        <v>1</v>
      </c>
      <c r="G508" s="94">
        <f>G509+G529+G533</f>
        <v>18085801.219999999</v>
      </c>
      <c r="H508" s="94"/>
    </row>
    <row r="509" spans="1:8" s="95" customFormat="1" ht="78.75" outlineLevel="2">
      <c r="A509" s="92" t="s">
        <v>674</v>
      </c>
      <c r="B509" s="93" t="s">
        <v>762</v>
      </c>
      <c r="C509" s="93" t="s">
        <v>2</v>
      </c>
      <c r="D509" s="93" t="s">
        <v>22</v>
      </c>
      <c r="E509" s="93" t="s">
        <v>4</v>
      </c>
      <c r="F509" s="93" t="s">
        <v>1</v>
      </c>
      <c r="G509" s="94">
        <f>G510+G517</f>
        <v>10930107</v>
      </c>
      <c r="H509" s="94"/>
    </row>
    <row r="510" spans="1:8" s="95" customFormat="1" ht="78.75" outlineLevel="3">
      <c r="A510" s="92" t="s">
        <v>494</v>
      </c>
      <c r="B510" s="93" t="s">
        <v>762</v>
      </c>
      <c r="C510" s="93" t="s">
        <v>2</v>
      </c>
      <c r="D510" s="93" t="s">
        <v>22</v>
      </c>
      <c r="E510" s="93" t="s">
        <v>38</v>
      </c>
      <c r="F510" s="93" t="s">
        <v>1</v>
      </c>
      <c r="G510" s="94">
        <f>G511</f>
        <v>10743162</v>
      </c>
      <c r="H510" s="94"/>
    </row>
    <row r="511" spans="1:8" s="95" customFormat="1" ht="31.5" outlineLevel="4">
      <c r="A511" s="92" t="s">
        <v>624</v>
      </c>
      <c r="B511" s="93" t="s">
        <v>762</v>
      </c>
      <c r="C511" s="93" t="s">
        <v>2</v>
      </c>
      <c r="D511" s="93" t="s">
        <v>22</v>
      </c>
      <c r="E511" s="93" t="s">
        <v>39</v>
      </c>
      <c r="F511" s="93" t="s">
        <v>1</v>
      </c>
      <c r="G511" s="94">
        <f>G512</f>
        <v>10743162</v>
      </c>
      <c r="H511" s="94"/>
    </row>
    <row r="512" spans="1:8" ht="63" outlineLevel="5">
      <c r="A512" s="96" t="s">
        <v>1140</v>
      </c>
      <c r="B512" s="97" t="s">
        <v>762</v>
      </c>
      <c r="C512" s="97" t="s">
        <v>2</v>
      </c>
      <c r="D512" s="97" t="s">
        <v>22</v>
      </c>
      <c r="E512" s="97" t="s">
        <v>40</v>
      </c>
      <c r="F512" s="97" t="s">
        <v>1</v>
      </c>
      <c r="G512" s="98">
        <f>G513+G515</f>
        <v>10743162</v>
      </c>
      <c r="H512" s="98"/>
    </row>
    <row r="513" spans="1:8" ht="31.5" outlineLevel="6">
      <c r="A513" s="96" t="s">
        <v>441</v>
      </c>
      <c r="B513" s="97" t="s">
        <v>762</v>
      </c>
      <c r="C513" s="97" t="s">
        <v>2</v>
      </c>
      <c r="D513" s="97" t="s">
        <v>22</v>
      </c>
      <c r="E513" s="97" t="s">
        <v>41</v>
      </c>
      <c r="F513" s="97" t="s">
        <v>1</v>
      </c>
      <c r="G513" s="98">
        <f>G514</f>
        <v>10373316</v>
      </c>
      <c r="H513" s="98"/>
    </row>
    <row r="514" spans="1:8" ht="94.5" outlineLevel="7">
      <c r="A514" s="96" t="s">
        <v>719</v>
      </c>
      <c r="B514" s="97" t="s">
        <v>762</v>
      </c>
      <c r="C514" s="97" t="s">
        <v>2</v>
      </c>
      <c r="D514" s="97" t="s">
        <v>22</v>
      </c>
      <c r="E514" s="97" t="s">
        <v>41</v>
      </c>
      <c r="F514" s="97" t="s">
        <v>10</v>
      </c>
      <c r="G514" s="98">
        <v>10373316</v>
      </c>
      <c r="H514" s="98"/>
    </row>
    <row r="515" spans="1:8" ht="78.75" outlineLevel="6">
      <c r="A515" s="96" t="s">
        <v>439</v>
      </c>
      <c r="B515" s="97" t="s">
        <v>762</v>
      </c>
      <c r="C515" s="97" t="s">
        <v>2</v>
      </c>
      <c r="D515" s="97" t="s">
        <v>22</v>
      </c>
      <c r="E515" s="97" t="s">
        <v>42</v>
      </c>
      <c r="F515" s="97" t="s">
        <v>1</v>
      </c>
      <c r="G515" s="98">
        <f>G516</f>
        <v>369846</v>
      </c>
      <c r="H515" s="98"/>
    </row>
    <row r="516" spans="1:8" ht="94.5" outlineLevel="7">
      <c r="A516" s="96" t="s">
        <v>719</v>
      </c>
      <c r="B516" s="97" t="s">
        <v>762</v>
      </c>
      <c r="C516" s="97" t="s">
        <v>2</v>
      </c>
      <c r="D516" s="97" t="s">
        <v>22</v>
      </c>
      <c r="E516" s="97" t="s">
        <v>42</v>
      </c>
      <c r="F516" s="97" t="s">
        <v>10</v>
      </c>
      <c r="G516" s="98">
        <v>369846</v>
      </c>
      <c r="H516" s="98"/>
    </row>
    <row r="517" spans="1:8" s="95" customFormat="1" ht="63" outlineLevel="3">
      <c r="A517" s="92" t="s">
        <v>665</v>
      </c>
      <c r="B517" s="93" t="s">
        <v>762</v>
      </c>
      <c r="C517" s="93" t="s">
        <v>2</v>
      </c>
      <c r="D517" s="93" t="s">
        <v>22</v>
      </c>
      <c r="E517" s="93" t="s">
        <v>6</v>
      </c>
      <c r="F517" s="93" t="s">
        <v>1</v>
      </c>
      <c r="G517" s="94">
        <f>G518</f>
        <v>186945</v>
      </c>
      <c r="H517" s="94"/>
    </row>
    <row r="518" spans="1:8" s="95" customFormat="1" ht="31.5" outlineLevel="4">
      <c r="A518" s="92" t="s">
        <v>622</v>
      </c>
      <c r="B518" s="93" t="s">
        <v>762</v>
      </c>
      <c r="C518" s="93" t="s">
        <v>2</v>
      </c>
      <c r="D518" s="93" t="s">
        <v>22</v>
      </c>
      <c r="E518" s="93" t="s">
        <v>7</v>
      </c>
      <c r="F518" s="93" t="s">
        <v>1</v>
      </c>
      <c r="G518" s="94">
        <f>G519+G523+G526</f>
        <v>186945</v>
      </c>
      <c r="H518" s="94"/>
    </row>
    <row r="519" spans="1:8" ht="63" outlineLevel="5">
      <c r="A519" s="96" t="s">
        <v>1081</v>
      </c>
      <c r="B519" s="97" t="s">
        <v>762</v>
      </c>
      <c r="C519" s="97" t="s">
        <v>2</v>
      </c>
      <c r="D519" s="97" t="s">
        <v>22</v>
      </c>
      <c r="E519" s="97" t="s">
        <v>15</v>
      </c>
      <c r="F519" s="97" t="s">
        <v>1</v>
      </c>
      <c r="G519" s="98">
        <f>G520</f>
        <v>95750</v>
      </c>
      <c r="H519" s="98"/>
    </row>
    <row r="520" spans="1:8" ht="31.5" outlineLevel="6">
      <c r="A520" s="96" t="s">
        <v>437</v>
      </c>
      <c r="B520" s="97" t="s">
        <v>762</v>
      </c>
      <c r="C520" s="97" t="s">
        <v>2</v>
      </c>
      <c r="D520" s="97" t="s">
        <v>22</v>
      </c>
      <c r="E520" s="97" t="s">
        <v>16</v>
      </c>
      <c r="F520" s="97" t="s">
        <v>1</v>
      </c>
      <c r="G520" s="98">
        <f>G521+G522</f>
        <v>95750</v>
      </c>
      <c r="H520" s="98"/>
    </row>
    <row r="521" spans="1:8" ht="94.5" outlineLevel="7">
      <c r="A521" s="96" t="s">
        <v>719</v>
      </c>
      <c r="B521" s="97" t="s">
        <v>762</v>
      </c>
      <c r="C521" s="97" t="s">
        <v>2</v>
      </c>
      <c r="D521" s="97" t="s">
        <v>22</v>
      </c>
      <c r="E521" s="97" t="s">
        <v>16</v>
      </c>
      <c r="F521" s="97" t="s">
        <v>10</v>
      </c>
      <c r="G521" s="98">
        <v>10000</v>
      </c>
      <c r="H521" s="98"/>
    </row>
    <row r="522" spans="1:8" ht="31.5" outlineLevel="7">
      <c r="A522" s="96" t="s">
        <v>703</v>
      </c>
      <c r="B522" s="97" t="s">
        <v>762</v>
      </c>
      <c r="C522" s="97" t="s">
        <v>2</v>
      </c>
      <c r="D522" s="97" t="s">
        <v>22</v>
      </c>
      <c r="E522" s="97" t="s">
        <v>16</v>
      </c>
      <c r="F522" s="97" t="s">
        <v>17</v>
      </c>
      <c r="G522" s="98">
        <v>85750</v>
      </c>
      <c r="H522" s="98"/>
    </row>
    <row r="523" spans="1:8" outlineLevel="5">
      <c r="A523" s="96" t="s">
        <v>1082</v>
      </c>
      <c r="B523" s="97" t="s">
        <v>762</v>
      </c>
      <c r="C523" s="97" t="s">
        <v>2</v>
      </c>
      <c r="D523" s="97" t="s">
        <v>22</v>
      </c>
      <c r="E523" s="97" t="s">
        <v>18</v>
      </c>
      <c r="F523" s="97" t="s">
        <v>1</v>
      </c>
      <c r="G523" s="98">
        <f>G524</f>
        <v>42695</v>
      </c>
      <c r="H523" s="98"/>
    </row>
    <row r="524" spans="1:8" ht="31.5" outlineLevel="6">
      <c r="A524" s="96" t="s">
        <v>437</v>
      </c>
      <c r="B524" s="97" t="s">
        <v>762</v>
      </c>
      <c r="C524" s="97" t="s">
        <v>2</v>
      </c>
      <c r="D524" s="97" t="s">
        <v>22</v>
      </c>
      <c r="E524" s="97" t="s">
        <v>19</v>
      </c>
      <c r="F524" s="97" t="s">
        <v>1</v>
      </c>
      <c r="G524" s="98">
        <f>G525</f>
        <v>42695</v>
      </c>
      <c r="H524" s="98"/>
    </row>
    <row r="525" spans="1:8" ht="31.5" outlineLevel="7">
      <c r="A525" s="96" t="s">
        <v>703</v>
      </c>
      <c r="B525" s="97" t="s">
        <v>762</v>
      </c>
      <c r="C525" s="97" t="s">
        <v>2</v>
      </c>
      <c r="D525" s="97" t="s">
        <v>22</v>
      </c>
      <c r="E525" s="97" t="s">
        <v>19</v>
      </c>
      <c r="F525" s="97" t="s">
        <v>17</v>
      </c>
      <c r="G525" s="98">
        <v>42695</v>
      </c>
      <c r="H525" s="98"/>
    </row>
    <row r="526" spans="1:8" ht="47.25" outlineLevel="5">
      <c r="A526" s="96" t="s">
        <v>1080</v>
      </c>
      <c r="B526" s="97" t="s">
        <v>762</v>
      </c>
      <c r="C526" s="97" t="s">
        <v>2</v>
      </c>
      <c r="D526" s="97" t="s">
        <v>22</v>
      </c>
      <c r="E526" s="97" t="s">
        <v>8</v>
      </c>
      <c r="F526" s="97" t="s">
        <v>1</v>
      </c>
      <c r="G526" s="98">
        <f>G527</f>
        <v>48500</v>
      </c>
      <c r="H526" s="98"/>
    </row>
    <row r="527" spans="1:8" ht="31.5" outlineLevel="6">
      <c r="A527" s="96" t="s">
        <v>437</v>
      </c>
      <c r="B527" s="97" t="s">
        <v>762</v>
      </c>
      <c r="C527" s="97" t="s">
        <v>2</v>
      </c>
      <c r="D527" s="97" t="s">
        <v>22</v>
      </c>
      <c r="E527" s="97" t="s">
        <v>9</v>
      </c>
      <c r="F527" s="97" t="s">
        <v>1</v>
      </c>
      <c r="G527" s="98">
        <f>G528</f>
        <v>48500</v>
      </c>
      <c r="H527" s="98"/>
    </row>
    <row r="528" spans="1:8" ht="94.5" outlineLevel="7">
      <c r="A528" s="96" t="s">
        <v>719</v>
      </c>
      <c r="B528" s="97" t="s">
        <v>762</v>
      </c>
      <c r="C528" s="97" t="s">
        <v>2</v>
      </c>
      <c r="D528" s="97" t="s">
        <v>22</v>
      </c>
      <c r="E528" s="97" t="s">
        <v>9</v>
      </c>
      <c r="F528" s="97" t="s">
        <v>10</v>
      </c>
      <c r="G528" s="98">
        <v>48500</v>
      </c>
      <c r="H528" s="98"/>
    </row>
    <row r="529" spans="1:8" s="95" customFormat="1" outlineLevel="2">
      <c r="A529" s="92" t="s">
        <v>676</v>
      </c>
      <c r="B529" s="93" t="s">
        <v>762</v>
      </c>
      <c r="C529" s="93" t="s">
        <v>2</v>
      </c>
      <c r="D529" s="93" t="s">
        <v>63</v>
      </c>
      <c r="E529" s="93" t="s">
        <v>4</v>
      </c>
      <c r="F529" s="93" t="s">
        <v>1</v>
      </c>
      <c r="G529" s="94">
        <f>G531</f>
        <v>1606000</v>
      </c>
      <c r="H529" s="94"/>
    </row>
    <row r="530" spans="1:8" s="95" customFormat="1" outlineLevel="3">
      <c r="A530" s="92" t="s">
        <v>498</v>
      </c>
      <c r="B530" s="93" t="s">
        <v>762</v>
      </c>
      <c r="C530" s="93" t="s">
        <v>2</v>
      </c>
      <c r="D530" s="93" t="s">
        <v>63</v>
      </c>
      <c r="E530" s="93" t="s">
        <v>11</v>
      </c>
      <c r="F530" s="93" t="s">
        <v>1</v>
      </c>
      <c r="G530" s="94">
        <f>G531</f>
        <v>1606000</v>
      </c>
      <c r="H530" s="94"/>
    </row>
    <row r="531" spans="1:8" ht="31.5" outlineLevel="6">
      <c r="A531" s="96" t="s">
        <v>445</v>
      </c>
      <c r="B531" s="97" t="s">
        <v>762</v>
      </c>
      <c r="C531" s="97" t="s">
        <v>2</v>
      </c>
      <c r="D531" s="97" t="s">
        <v>63</v>
      </c>
      <c r="E531" s="97" t="s">
        <v>64</v>
      </c>
      <c r="F531" s="97" t="s">
        <v>1</v>
      </c>
      <c r="G531" s="98">
        <f>G532</f>
        <v>1606000</v>
      </c>
      <c r="H531" s="98"/>
    </row>
    <row r="532" spans="1:8" outlineLevel="7">
      <c r="A532" s="96" t="s">
        <v>705</v>
      </c>
      <c r="B532" s="97" t="s">
        <v>762</v>
      </c>
      <c r="C532" s="97" t="s">
        <v>2</v>
      </c>
      <c r="D532" s="97" t="s">
        <v>63</v>
      </c>
      <c r="E532" s="97" t="s">
        <v>64</v>
      </c>
      <c r="F532" s="97" t="s">
        <v>65</v>
      </c>
      <c r="G532" s="98">
        <v>1606000</v>
      </c>
      <c r="H532" s="98"/>
    </row>
    <row r="533" spans="1:8" s="95" customFormat="1" outlineLevel="2">
      <c r="A533" s="92" t="s">
        <v>677</v>
      </c>
      <c r="B533" s="93" t="s">
        <v>762</v>
      </c>
      <c r="C533" s="93" t="s">
        <v>2</v>
      </c>
      <c r="D533" s="93" t="s">
        <v>66</v>
      </c>
      <c r="E533" s="93" t="s">
        <v>4</v>
      </c>
      <c r="F533" s="93" t="s">
        <v>1</v>
      </c>
      <c r="G533" s="94">
        <f>G534+G539+G544</f>
        <v>5549694.2199999997</v>
      </c>
      <c r="H533" s="94"/>
    </row>
    <row r="534" spans="1:8" s="95" customFormat="1" ht="47.25" outlineLevel="3">
      <c r="A534" s="92" t="s">
        <v>668</v>
      </c>
      <c r="B534" s="93" t="s">
        <v>762</v>
      </c>
      <c r="C534" s="93" t="s">
        <v>2</v>
      </c>
      <c r="D534" s="93" t="s">
        <v>66</v>
      </c>
      <c r="E534" s="93" t="s">
        <v>90</v>
      </c>
      <c r="F534" s="93" t="s">
        <v>1</v>
      </c>
      <c r="G534" s="94">
        <f>G535</f>
        <v>793428.39</v>
      </c>
      <c r="H534" s="94"/>
    </row>
    <row r="535" spans="1:8" s="95" customFormat="1" ht="47.25" outlineLevel="4">
      <c r="A535" s="92" t="s">
        <v>633</v>
      </c>
      <c r="B535" s="93" t="s">
        <v>762</v>
      </c>
      <c r="C535" s="93" t="s">
        <v>2</v>
      </c>
      <c r="D535" s="93" t="s">
        <v>66</v>
      </c>
      <c r="E535" s="93" t="s">
        <v>91</v>
      </c>
      <c r="F535" s="93" t="s">
        <v>1</v>
      </c>
      <c r="G535" s="94">
        <f>G536</f>
        <v>793428.39</v>
      </c>
      <c r="H535" s="94"/>
    </row>
    <row r="536" spans="1:8" ht="47.25" outlineLevel="5">
      <c r="A536" s="96" t="s">
        <v>1084</v>
      </c>
      <c r="B536" s="97" t="s">
        <v>762</v>
      </c>
      <c r="C536" s="97" t="s">
        <v>2</v>
      </c>
      <c r="D536" s="97" t="s">
        <v>66</v>
      </c>
      <c r="E536" s="97" t="s">
        <v>94</v>
      </c>
      <c r="F536" s="97" t="s">
        <v>1</v>
      </c>
      <c r="G536" s="98">
        <f>G537</f>
        <v>793428.39</v>
      </c>
      <c r="H536" s="98"/>
    </row>
    <row r="537" spans="1:8" ht="31.5" outlineLevel="6">
      <c r="A537" s="96" t="s">
        <v>448</v>
      </c>
      <c r="B537" s="97" t="s">
        <v>762</v>
      </c>
      <c r="C537" s="97" t="s">
        <v>2</v>
      </c>
      <c r="D537" s="97" t="s">
        <v>66</v>
      </c>
      <c r="E537" s="97" t="s">
        <v>95</v>
      </c>
      <c r="F537" s="97" t="s">
        <v>1</v>
      </c>
      <c r="G537" s="98">
        <f>G538</f>
        <v>793428.39</v>
      </c>
      <c r="H537" s="98"/>
    </row>
    <row r="538" spans="1:8" ht="31.5" outlineLevel="7">
      <c r="A538" s="96" t="s">
        <v>703</v>
      </c>
      <c r="B538" s="97" t="s">
        <v>762</v>
      </c>
      <c r="C538" s="97" t="s">
        <v>2</v>
      </c>
      <c r="D538" s="97" t="s">
        <v>66</v>
      </c>
      <c r="E538" s="97" t="s">
        <v>95</v>
      </c>
      <c r="F538" s="97" t="s">
        <v>17</v>
      </c>
      <c r="G538" s="98">
        <v>793428.39</v>
      </c>
      <c r="H538" s="98"/>
    </row>
    <row r="539" spans="1:8" s="95" customFormat="1" ht="63" outlineLevel="3">
      <c r="A539" s="92" t="s">
        <v>665</v>
      </c>
      <c r="B539" s="93" t="s">
        <v>762</v>
      </c>
      <c r="C539" s="93" t="s">
        <v>2</v>
      </c>
      <c r="D539" s="93" t="s">
        <v>66</v>
      </c>
      <c r="E539" s="93" t="s">
        <v>6</v>
      </c>
      <c r="F539" s="93" t="s">
        <v>1</v>
      </c>
      <c r="G539" s="94">
        <f>G540</f>
        <v>162000</v>
      </c>
      <c r="H539" s="94"/>
    </row>
    <row r="540" spans="1:8" s="95" customFormat="1" ht="47.25" outlineLevel="4">
      <c r="A540" s="92" t="s">
        <v>637</v>
      </c>
      <c r="B540" s="93" t="s">
        <v>762</v>
      </c>
      <c r="C540" s="93" t="s">
        <v>2</v>
      </c>
      <c r="D540" s="93" t="s">
        <v>66</v>
      </c>
      <c r="E540" s="93" t="s">
        <v>131</v>
      </c>
      <c r="F540" s="93" t="s">
        <v>1</v>
      </c>
      <c r="G540" s="94">
        <f>G541</f>
        <v>162000</v>
      </c>
      <c r="H540" s="94"/>
    </row>
    <row r="541" spans="1:8" ht="31.5" outlineLevel="5">
      <c r="A541" s="96" t="s">
        <v>1085</v>
      </c>
      <c r="B541" s="97" t="s">
        <v>762</v>
      </c>
      <c r="C541" s="97" t="s">
        <v>2</v>
      </c>
      <c r="D541" s="97" t="s">
        <v>66</v>
      </c>
      <c r="E541" s="97" t="s">
        <v>138</v>
      </c>
      <c r="F541" s="97" t="s">
        <v>1</v>
      </c>
      <c r="G541" s="98">
        <f>G542</f>
        <v>162000</v>
      </c>
      <c r="H541" s="98"/>
    </row>
    <row r="542" spans="1:8" ht="31.5" outlineLevel="6">
      <c r="A542" s="96" t="s">
        <v>448</v>
      </c>
      <c r="B542" s="97" t="s">
        <v>762</v>
      </c>
      <c r="C542" s="97" t="s">
        <v>2</v>
      </c>
      <c r="D542" s="97" t="s">
        <v>66</v>
      </c>
      <c r="E542" s="97" t="s">
        <v>140</v>
      </c>
      <c r="F542" s="97" t="s">
        <v>1</v>
      </c>
      <c r="G542" s="98">
        <f>G543</f>
        <v>162000</v>
      </c>
      <c r="H542" s="98"/>
    </row>
    <row r="543" spans="1:8" ht="31.5" outlineLevel="7">
      <c r="A543" s="96" t="s">
        <v>703</v>
      </c>
      <c r="B543" s="97" t="s">
        <v>762</v>
      </c>
      <c r="C543" s="97" t="s">
        <v>2</v>
      </c>
      <c r="D543" s="97" t="s">
        <v>66</v>
      </c>
      <c r="E543" s="97" t="s">
        <v>140</v>
      </c>
      <c r="F543" s="97" t="s">
        <v>17</v>
      </c>
      <c r="G543" s="98">
        <v>162000</v>
      </c>
      <c r="H543" s="98"/>
    </row>
    <row r="544" spans="1:8" outlineLevel="7">
      <c r="A544" s="183" t="s">
        <v>498</v>
      </c>
      <c r="B544" s="184" t="s">
        <v>762</v>
      </c>
      <c r="C544" s="184" t="s">
        <v>2</v>
      </c>
      <c r="D544" s="184" t="s">
        <v>66</v>
      </c>
      <c r="E544" s="184" t="s">
        <v>11</v>
      </c>
      <c r="F544" s="93" t="s">
        <v>1</v>
      </c>
      <c r="G544" s="185">
        <f>G545</f>
        <v>4594265.83</v>
      </c>
      <c r="H544" s="98"/>
    </row>
    <row r="545" spans="1:8" ht="31.5" outlineLevel="7">
      <c r="A545" s="186" t="s">
        <v>1248</v>
      </c>
      <c r="B545" s="187" t="s">
        <v>762</v>
      </c>
      <c r="C545" s="187" t="s">
        <v>2</v>
      </c>
      <c r="D545" s="187" t="s">
        <v>66</v>
      </c>
      <c r="E545" s="187" t="s">
        <v>142</v>
      </c>
      <c r="F545" s="187" t="s">
        <v>1</v>
      </c>
      <c r="G545" s="188">
        <f>G547+G546</f>
        <v>4594265.83</v>
      </c>
      <c r="H545" s="98"/>
    </row>
    <row r="546" spans="1:8" ht="31.5" outlineLevel="7">
      <c r="A546" s="175" t="s">
        <v>703</v>
      </c>
      <c r="B546" s="176" t="s">
        <v>762</v>
      </c>
      <c r="C546" s="176" t="s">
        <v>2</v>
      </c>
      <c r="D546" s="176" t="s">
        <v>66</v>
      </c>
      <c r="E546" s="176" t="s">
        <v>142</v>
      </c>
      <c r="F546" s="177">
        <v>200</v>
      </c>
      <c r="G546" s="178">
        <f>1409786.41+119068.15</f>
        <v>1528854.5599999998</v>
      </c>
      <c r="H546" s="98"/>
    </row>
    <row r="547" spans="1:8" outlineLevel="7">
      <c r="A547" s="179" t="s">
        <v>705</v>
      </c>
      <c r="B547" s="180" t="s">
        <v>762</v>
      </c>
      <c r="C547" s="180" t="s">
        <v>2</v>
      </c>
      <c r="D547" s="180" t="s">
        <v>66</v>
      </c>
      <c r="E547" s="180" t="s">
        <v>142</v>
      </c>
      <c r="F547" s="181">
        <v>800</v>
      </c>
      <c r="G547" s="182">
        <f>3065411.27</f>
        <v>3065411.27</v>
      </c>
      <c r="H547" s="98"/>
    </row>
    <row r="548" spans="1:8" s="95" customFormat="1" ht="31.5" outlineLevel="1">
      <c r="A548" s="92" t="s">
        <v>717</v>
      </c>
      <c r="B548" s="93" t="s">
        <v>762</v>
      </c>
      <c r="C548" s="93" t="s">
        <v>66</v>
      </c>
      <c r="D548" s="93" t="s">
        <v>3</v>
      </c>
      <c r="E548" s="93" t="s">
        <v>4</v>
      </c>
      <c r="F548" s="93" t="s">
        <v>1</v>
      </c>
      <c r="G548" s="94">
        <f t="shared" ref="G548:G553" si="2">G549</f>
        <v>11801646.99</v>
      </c>
      <c r="H548" s="94"/>
    </row>
    <row r="549" spans="1:8" s="95" customFormat="1" ht="31.5" outlineLevel="2">
      <c r="A549" s="92" t="s">
        <v>700</v>
      </c>
      <c r="B549" s="93" t="s">
        <v>762</v>
      </c>
      <c r="C549" s="93" t="s">
        <v>66</v>
      </c>
      <c r="D549" s="93" t="s">
        <v>2</v>
      </c>
      <c r="E549" s="93" t="s">
        <v>4</v>
      </c>
      <c r="F549" s="93" t="s">
        <v>1</v>
      </c>
      <c r="G549" s="94">
        <f t="shared" si="2"/>
        <v>11801646.99</v>
      </c>
      <c r="H549" s="94"/>
    </row>
    <row r="550" spans="1:8" s="95" customFormat="1" ht="78.75" outlineLevel="3">
      <c r="A550" s="92" t="s">
        <v>494</v>
      </c>
      <c r="B550" s="93" t="s">
        <v>762</v>
      </c>
      <c r="C550" s="93" t="s">
        <v>66</v>
      </c>
      <c r="D550" s="93" t="s">
        <v>2</v>
      </c>
      <c r="E550" s="93" t="s">
        <v>38</v>
      </c>
      <c r="F550" s="93" t="s">
        <v>1</v>
      </c>
      <c r="G550" s="94">
        <f t="shared" si="2"/>
        <v>11801646.99</v>
      </c>
      <c r="H550" s="94"/>
    </row>
    <row r="551" spans="1:8" s="95" customFormat="1" ht="31.5" outlineLevel="4">
      <c r="A551" s="92" t="s">
        <v>664</v>
      </c>
      <c r="B551" s="93" t="s">
        <v>762</v>
      </c>
      <c r="C551" s="93" t="s">
        <v>66</v>
      </c>
      <c r="D551" s="93" t="s">
        <v>2</v>
      </c>
      <c r="E551" s="93" t="s">
        <v>413</v>
      </c>
      <c r="F551" s="93" t="s">
        <v>1</v>
      </c>
      <c r="G551" s="94">
        <f t="shared" si="2"/>
        <v>11801646.99</v>
      </c>
      <c r="H551" s="94"/>
    </row>
    <row r="552" spans="1:8" ht="47.25" outlineLevel="5">
      <c r="A552" s="96" t="s">
        <v>1141</v>
      </c>
      <c r="B552" s="97" t="s">
        <v>762</v>
      </c>
      <c r="C552" s="97" t="s">
        <v>66</v>
      </c>
      <c r="D552" s="97" t="s">
        <v>2</v>
      </c>
      <c r="E552" s="97" t="s">
        <v>414</v>
      </c>
      <c r="F552" s="97" t="s">
        <v>1</v>
      </c>
      <c r="G552" s="98">
        <f t="shared" si="2"/>
        <v>11801646.99</v>
      </c>
      <c r="H552" s="98"/>
    </row>
    <row r="553" spans="1:8" outlineLevel="6">
      <c r="A553" s="96" t="s">
        <v>436</v>
      </c>
      <c r="B553" s="97" t="s">
        <v>762</v>
      </c>
      <c r="C553" s="97" t="s">
        <v>66</v>
      </c>
      <c r="D553" s="97" t="s">
        <v>2</v>
      </c>
      <c r="E553" s="97" t="s">
        <v>415</v>
      </c>
      <c r="F553" s="97" t="s">
        <v>1</v>
      </c>
      <c r="G553" s="98">
        <f t="shared" si="2"/>
        <v>11801646.99</v>
      </c>
      <c r="H553" s="98"/>
    </row>
    <row r="554" spans="1:8" ht="31.5" outlineLevel="7">
      <c r="A554" s="96" t="s">
        <v>718</v>
      </c>
      <c r="B554" s="97" t="s">
        <v>762</v>
      </c>
      <c r="C554" s="97" t="s">
        <v>66</v>
      </c>
      <c r="D554" s="97" t="s">
        <v>2</v>
      </c>
      <c r="E554" s="97" t="s">
        <v>415</v>
      </c>
      <c r="F554" s="97" t="s">
        <v>416</v>
      </c>
      <c r="G554" s="98">
        <v>11801646.99</v>
      </c>
      <c r="H554" s="98"/>
    </row>
    <row r="555" spans="1:8" s="95" customFormat="1" ht="31.5">
      <c r="A555" s="92" t="s">
        <v>771</v>
      </c>
      <c r="B555" s="93" t="s">
        <v>770</v>
      </c>
      <c r="C555" s="93" t="s">
        <v>3</v>
      </c>
      <c r="D555" s="93" t="s">
        <v>3</v>
      </c>
      <c r="E555" s="93" t="s">
        <v>4</v>
      </c>
      <c r="F555" s="93" t="s">
        <v>1</v>
      </c>
      <c r="G555" s="94">
        <f>G556+G597+G734</f>
        <v>1397369893.8500001</v>
      </c>
      <c r="H555" s="94">
        <f>H597+H734</f>
        <v>775865111.92000008</v>
      </c>
    </row>
    <row r="556" spans="1:8" s="95" customFormat="1" outlineLevel="1">
      <c r="A556" s="92" t="s">
        <v>701</v>
      </c>
      <c r="B556" s="93" t="s">
        <v>770</v>
      </c>
      <c r="C556" s="93" t="s">
        <v>2</v>
      </c>
      <c r="D556" s="93" t="s">
        <v>3</v>
      </c>
      <c r="E556" s="93" t="s">
        <v>4</v>
      </c>
      <c r="F556" s="93" t="s">
        <v>1</v>
      </c>
      <c r="G556" s="94">
        <f>G557+G591</f>
        <v>17499398.949999999</v>
      </c>
      <c r="H556" s="94"/>
    </row>
    <row r="557" spans="1:8" s="95" customFormat="1" ht="78.75" outlineLevel="2">
      <c r="A557" s="92" t="s">
        <v>674</v>
      </c>
      <c r="B557" s="93" t="s">
        <v>770</v>
      </c>
      <c r="C557" s="93" t="s">
        <v>2</v>
      </c>
      <c r="D557" s="93" t="s">
        <v>22</v>
      </c>
      <c r="E557" s="93" t="s">
        <v>4</v>
      </c>
      <c r="F557" s="93" t="s">
        <v>1</v>
      </c>
      <c r="G557" s="94">
        <f>G558+G582</f>
        <v>16641656.66</v>
      </c>
      <c r="H557" s="94"/>
    </row>
    <row r="558" spans="1:8" s="95" customFormat="1" ht="47.25" outlineLevel="3">
      <c r="A558" s="92" t="s">
        <v>666</v>
      </c>
      <c r="B558" s="93" t="s">
        <v>770</v>
      </c>
      <c r="C558" s="93" t="s">
        <v>2</v>
      </c>
      <c r="D558" s="93" t="s">
        <v>22</v>
      </c>
      <c r="E558" s="93" t="s">
        <v>23</v>
      </c>
      <c r="F558" s="93" t="s">
        <v>1</v>
      </c>
      <c r="G558" s="94">
        <f>G559</f>
        <v>16476318.66</v>
      </c>
      <c r="H558" s="94"/>
    </row>
    <row r="559" spans="1:8" s="95" customFormat="1" ht="47.25" outlineLevel="4">
      <c r="A559" s="92" t="s">
        <v>623</v>
      </c>
      <c r="B559" s="93" t="s">
        <v>770</v>
      </c>
      <c r="C559" s="93" t="s">
        <v>2</v>
      </c>
      <c r="D559" s="93" t="s">
        <v>22</v>
      </c>
      <c r="E559" s="93" t="s">
        <v>24</v>
      </c>
      <c r="F559" s="93" t="s">
        <v>1</v>
      </c>
      <c r="G559" s="94">
        <f>G560+G563+G568+G575</f>
        <v>16476318.66</v>
      </c>
      <c r="H559" s="94"/>
    </row>
    <row r="560" spans="1:8" ht="141.75" outlineLevel="5">
      <c r="A560" s="96" t="s">
        <v>1142</v>
      </c>
      <c r="B560" s="97" t="s">
        <v>770</v>
      </c>
      <c r="C560" s="97" t="s">
        <v>2</v>
      </c>
      <c r="D560" s="97" t="s">
        <v>22</v>
      </c>
      <c r="E560" s="97" t="s">
        <v>25</v>
      </c>
      <c r="F560" s="97" t="s">
        <v>1</v>
      </c>
      <c r="G560" s="98">
        <f>G561</f>
        <v>1373779.26</v>
      </c>
      <c r="H560" s="98"/>
    </row>
    <row r="561" spans="1:8" ht="31.5" outlineLevel="6">
      <c r="A561" s="96" t="s">
        <v>441</v>
      </c>
      <c r="B561" s="97" t="s">
        <v>770</v>
      </c>
      <c r="C561" s="97" t="s">
        <v>2</v>
      </c>
      <c r="D561" s="97" t="s">
        <v>22</v>
      </c>
      <c r="E561" s="97" t="s">
        <v>26</v>
      </c>
      <c r="F561" s="97" t="s">
        <v>1</v>
      </c>
      <c r="G561" s="98">
        <f>G562</f>
        <v>1373779.26</v>
      </c>
      <c r="H561" s="98"/>
    </row>
    <row r="562" spans="1:8" ht="94.5" outlineLevel="7">
      <c r="A562" s="96" t="s">
        <v>719</v>
      </c>
      <c r="B562" s="97" t="s">
        <v>770</v>
      </c>
      <c r="C562" s="97" t="s">
        <v>2</v>
      </c>
      <c r="D562" s="97" t="s">
        <v>22</v>
      </c>
      <c r="E562" s="97" t="s">
        <v>26</v>
      </c>
      <c r="F562" s="97" t="s">
        <v>10</v>
      </c>
      <c r="G562" s="98">
        <v>1373779.26</v>
      </c>
      <c r="H562" s="98"/>
    </row>
    <row r="563" spans="1:8" ht="78.75" outlineLevel="5">
      <c r="A563" s="96" t="s">
        <v>1143</v>
      </c>
      <c r="B563" s="97" t="s">
        <v>770</v>
      </c>
      <c r="C563" s="97" t="s">
        <v>2</v>
      </c>
      <c r="D563" s="97" t="s">
        <v>22</v>
      </c>
      <c r="E563" s="97" t="s">
        <v>27</v>
      </c>
      <c r="F563" s="97" t="s">
        <v>1</v>
      </c>
      <c r="G563" s="98">
        <f>G564+G566</f>
        <v>2124094.8199999998</v>
      </c>
      <c r="H563" s="98"/>
    </row>
    <row r="564" spans="1:8" ht="31.5" outlineLevel="6">
      <c r="A564" s="96" t="s">
        <v>441</v>
      </c>
      <c r="B564" s="97" t="s">
        <v>770</v>
      </c>
      <c r="C564" s="97" t="s">
        <v>2</v>
      </c>
      <c r="D564" s="97" t="s">
        <v>22</v>
      </c>
      <c r="E564" s="97" t="s">
        <v>28</v>
      </c>
      <c r="F564" s="97" t="s">
        <v>1</v>
      </c>
      <c r="G564" s="98">
        <f>G565</f>
        <v>2099094.8199999998</v>
      </c>
      <c r="H564" s="98"/>
    </row>
    <row r="565" spans="1:8" ht="94.5" outlineLevel="7">
      <c r="A565" s="96" t="s">
        <v>719</v>
      </c>
      <c r="B565" s="97" t="s">
        <v>770</v>
      </c>
      <c r="C565" s="97" t="s">
        <v>2</v>
      </c>
      <c r="D565" s="97" t="s">
        <v>22</v>
      </c>
      <c r="E565" s="97" t="s">
        <v>28</v>
      </c>
      <c r="F565" s="97" t="s">
        <v>10</v>
      </c>
      <c r="G565" s="98">
        <v>2099094.8199999998</v>
      </c>
      <c r="H565" s="98"/>
    </row>
    <row r="566" spans="1:8" ht="78.75" outlineLevel="6">
      <c r="A566" s="96" t="s">
        <v>439</v>
      </c>
      <c r="B566" s="97" t="s">
        <v>770</v>
      </c>
      <c r="C566" s="97" t="s">
        <v>2</v>
      </c>
      <c r="D566" s="97" t="s">
        <v>22</v>
      </c>
      <c r="E566" s="97" t="s">
        <v>29</v>
      </c>
      <c r="F566" s="97" t="s">
        <v>1</v>
      </c>
      <c r="G566" s="98">
        <f>G567</f>
        <v>25000</v>
      </c>
      <c r="H566" s="98"/>
    </row>
    <row r="567" spans="1:8" ht="94.5" outlineLevel="7">
      <c r="A567" s="96" t="s">
        <v>719</v>
      </c>
      <c r="B567" s="97" t="s">
        <v>770</v>
      </c>
      <c r="C567" s="97" t="s">
        <v>2</v>
      </c>
      <c r="D567" s="97" t="s">
        <v>22</v>
      </c>
      <c r="E567" s="97" t="s">
        <v>29</v>
      </c>
      <c r="F567" s="97" t="s">
        <v>10</v>
      </c>
      <c r="G567" s="98">
        <v>25000</v>
      </c>
      <c r="H567" s="98"/>
    </row>
    <row r="568" spans="1:8" ht="126" outlineLevel="5">
      <c r="A568" s="96" t="s">
        <v>1144</v>
      </c>
      <c r="B568" s="97" t="s">
        <v>770</v>
      </c>
      <c r="C568" s="97" t="s">
        <v>2</v>
      </c>
      <c r="D568" s="97" t="s">
        <v>22</v>
      </c>
      <c r="E568" s="97" t="s">
        <v>30</v>
      </c>
      <c r="F568" s="97" t="s">
        <v>1</v>
      </c>
      <c r="G568" s="98">
        <f>G569+G571+G573</f>
        <v>5902579.3099999996</v>
      </c>
      <c r="H568" s="98"/>
    </row>
    <row r="569" spans="1:8" ht="31.5" outlineLevel="6">
      <c r="A569" s="96" t="s">
        <v>441</v>
      </c>
      <c r="B569" s="97" t="s">
        <v>770</v>
      </c>
      <c r="C569" s="97" t="s">
        <v>2</v>
      </c>
      <c r="D569" s="97" t="s">
        <v>22</v>
      </c>
      <c r="E569" s="97" t="s">
        <v>31</v>
      </c>
      <c r="F569" s="97" t="s">
        <v>1</v>
      </c>
      <c r="G569" s="98">
        <f>G570</f>
        <v>5841197.3099999996</v>
      </c>
      <c r="H569" s="98"/>
    </row>
    <row r="570" spans="1:8" ht="94.5" outlineLevel="7">
      <c r="A570" s="96" t="s">
        <v>719</v>
      </c>
      <c r="B570" s="97" t="s">
        <v>770</v>
      </c>
      <c r="C570" s="97" t="s">
        <v>2</v>
      </c>
      <c r="D570" s="97" t="s">
        <v>22</v>
      </c>
      <c r="E570" s="97" t="s">
        <v>31</v>
      </c>
      <c r="F570" s="97" t="s">
        <v>10</v>
      </c>
      <c r="G570" s="98">
        <v>5841197.3099999996</v>
      </c>
      <c r="H570" s="98"/>
    </row>
    <row r="571" spans="1:8" ht="31.5" outlineLevel="6">
      <c r="A571" s="96" t="s">
        <v>437</v>
      </c>
      <c r="B571" s="97" t="s">
        <v>770</v>
      </c>
      <c r="C571" s="97" t="s">
        <v>2</v>
      </c>
      <c r="D571" s="97" t="s">
        <v>22</v>
      </c>
      <c r="E571" s="97" t="s">
        <v>32</v>
      </c>
      <c r="F571" s="97" t="s">
        <v>1</v>
      </c>
      <c r="G571" s="98">
        <f>G572</f>
        <v>900</v>
      </c>
      <c r="H571" s="98"/>
    </row>
    <row r="572" spans="1:8" ht="94.5" outlineLevel="7">
      <c r="A572" s="96" t="s">
        <v>719</v>
      </c>
      <c r="B572" s="97" t="s">
        <v>770</v>
      </c>
      <c r="C572" s="97" t="s">
        <v>2</v>
      </c>
      <c r="D572" s="97" t="s">
        <v>22</v>
      </c>
      <c r="E572" s="97" t="s">
        <v>32</v>
      </c>
      <c r="F572" s="97" t="s">
        <v>10</v>
      </c>
      <c r="G572" s="98">
        <v>900</v>
      </c>
      <c r="H572" s="98"/>
    </row>
    <row r="573" spans="1:8" ht="78.75" outlineLevel="6">
      <c r="A573" s="96" t="s">
        <v>439</v>
      </c>
      <c r="B573" s="97" t="s">
        <v>770</v>
      </c>
      <c r="C573" s="97" t="s">
        <v>2</v>
      </c>
      <c r="D573" s="97" t="s">
        <v>22</v>
      </c>
      <c r="E573" s="97" t="s">
        <v>33</v>
      </c>
      <c r="F573" s="97" t="s">
        <v>1</v>
      </c>
      <c r="G573" s="98">
        <f>G574</f>
        <v>60482</v>
      </c>
      <c r="H573" s="98"/>
    </row>
    <row r="574" spans="1:8" ht="94.5" outlineLevel="7">
      <c r="A574" s="96" t="s">
        <v>719</v>
      </c>
      <c r="B574" s="97" t="s">
        <v>770</v>
      </c>
      <c r="C574" s="97" t="s">
        <v>2</v>
      </c>
      <c r="D574" s="97" t="s">
        <v>22</v>
      </c>
      <c r="E574" s="97" t="s">
        <v>33</v>
      </c>
      <c r="F574" s="97" t="s">
        <v>10</v>
      </c>
      <c r="G574" s="98">
        <v>60482</v>
      </c>
      <c r="H574" s="98"/>
    </row>
    <row r="575" spans="1:8" ht="157.5" outlineLevel="5">
      <c r="A575" s="96" t="s">
        <v>1145</v>
      </c>
      <c r="B575" s="97" t="s">
        <v>770</v>
      </c>
      <c r="C575" s="97" t="s">
        <v>2</v>
      </c>
      <c r="D575" s="97" t="s">
        <v>22</v>
      </c>
      <c r="E575" s="97" t="s">
        <v>34</v>
      </c>
      <c r="F575" s="97" t="s">
        <v>1</v>
      </c>
      <c r="G575" s="98">
        <f>G576+G578+G580</f>
        <v>7075865.2699999996</v>
      </c>
      <c r="H575" s="98"/>
    </row>
    <row r="576" spans="1:8" ht="31.5" outlineLevel="6">
      <c r="A576" s="96" t="s">
        <v>441</v>
      </c>
      <c r="B576" s="97" t="s">
        <v>770</v>
      </c>
      <c r="C576" s="97" t="s">
        <v>2</v>
      </c>
      <c r="D576" s="97" t="s">
        <v>22</v>
      </c>
      <c r="E576" s="97" t="s">
        <v>35</v>
      </c>
      <c r="F576" s="97" t="s">
        <v>1</v>
      </c>
      <c r="G576" s="98">
        <f>G577</f>
        <v>7012233.2699999996</v>
      </c>
      <c r="H576" s="98"/>
    </row>
    <row r="577" spans="1:8" ht="94.5" outlineLevel="7">
      <c r="A577" s="96" t="s">
        <v>719</v>
      </c>
      <c r="B577" s="97" t="s">
        <v>770</v>
      </c>
      <c r="C577" s="97" t="s">
        <v>2</v>
      </c>
      <c r="D577" s="97" t="s">
        <v>22</v>
      </c>
      <c r="E577" s="97" t="s">
        <v>35</v>
      </c>
      <c r="F577" s="97" t="s">
        <v>10</v>
      </c>
      <c r="G577" s="98">
        <v>7012233.2699999996</v>
      </c>
      <c r="H577" s="98"/>
    </row>
    <row r="578" spans="1:8" ht="31.5" outlineLevel="6">
      <c r="A578" s="96" t="s">
        <v>437</v>
      </c>
      <c r="B578" s="97" t="s">
        <v>770</v>
      </c>
      <c r="C578" s="97" t="s">
        <v>2</v>
      </c>
      <c r="D578" s="97" t="s">
        <v>22</v>
      </c>
      <c r="E578" s="97" t="s">
        <v>36</v>
      </c>
      <c r="F578" s="97" t="s">
        <v>1</v>
      </c>
      <c r="G578" s="98">
        <f>G579</f>
        <v>2250</v>
      </c>
      <c r="H578" s="98"/>
    </row>
    <row r="579" spans="1:8" ht="94.5" outlineLevel="7">
      <c r="A579" s="96" t="s">
        <v>719</v>
      </c>
      <c r="B579" s="97" t="s">
        <v>770</v>
      </c>
      <c r="C579" s="97" t="s">
        <v>2</v>
      </c>
      <c r="D579" s="97" t="s">
        <v>22</v>
      </c>
      <c r="E579" s="97" t="s">
        <v>36</v>
      </c>
      <c r="F579" s="97" t="s">
        <v>10</v>
      </c>
      <c r="G579" s="98">
        <v>2250</v>
      </c>
      <c r="H579" s="98"/>
    </row>
    <row r="580" spans="1:8" ht="78.75" outlineLevel="6">
      <c r="A580" s="96" t="s">
        <v>439</v>
      </c>
      <c r="B580" s="97" t="s">
        <v>770</v>
      </c>
      <c r="C580" s="97" t="s">
        <v>2</v>
      </c>
      <c r="D580" s="97" t="s">
        <v>22</v>
      </c>
      <c r="E580" s="97" t="s">
        <v>37</v>
      </c>
      <c r="F580" s="97" t="s">
        <v>1</v>
      </c>
      <c r="G580" s="98">
        <f>G581</f>
        <v>61382</v>
      </c>
      <c r="H580" s="98"/>
    </row>
    <row r="581" spans="1:8" ht="94.5" outlineLevel="7">
      <c r="A581" s="96" t="s">
        <v>719</v>
      </c>
      <c r="B581" s="97" t="s">
        <v>770</v>
      </c>
      <c r="C581" s="97" t="s">
        <v>2</v>
      </c>
      <c r="D581" s="97" t="s">
        <v>22</v>
      </c>
      <c r="E581" s="97" t="s">
        <v>37</v>
      </c>
      <c r="F581" s="97" t="s">
        <v>10</v>
      </c>
      <c r="G581" s="98">
        <v>61382</v>
      </c>
      <c r="H581" s="98"/>
    </row>
    <row r="582" spans="1:8" s="95" customFormat="1" ht="63" outlineLevel="3">
      <c r="A582" s="92" t="s">
        <v>665</v>
      </c>
      <c r="B582" s="93" t="s">
        <v>770</v>
      </c>
      <c r="C582" s="93" t="s">
        <v>2</v>
      </c>
      <c r="D582" s="93" t="s">
        <v>22</v>
      </c>
      <c r="E582" s="93" t="s">
        <v>6</v>
      </c>
      <c r="F582" s="93" t="s">
        <v>1</v>
      </c>
      <c r="G582" s="94">
        <f>G583</f>
        <v>165338</v>
      </c>
      <c r="H582" s="94"/>
    </row>
    <row r="583" spans="1:8" s="95" customFormat="1" ht="31.5" outlineLevel="4">
      <c r="A583" s="92" t="s">
        <v>622</v>
      </c>
      <c r="B583" s="93" t="s">
        <v>770</v>
      </c>
      <c r="C583" s="93" t="s">
        <v>2</v>
      </c>
      <c r="D583" s="93" t="s">
        <v>22</v>
      </c>
      <c r="E583" s="93" t="s">
        <v>7</v>
      </c>
      <c r="F583" s="93" t="s">
        <v>1</v>
      </c>
      <c r="G583" s="94">
        <f>G584+G588</f>
        <v>165338</v>
      </c>
      <c r="H583" s="94"/>
    </row>
    <row r="584" spans="1:8" ht="63" outlineLevel="5">
      <c r="A584" s="96" t="s">
        <v>1081</v>
      </c>
      <c r="B584" s="97" t="s">
        <v>770</v>
      </c>
      <c r="C584" s="97" t="s">
        <v>2</v>
      </c>
      <c r="D584" s="97" t="s">
        <v>22</v>
      </c>
      <c r="E584" s="97" t="s">
        <v>15</v>
      </c>
      <c r="F584" s="97" t="s">
        <v>1</v>
      </c>
      <c r="G584" s="98">
        <f>G585</f>
        <v>100845.08</v>
      </c>
      <c r="H584" s="98"/>
    </row>
    <row r="585" spans="1:8" ht="31.5" outlineLevel="6">
      <c r="A585" s="96" t="s">
        <v>437</v>
      </c>
      <c r="B585" s="97" t="s">
        <v>770</v>
      </c>
      <c r="C585" s="97" t="s">
        <v>2</v>
      </c>
      <c r="D585" s="97" t="s">
        <v>22</v>
      </c>
      <c r="E585" s="97" t="s">
        <v>16</v>
      </c>
      <c r="F585" s="97" t="s">
        <v>1</v>
      </c>
      <c r="G585" s="98">
        <f>G586+G587</f>
        <v>100845.08</v>
      </c>
      <c r="H585" s="98"/>
    </row>
    <row r="586" spans="1:8" ht="94.5" outlineLevel="7">
      <c r="A586" s="96" t="s">
        <v>719</v>
      </c>
      <c r="B586" s="97" t="s">
        <v>770</v>
      </c>
      <c r="C586" s="97" t="s">
        <v>2</v>
      </c>
      <c r="D586" s="97" t="s">
        <v>22</v>
      </c>
      <c r="E586" s="97" t="s">
        <v>16</v>
      </c>
      <c r="F586" s="97" t="s">
        <v>10</v>
      </c>
      <c r="G586" s="98">
        <v>63300</v>
      </c>
      <c r="H586" s="98"/>
    </row>
    <row r="587" spans="1:8" ht="31.5" outlineLevel="7">
      <c r="A587" s="96" t="s">
        <v>703</v>
      </c>
      <c r="B587" s="97" t="s">
        <v>770</v>
      </c>
      <c r="C587" s="97" t="s">
        <v>2</v>
      </c>
      <c r="D587" s="97" t="s">
        <v>22</v>
      </c>
      <c r="E587" s="97" t="s">
        <v>16</v>
      </c>
      <c r="F587" s="97" t="s">
        <v>17</v>
      </c>
      <c r="G587" s="98">
        <v>37545.08</v>
      </c>
      <c r="H587" s="98"/>
    </row>
    <row r="588" spans="1:8" outlineLevel="5">
      <c r="A588" s="96" t="s">
        <v>1082</v>
      </c>
      <c r="B588" s="97" t="s">
        <v>770</v>
      </c>
      <c r="C588" s="97" t="s">
        <v>2</v>
      </c>
      <c r="D588" s="97" t="s">
        <v>22</v>
      </c>
      <c r="E588" s="97" t="s">
        <v>18</v>
      </c>
      <c r="F588" s="97" t="s">
        <v>1</v>
      </c>
      <c r="G588" s="98">
        <f>G589</f>
        <v>64492.92</v>
      </c>
      <c r="H588" s="98"/>
    </row>
    <row r="589" spans="1:8" ht="31.5" outlineLevel="6">
      <c r="A589" s="96" t="s">
        <v>437</v>
      </c>
      <c r="B589" s="97" t="s">
        <v>770</v>
      </c>
      <c r="C589" s="97" t="s">
        <v>2</v>
      </c>
      <c r="D589" s="97" t="s">
        <v>22</v>
      </c>
      <c r="E589" s="97" t="s">
        <v>19</v>
      </c>
      <c r="F589" s="97" t="s">
        <v>1</v>
      </c>
      <c r="G589" s="98">
        <f>G590</f>
        <v>64492.92</v>
      </c>
      <c r="H589" s="98"/>
    </row>
    <row r="590" spans="1:8" ht="31.5" outlineLevel="7">
      <c r="A590" s="96" t="s">
        <v>703</v>
      </c>
      <c r="B590" s="97" t="s">
        <v>770</v>
      </c>
      <c r="C590" s="97" t="s">
        <v>2</v>
      </c>
      <c r="D590" s="97" t="s">
        <v>22</v>
      </c>
      <c r="E590" s="97" t="s">
        <v>19</v>
      </c>
      <c r="F590" s="97" t="s">
        <v>17</v>
      </c>
      <c r="G590" s="98">
        <v>64492.92</v>
      </c>
      <c r="H590" s="98"/>
    </row>
    <row r="591" spans="1:8" s="95" customFormat="1" outlineLevel="2">
      <c r="A591" s="92" t="s">
        <v>677</v>
      </c>
      <c r="B591" s="93" t="s">
        <v>770</v>
      </c>
      <c r="C591" s="93" t="s">
        <v>2</v>
      </c>
      <c r="D591" s="93" t="s">
        <v>66</v>
      </c>
      <c r="E591" s="93" t="s">
        <v>4</v>
      </c>
      <c r="F591" s="93" t="s">
        <v>1</v>
      </c>
      <c r="G591" s="94">
        <f>G592</f>
        <v>857742.29</v>
      </c>
      <c r="H591" s="94"/>
    </row>
    <row r="592" spans="1:8" s="95" customFormat="1" ht="47.25" outlineLevel="3">
      <c r="A592" s="92" t="s">
        <v>668</v>
      </c>
      <c r="B592" s="93" t="s">
        <v>770</v>
      </c>
      <c r="C592" s="93" t="s">
        <v>2</v>
      </c>
      <c r="D592" s="93" t="s">
        <v>66</v>
      </c>
      <c r="E592" s="93" t="s">
        <v>90</v>
      </c>
      <c r="F592" s="93" t="s">
        <v>1</v>
      </c>
      <c r="G592" s="94">
        <f>G593</f>
        <v>857742.29</v>
      </c>
      <c r="H592" s="94"/>
    </row>
    <row r="593" spans="1:8" s="95" customFormat="1" ht="47.25" outlineLevel="4">
      <c r="A593" s="92" t="s">
        <v>633</v>
      </c>
      <c r="B593" s="93" t="s">
        <v>770</v>
      </c>
      <c r="C593" s="93" t="s">
        <v>2</v>
      </c>
      <c r="D593" s="93" t="s">
        <v>66</v>
      </c>
      <c r="E593" s="93" t="s">
        <v>91</v>
      </c>
      <c r="F593" s="93" t="s">
        <v>1</v>
      </c>
      <c r="G593" s="94">
        <f>G594</f>
        <v>857742.29</v>
      </c>
      <c r="H593" s="94"/>
    </row>
    <row r="594" spans="1:8" ht="47.25" outlineLevel="5">
      <c r="A594" s="96" t="s">
        <v>1084</v>
      </c>
      <c r="B594" s="97" t="s">
        <v>770</v>
      </c>
      <c r="C594" s="97" t="s">
        <v>2</v>
      </c>
      <c r="D594" s="97" t="s">
        <v>66</v>
      </c>
      <c r="E594" s="97" t="s">
        <v>94</v>
      </c>
      <c r="F594" s="97" t="s">
        <v>1</v>
      </c>
      <c r="G594" s="98">
        <f>G595</f>
        <v>857742.29</v>
      </c>
      <c r="H594" s="98"/>
    </row>
    <row r="595" spans="1:8" ht="31.5" outlineLevel="6">
      <c r="A595" s="96" t="s">
        <v>448</v>
      </c>
      <c r="B595" s="97" t="s">
        <v>770</v>
      </c>
      <c r="C595" s="97" t="s">
        <v>2</v>
      </c>
      <c r="D595" s="97" t="s">
        <v>66</v>
      </c>
      <c r="E595" s="97" t="s">
        <v>95</v>
      </c>
      <c r="F595" s="97" t="s">
        <v>1</v>
      </c>
      <c r="G595" s="98">
        <f>G596</f>
        <v>857742.29</v>
      </c>
      <c r="H595" s="98"/>
    </row>
    <row r="596" spans="1:8" ht="31.5" outlineLevel="7">
      <c r="A596" s="96" t="s">
        <v>703</v>
      </c>
      <c r="B596" s="97" t="s">
        <v>770</v>
      </c>
      <c r="C596" s="97" t="s">
        <v>2</v>
      </c>
      <c r="D596" s="97" t="s">
        <v>66</v>
      </c>
      <c r="E596" s="97" t="s">
        <v>95</v>
      </c>
      <c r="F596" s="97" t="s">
        <v>17</v>
      </c>
      <c r="G596" s="98">
        <v>857742.29</v>
      </c>
      <c r="H596" s="98"/>
    </row>
    <row r="597" spans="1:8" s="95" customFormat="1" outlineLevel="1">
      <c r="A597" s="92" t="s">
        <v>710</v>
      </c>
      <c r="B597" s="93" t="s">
        <v>770</v>
      </c>
      <c r="C597" s="93" t="s">
        <v>242</v>
      </c>
      <c r="D597" s="93" t="s">
        <v>3</v>
      </c>
      <c r="E597" s="93" t="s">
        <v>4</v>
      </c>
      <c r="F597" s="93" t="s">
        <v>1</v>
      </c>
      <c r="G597" s="94">
        <f>G598+G626+G661+G686+G701</f>
        <v>1318572158.9000001</v>
      </c>
      <c r="H597" s="94">
        <f>H598+H626+H661+H686+H701</f>
        <v>714566775.92000008</v>
      </c>
    </row>
    <row r="598" spans="1:8" s="95" customFormat="1" outlineLevel="2">
      <c r="A598" s="92" t="s">
        <v>689</v>
      </c>
      <c r="B598" s="93" t="s">
        <v>770</v>
      </c>
      <c r="C598" s="93" t="s">
        <v>242</v>
      </c>
      <c r="D598" s="93" t="s">
        <v>2</v>
      </c>
      <c r="E598" s="93" t="s">
        <v>4</v>
      </c>
      <c r="F598" s="93" t="s">
        <v>1</v>
      </c>
      <c r="G598" s="94">
        <f>G599+G621</f>
        <v>552570855.75999999</v>
      </c>
      <c r="H598" s="94">
        <f>H599</f>
        <v>336234518.77999997</v>
      </c>
    </row>
    <row r="599" spans="1:8" s="95" customFormat="1" ht="47.25" outlineLevel="3">
      <c r="A599" s="92" t="s">
        <v>666</v>
      </c>
      <c r="B599" s="93" t="s">
        <v>770</v>
      </c>
      <c r="C599" s="93" t="s">
        <v>242</v>
      </c>
      <c r="D599" s="93" t="s">
        <v>2</v>
      </c>
      <c r="E599" s="93" t="s">
        <v>23</v>
      </c>
      <c r="F599" s="93" t="s">
        <v>1</v>
      </c>
      <c r="G599" s="94">
        <f>G600+G614</f>
        <v>550188097.75999999</v>
      </c>
      <c r="H599" s="94">
        <f>H600</f>
        <v>336234518.77999997</v>
      </c>
    </row>
    <row r="600" spans="1:8" s="95" customFormat="1" ht="31.5" outlineLevel="4">
      <c r="A600" s="92" t="s">
        <v>649</v>
      </c>
      <c r="B600" s="93" t="s">
        <v>770</v>
      </c>
      <c r="C600" s="93" t="s">
        <v>242</v>
      </c>
      <c r="D600" s="93" t="s">
        <v>2</v>
      </c>
      <c r="E600" s="93" t="s">
        <v>243</v>
      </c>
      <c r="F600" s="93" t="s">
        <v>1</v>
      </c>
      <c r="G600" s="94">
        <f>G601+G608+G611</f>
        <v>548820879.75999999</v>
      </c>
      <c r="H600" s="94">
        <f>H601</f>
        <v>336234518.77999997</v>
      </c>
    </row>
    <row r="601" spans="1:8" ht="78.75" outlineLevel="5">
      <c r="A601" s="96" t="s">
        <v>1146</v>
      </c>
      <c r="B601" s="97" t="s">
        <v>770</v>
      </c>
      <c r="C601" s="97" t="s">
        <v>242</v>
      </c>
      <c r="D601" s="97" t="s">
        <v>2</v>
      </c>
      <c r="E601" s="97" t="s">
        <v>244</v>
      </c>
      <c r="F601" s="97" t="s">
        <v>1</v>
      </c>
      <c r="G601" s="98">
        <f>G602+G604+G606</f>
        <v>336265219.90999997</v>
      </c>
      <c r="H601" s="98">
        <f>H602+H604</f>
        <v>336234518.77999997</v>
      </c>
    </row>
    <row r="602" spans="1:8" ht="78.75" outlineLevel="6">
      <c r="A602" s="96" t="s">
        <v>472</v>
      </c>
      <c r="B602" s="97" t="s">
        <v>770</v>
      </c>
      <c r="C602" s="97" t="s">
        <v>242</v>
      </c>
      <c r="D602" s="97" t="s">
        <v>2</v>
      </c>
      <c r="E602" s="97" t="s">
        <v>245</v>
      </c>
      <c r="F602" s="97" t="s">
        <v>1</v>
      </c>
      <c r="G602" s="98">
        <f>G603</f>
        <v>488918.78</v>
      </c>
      <c r="H602" s="98">
        <f>H603</f>
        <v>488918.78</v>
      </c>
    </row>
    <row r="603" spans="1:8" ht="47.25" outlineLevel="7">
      <c r="A603" s="96" t="s">
        <v>706</v>
      </c>
      <c r="B603" s="97" t="s">
        <v>770</v>
      </c>
      <c r="C603" s="97" t="s">
        <v>242</v>
      </c>
      <c r="D603" s="97" t="s">
        <v>2</v>
      </c>
      <c r="E603" s="97" t="s">
        <v>245</v>
      </c>
      <c r="F603" s="97" t="s">
        <v>70</v>
      </c>
      <c r="G603" s="98">
        <v>488918.78</v>
      </c>
      <c r="H603" s="98">
        <f>G603</f>
        <v>488918.78</v>
      </c>
    </row>
    <row r="604" spans="1:8" ht="78.75" outlineLevel="6">
      <c r="A604" s="96" t="s">
        <v>473</v>
      </c>
      <c r="B604" s="97" t="s">
        <v>770</v>
      </c>
      <c r="C604" s="97" t="s">
        <v>242</v>
      </c>
      <c r="D604" s="97" t="s">
        <v>2</v>
      </c>
      <c r="E604" s="97" t="s">
        <v>246</v>
      </c>
      <c r="F604" s="97" t="s">
        <v>1</v>
      </c>
      <c r="G604" s="98">
        <f>G605</f>
        <v>335745600</v>
      </c>
      <c r="H604" s="98">
        <f>H605</f>
        <v>335745600</v>
      </c>
    </row>
    <row r="605" spans="1:8" ht="47.25" outlineLevel="7">
      <c r="A605" s="96" t="s">
        <v>706</v>
      </c>
      <c r="B605" s="97" t="s">
        <v>770</v>
      </c>
      <c r="C605" s="97" t="s">
        <v>242</v>
      </c>
      <c r="D605" s="97" t="s">
        <v>2</v>
      </c>
      <c r="E605" s="97" t="s">
        <v>246</v>
      </c>
      <c r="F605" s="97" t="s">
        <v>70</v>
      </c>
      <c r="G605" s="98">
        <v>335745600</v>
      </c>
      <c r="H605" s="98">
        <f>G605</f>
        <v>335745600</v>
      </c>
    </row>
    <row r="606" spans="1:8" ht="78.75" outlineLevel="6">
      <c r="A606" s="96" t="s">
        <v>472</v>
      </c>
      <c r="B606" s="97" t="s">
        <v>770</v>
      </c>
      <c r="C606" s="97" t="s">
        <v>242</v>
      </c>
      <c r="D606" s="97" t="s">
        <v>2</v>
      </c>
      <c r="E606" s="97" t="s">
        <v>247</v>
      </c>
      <c r="F606" s="97" t="s">
        <v>1</v>
      </c>
      <c r="G606" s="98">
        <f>G607</f>
        <v>30701.13</v>
      </c>
      <c r="H606" s="98"/>
    </row>
    <row r="607" spans="1:8" ht="47.25" outlineLevel="7">
      <c r="A607" s="96" t="s">
        <v>706</v>
      </c>
      <c r="B607" s="97" t="s">
        <v>770</v>
      </c>
      <c r="C607" s="97" t="s">
        <v>242</v>
      </c>
      <c r="D607" s="97" t="s">
        <v>2</v>
      </c>
      <c r="E607" s="97" t="s">
        <v>247</v>
      </c>
      <c r="F607" s="97" t="s">
        <v>70</v>
      </c>
      <c r="G607" s="98">
        <v>30701.13</v>
      </c>
      <c r="H607" s="98"/>
    </row>
    <row r="608" spans="1:8" ht="63" outlineLevel="5">
      <c r="A608" s="96" t="s">
        <v>1147</v>
      </c>
      <c r="B608" s="97" t="s">
        <v>770</v>
      </c>
      <c r="C608" s="97" t="s">
        <v>242</v>
      </c>
      <c r="D608" s="97" t="s">
        <v>2</v>
      </c>
      <c r="E608" s="97" t="s">
        <v>248</v>
      </c>
      <c r="F608" s="97" t="s">
        <v>1</v>
      </c>
      <c r="G608" s="98">
        <f>G609</f>
        <v>204543626.84999999</v>
      </c>
      <c r="H608" s="98"/>
    </row>
    <row r="609" spans="1:8" ht="78.75" outlineLevel="6">
      <c r="A609" s="96" t="s">
        <v>450</v>
      </c>
      <c r="B609" s="97" t="s">
        <v>770</v>
      </c>
      <c r="C609" s="97" t="s">
        <v>242</v>
      </c>
      <c r="D609" s="97" t="s">
        <v>2</v>
      </c>
      <c r="E609" s="97" t="s">
        <v>249</v>
      </c>
      <c r="F609" s="97" t="s">
        <v>1</v>
      </c>
      <c r="G609" s="98">
        <f>G610</f>
        <v>204543626.84999999</v>
      </c>
      <c r="H609" s="98"/>
    </row>
    <row r="610" spans="1:8" ht="47.25" outlineLevel="7">
      <c r="A610" s="96" t="s">
        <v>706</v>
      </c>
      <c r="B610" s="97" t="s">
        <v>770</v>
      </c>
      <c r="C610" s="97" t="s">
        <v>242</v>
      </c>
      <c r="D610" s="97" t="s">
        <v>2</v>
      </c>
      <c r="E610" s="97" t="s">
        <v>249</v>
      </c>
      <c r="F610" s="97" t="s">
        <v>70</v>
      </c>
      <c r="G610" s="98">
        <v>204543626.84999999</v>
      </c>
      <c r="H610" s="98"/>
    </row>
    <row r="611" spans="1:8" ht="31.5" outlineLevel="5">
      <c r="A611" s="96" t="s">
        <v>1148</v>
      </c>
      <c r="B611" s="97" t="s">
        <v>770</v>
      </c>
      <c r="C611" s="97" t="s">
        <v>242</v>
      </c>
      <c r="D611" s="97" t="s">
        <v>2</v>
      </c>
      <c r="E611" s="97" t="s">
        <v>250</v>
      </c>
      <c r="F611" s="97" t="s">
        <v>1</v>
      </c>
      <c r="G611" s="98">
        <f>G612</f>
        <v>8012033</v>
      </c>
      <c r="H611" s="98"/>
    </row>
    <row r="612" spans="1:8" ht="78.75" outlineLevel="6">
      <c r="A612" s="96" t="s">
        <v>439</v>
      </c>
      <c r="B612" s="97" t="s">
        <v>770</v>
      </c>
      <c r="C612" s="97" t="s">
        <v>242</v>
      </c>
      <c r="D612" s="97" t="s">
        <v>2</v>
      </c>
      <c r="E612" s="97" t="s">
        <v>251</v>
      </c>
      <c r="F612" s="97" t="s">
        <v>1</v>
      </c>
      <c r="G612" s="98">
        <f>G613</f>
        <v>8012033</v>
      </c>
      <c r="H612" s="98"/>
    </row>
    <row r="613" spans="1:8" ht="47.25" outlineLevel="7">
      <c r="A613" s="96" t="s">
        <v>706</v>
      </c>
      <c r="B613" s="97" t="s">
        <v>770</v>
      </c>
      <c r="C613" s="97" t="s">
        <v>242</v>
      </c>
      <c r="D613" s="97" t="s">
        <v>2</v>
      </c>
      <c r="E613" s="97" t="s">
        <v>251</v>
      </c>
      <c r="F613" s="97" t="s">
        <v>70</v>
      </c>
      <c r="G613" s="98">
        <v>8012033</v>
      </c>
      <c r="H613" s="98"/>
    </row>
    <row r="614" spans="1:8" s="95" customFormat="1" ht="47.25" outlineLevel="4">
      <c r="A614" s="92" t="s">
        <v>650</v>
      </c>
      <c r="B614" s="93" t="s">
        <v>770</v>
      </c>
      <c r="C614" s="93" t="s">
        <v>242</v>
      </c>
      <c r="D614" s="93" t="s">
        <v>2</v>
      </c>
      <c r="E614" s="93" t="s">
        <v>252</v>
      </c>
      <c r="F614" s="93" t="s">
        <v>1</v>
      </c>
      <c r="G614" s="94">
        <f>G615+G618</f>
        <v>1367218</v>
      </c>
      <c r="H614" s="94"/>
    </row>
    <row r="615" spans="1:8" ht="31.5" outlineLevel="5">
      <c r="A615" s="96" t="s">
        <v>1155</v>
      </c>
      <c r="B615" s="97" t="s">
        <v>770</v>
      </c>
      <c r="C615" s="97" t="s">
        <v>242</v>
      </c>
      <c r="D615" s="97" t="s">
        <v>2</v>
      </c>
      <c r="E615" s="97" t="s">
        <v>255</v>
      </c>
      <c r="F615" s="97" t="s">
        <v>1</v>
      </c>
      <c r="G615" s="98">
        <f>G616</f>
        <v>1187188</v>
      </c>
      <c r="H615" s="98"/>
    </row>
    <row r="616" spans="1:8" ht="31.5" outlineLevel="6">
      <c r="A616" s="96" t="s">
        <v>448</v>
      </c>
      <c r="B616" s="97" t="s">
        <v>770</v>
      </c>
      <c r="C616" s="97" t="s">
        <v>242</v>
      </c>
      <c r="D616" s="97" t="s">
        <v>2</v>
      </c>
      <c r="E616" s="97" t="s">
        <v>256</v>
      </c>
      <c r="F616" s="97" t="s">
        <v>1</v>
      </c>
      <c r="G616" s="98">
        <f>G617</f>
        <v>1187188</v>
      </c>
      <c r="H616" s="98"/>
    </row>
    <row r="617" spans="1:8" ht="47.25" outlineLevel="7">
      <c r="A617" s="96" t="s">
        <v>706</v>
      </c>
      <c r="B617" s="97" t="s">
        <v>770</v>
      </c>
      <c r="C617" s="97" t="s">
        <v>242</v>
      </c>
      <c r="D617" s="97" t="s">
        <v>2</v>
      </c>
      <c r="E617" s="97" t="s">
        <v>256</v>
      </c>
      <c r="F617" s="97" t="s">
        <v>70</v>
      </c>
      <c r="G617" s="98">
        <v>1187188</v>
      </c>
      <c r="H617" s="98"/>
    </row>
    <row r="618" spans="1:8" ht="47.25" outlineLevel="5">
      <c r="A618" s="96" t="s">
        <v>1149</v>
      </c>
      <c r="B618" s="97" t="s">
        <v>770</v>
      </c>
      <c r="C618" s="97" t="s">
        <v>242</v>
      </c>
      <c r="D618" s="97" t="s">
        <v>2</v>
      </c>
      <c r="E618" s="97" t="s">
        <v>257</v>
      </c>
      <c r="F618" s="97" t="s">
        <v>1</v>
      </c>
      <c r="G618" s="98">
        <f>G619</f>
        <v>180030</v>
      </c>
      <c r="H618" s="98"/>
    </row>
    <row r="619" spans="1:8" ht="31.5" outlineLevel="6">
      <c r="A619" s="96" t="s">
        <v>448</v>
      </c>
      <c r="B619" s="97" t="s">
        <v>770</v>
      </c>
      <c r="C619" s="97" t="s">
        <v>242</v>
      </c>
      <c r="D619" s="97" t="s">
        <v>2</v>
      </c>
      <c r="E619" s="97" t="s">
        <v>258</v>
      </c>
      <c r="F619" s="97" t="s">
        <v>1</v>
      </c>
      <c r="G619" s="98">
        <f>G620</f>
        <v>180030</v>
      </c>
      <c r="H619" s="98"/>
    </row>
    <row r="620" spans="1:8" ht="47.25" outlineLevel="7">
      <c r="A620" s="96" t="s">
        <v>706</v>
      </c>
      <c r="B620" s="97" t="s">
        <v>770</v>
      </c>
      <c r="C620" s="97" t="s">
        <v>242</v>
      </c>
      <c r="D620" s="97" t="s">
        <v>2</v>
      </c>
      <c r="E620" s="97" t="s">
        <v>258</v>
      </c>
      <c r="F620" s="97" t="s">
        <v>70</v>
      </c>
      <c r="G620" s="98">
        <v>180030</v>
      </c>
      <c r="H620" s="98"/>
    </row>
    <row r="621" spans="1:8" s="95" customFormat="1" ht="47.25" outlineLevel="3">
      <c r="A621" s="92" t="s">
        <v>668</v>
      </c>
      <c r="B621" s="93" t="s">
        <v>770</v>
      </c>
      <c r="C621" s="93" t="s">
        <v>242</v>
      </c>
      <c r="D621" s="93" t="s">
        <v>2</v>
      </c>
      <c r="E621" s="93" t="s">
        <v>90</v>
      </c>
      <c r="F621" s="93" t="s">
        <v>1</v>
      </c>
      <c r="G621" s="94">
        <f>G622</f>
        <v>2382758</v>
      </c>
      <c r="H621" s="94"/>
    </row>
    <row r="622" spans="1:8" s="95" customFormat="1" ht="47.25" outlineLevel="4">
      <c r="A622" s="92" t="s">
        <v>633</v>
      </c>
      <c r="B622" s="93" t="s">
        <v>770</v>
      </c>
      <c r="C622" s="93" t="s">
        <v>242</v>
      </c>
      <c r="D622" s="93" t="s">
        <v>2</v>
      </c>
      <c r="E622" s="93" t="s">
        <v>91</v>
      </c>
      <c r="F622" s="93" t="s">
        <v>1</v>
      </c>
      <c r="G622" s="94">
        <f>G623</f>
        <v>2382758</v>
      </c>
      <c r="H622" s="94"/>
    </row>
    <row r="623" spans="1:8" ht="31.5" outlineLevel="5">
      <c r="A623" s="96" t="s">
        <v>1092</v>
      </c>
      <c r="B623" s="97" t="s">
        <v>770</v>
      </c>
      <c r="C623" s="97" t="s">
        <v>242</v>
      </c>
      <c r="D623" s="97" t="s">
        <v>2</v>
      </c>
      <c r="E623" s="97" t="s">
        <v>100</v>
      </c>
      <c r="F623" s="97" t="s">
        <v>1</v>
      </c>
      <c r="G623" s="98">
        <f>G624</f>
        <v>2382758</v>
      </c>
      <c r="H623" s="98"/>
    </row>
    <row r="624" spans="1:8" ht="31.5" outlineLevel="6">
      <c r="A624" s="96" t="s">
        <v>448</v>
      </c>
      <c r="B624" s="97" t="s">
        <v>770</v>
      </c>
      <c r="C624" s="97" t="s">
        <v>242</v>
      </c>
      <c r="D624" s="97" t="s">
        <v>2</v>
      </c>
      <c r="E624" s="97" t="s">
        <v>101</v>
      </c>
      <c r="F624" s="97" t="s">
        <v>1</v>
      </c>
      <c r="G624" s="98">
        <f>G625</f>
        <v>2382758</v>
      </c>
      <c r="H624" s="98"/>
    </row>
    <row r="625" spans="1:8" ht="47.25" outlineLevel="7">
      <c r="A625" s="96" t="s">
        <v>706</v>
      </c>
      <c r="B625" s="97" t="s">
        <v>770</v>
      </c>
      <c r="C625" s="97" t="s">
        <v>242</v>
      </c>
      <c r="D625" s="97" t="s">
        <v>2</v>
      </c>
      <c r="E625" s="97" t="s">
        <v>101</v>
      </c>
      <c r="F625" s="97" t="s">
        <v>70</v>
      </c>
      <c r="G625" s="98">
        <v>2382758</v>
      </c>
      <c r="H625" s="98"/>
    </row>
    <row r="626" spans="1:8" s="95" customFormat="1" outlineLevel="2">
      <c r="A626" s="92" t="s">
        <v>690</v>
      </c>
      <c r="B626" s="93" t="s">
        <v>770</v>
      </c>
      <c r="C626" s="93" t="s">
        <v>242</v>
      </c>
      <c r="D626" s="93" t="s">
        <v>5</v>
      </c>
      <c r="E626" s="93" t="s">
        <v>4</v>
      </c>
      <c r="F626" s="93" t="s">
        <v>1</v>
      </c>
      <c r="G626" s="94">
        <f>G627+G656</f>
        <v>466551410.70000005</v>
      </c>
      <c r="H626" s="94">
        <f>H627</f>
        <v>353524745.69999999</v>
      </c>
    </row>
    <row r="627" spans="1:8" s="95" customFormat="1" ht="47.25" outlineLevel="3">
      <c r="A627" s="92" t="s">
        <v>666</v>
      </c>
      <c r="B627" s="93" t="s">
        <v>770</v>
      </c>
      <c r="C627" s="93" t="s">
        <v>242</v>
      </c>
      <c r="D627" s="93" t="s">
        <v>5</v>
      </c>
      <c r="E627" s="93" t="s">
        <v>23</v>
      </c>
      <c r="F627" s="93" t="s">
        <v>1</v>
      </c>
      <c r="G627" s="94">
        <f>G628+G652</f>
        <v>465588010.70000005</v>
      </c>
      <c r="H627" s="94">
        <f>H628</f>
        <v>353524745.69999999</v>
      </c>
    </row>
    <row r="628" spans="1:8" s="95" customFormat="1" ht="63" outlineLevel="4">
      <c r="A628" s="92" t="s">
        <v>651</v>
      </c>
      <c r="B628" s="93" t="s">
        <v>770</v>
      </c>
      <c r="C628" s="93" t="s">
        <v>242</v>
      </c>
      <c r="D628" s="93" t="s">
        <v>5</v>
      </c>
      <c r="E628" s="93" t="s">
        <v>259</v>
      </c>
      <c r="F628" s="93" t="s">
        <v>1</v>
      </c>
      <c r="G628" s="94">
        <f>G629+G636+G643+G646+G649</f>
        <v>461970374.70000005</v>
      </c>
      <c r="H628" s="94">
        <f>H629+H636+H643</f>
        <v>353524745.69999999</v>
      </c>
    </row>
    <row r="629" spans="1:8" ht="63" outlineLevel="5">
      <c r="A629" s="96" t="s">
        <v>1150</v>
      </c>
      <c r="B629" s="97" t="s">
        <v>770</v>
      </c>
      <c r="C629" s="97" t="s">
        <v>242</v>
      </c>
      <c r="D629" s="97" t="s">
        <v>5</v>
      </c>
      <c r="E629" s="97" t="s">
        <v>260</v>
      </c>
      <c r="F629" s="97" t="s">
        <v>1</v>
      </c>
      <c r="G629" s="98">
        <f>G630+G632+G634</f>
        <v>140333941.06000003</v>
      </c>
      <c r="H629" s="98">
        <f>H630+H632</f>
        <v>140321815.44000003</v>
      </c>
    </row>
    <row r="630" spans="1:8" ht="78.75" outlineLevel="6">
      <c r="A630" s="96" t="s">
        <v>472</v>
      </c>
      <c r="B630" s="97" t="s">
        <v>770</v>
      </c>
      <c r="C630" s="97" t="s">
        <v>242</v>
      </c>
      <c r="D630" s="97" t="s">
        <v>5</v>
      </c>
      <c r="E630" s="97" t="s">
        <v>261</v>
      </c>
      <c r="F630" s="97" t="s">
        <v>1</v>
      </c>
      <c r="G630" s="98">
        <f>G631</f>
        <v>230386.86</v>
      </c>
      <c r="H630" s="98">
        <f>H631</f>
        <v>230386.86</v>
      </c>
    </row>
    <row r="631" spans="1:8" ht="47.25" outlineLevel="7">
      <c r="A631" s="96" t="s">
        <v>706</v>
      </c>
      <c r="B631" s="97" t="s">
        <v>770</v>
      </c>
      <c r="C631" s="97" t="s">
        <v>242</v>
      </c>
      <c r="D631" s="97" t="s">
        <v>5</v>
      </c>
      <c r="E631" s="97" t="s">
        <v>261</v>
      </c>
      <c r="F631" s="97" t="s">
        <v>70</v>
      </c>
      <c r="G631" s="98">
        <v>230386.86</v>
      </c>
      <c r="H631" s="98">
        <f>G631</f>
        <v>230386.86</v>
      </c>
    </row>
    <row r="632" spans="1:8" ht="63" outlineLevel="6">
      <c r="A632" s="96" t="s">
        <v>475</v>
      </c>
      <c r="B632" s="97" t="s">
        <v>770</v>
      </c>
      <c r="C632" s="97" t="s">
        <v>242</v>
      </c>
      <c r="D632" s="97" t="s">
        <v>5</v>
      </c>
      <c r="E632" s="97" t="s">
        <v>262</v>
      </c>
      <c r="F632" s="97" t="s">
        <v>1</v>
      </c>
      <c r="G632" s="98">
        <f>G633</f>
        <v>140091428.58000001</v>
      </c>
      <c r="H632" s="98">
        <f>H633</f>
        <v>140091428.58000001</v>
      </c>
    </row>
    <row r="633" spans="1:8" ht="47.25" outlineLevel="7">
      <c r="A633" s="96" t="s">
        <v>706</v>
      </c>
      <c r="B633" s="97" t="s">
        <v>770</v>
      </c>
      <c r="C633" s="97" t="s">
        <v>242</v>
      </c>
      <c r="D633" s="97" t="s">
        <v>5</v>
      </c>
      <c r="E633" s="97" t="s">
        <v>262</v>
      </c>
      <c r="F633" s="97" t="s">
        <v>70</v>
      </c>
      <c r="G633" s="98">
        <v>140091428.58000001</v>
      </c>
      <c r="H633" s="98">
        <f>G633</f>
        <v>140091428.58000001</v>
      </c>
    </row>
    <row r="634" spans="1:8" ht="78.75" outlineLevel="6">
      <c r="A634" s="96" t="s">
        <v>472</v>
      </c>
      <c r="B634" s="97" t="s">
        <v>770</v>
      </c>
      <c r="C634" s="97" t="s">
        <v>242</v>
      </c>
      <c r="D634" s="97" t="s">
        <v>5</v>
      </c>
      <c r="E634" s="97" t="s">
        <v>263</v>
      </c>
      <c r="F634" s="97" t="s">
        <v>1</v>
      </c>
      <c r="G634" s="98">
        <f>G635</f>
        <v>12125.62</v>
      </c>
      <c r="H634" s="98"/>
    </row>
    <row r="635" spans="1:8" ht="47.25" outlineLevel="7">
      <c r="A635" s="96" t="s">
        <v>706</v>
      </c>
      <c r="B635" s="97" t="s">
        <v>770</v>
      </c>
      <c r="C635" s="97" t="s">
        <v>242</v>
      </c>
      <c r="D635" s="97" t="s">
        <v>5</v>
      </c>
      <c r="E635" s="97" t="s">
        <v>263</v>
      </c>
      <c r="F635" s="97" t="s">
        <v>70</v>
      </c>
      <c r="G635" s="98">
        <v>12125.62</v>
      </c>
      <c r="H635" s="98"/>
    </row>
    <row r="636" spans="1:8" ht="63" outlineLevel="5">
      <c r="A636" s="96" t="s">
        <v>1151</v>
      </c>
      <c r="B636" s="97" t="s">
        <v>770</v>
      </c>
      <c r="C636" s="97" t="s">
        <v>242</v>
      </c>
      <c r="D636" s="97" t="s">
        <v>5</v>
      </c>
      <c r="E636" s="97" t="s">
        <v>264</v>
      </c>
      <c r="F636" s="97" t="s">
        <v>1</v>
      </c>
      <c r="G636" s="98">
        <f>G637+G639+G641</f>
        <v>178529211.02000001</v>
      </c>
      <c r="H636" s="98">
        <f>H637+H639</f>
        <v>178515760.55000001</v>
      </c>
    </row>
    <row r="637" spans="1:8" ht="78.75" outlineLevel="6">
      <c r="A637" s="96" t="s">
        <v>472</v>
      </c>
      <c r="B637" s="97" t="s">
        <v>770</v>
      </c>
      <c r="C637" s="97" t="s">
        <v>242</v>
      </c>
      <c r="D637" s="97" t="s">
        <v>5</v>
      </c>
      <c r="E637" s="97" t="s">
        <v>265</v>
      </c>
      <c r="F637" s="97" t="s">
        <v>1</v>
      </c>
      <c r="G637" s="98">
        <f>G638</f>
        <v>255558.84</v>
      </c>
      <c r="H637" s="98">
        <f>H638</f>
        <v>255558.84</v>
      </c>
    </row>
    <row r="638" spans="1:8" ht="47.25" outlineLevel="7">
      <c r="A638" s="96" t="s">
        <v>706</v>
      </c>
      <c r="B638" s="97" t="s">
        <v>770</v>
      </c>
      <c r="C638" s="97" t="s">
        <v>242</v>
      </c>
      <c r="D638" s="97" t="s">
        <v>5</v>
      </c>
      <c r="E638" s="97" t="s">
        <v>265</v>
      </c>
      <c r="F638" s="97" t="s">
        <v>70</v>
      </c>
      <c r="G638" s="98">
        <v>255558.84</v>
      </c>
      <c r="H638" s="98">
        <f>G638</f>
        <v>255558.84</v>
      </c>
    </row>
    <row r="639" spans="1:8" ht="63" outlineLevel="6">
      <c r="A639" s="96" t="s">
        <v>475</v>
      </c>
      <c r="B639" s="97" t="s">
        <v>770</v>
      </c>
      <c r="C639" s="97" t="s">
        <v>242</v>
      </c>
      <c r="D639" s="97" t="s">
        <v>5</v>
      </c>
      <c r="E639" s="97" t="s">
        <v>266</v>
      </c>
      <c r="F639" s="97" t="s">
        <v>1</v>
      </c>
      <c r="G639" s="98">
        <f>G640</f>
        <v>178260201.71000001</v>
      </c>
      <c r="H639" s="98">
        <f>H640</f>
        <v>178260201.71000001</v>
      </c>
    </row>
    <row r="640" spans="1:8" ht="47.25" outlineLevel="7">
      <c r="A640" s="96" t="s">
        <v>706</v>
      </c>
      <c r="B640" s="97" t="s">
        <v>770</v>
      </c>
      <c r="C640" s="97" t="s">
        <v>242</v>
      </c>
      <c r="D640" s="97" t="s">
        <v>5</v>
      </c>
      <c r="E640" s="97" t="s">
        <v>266</v>
      </c>
      <c r="F640" s="97" t="s">
        <v>70</v>
      </c>
      <c r="G640" s="98">
        <v>178260201.71000001</v>
      </c>
      <c r="H640" s="98">
        <f>G640</f>
        <v>178260201.71000001</v>
      </c>
    </row>
    <row r="641" spans="1:8" ht="78.75" outlineLevel="6">
      <c r="A641" s="96" t="s">
        <v>472</v>
      </c>
      <c r="B641" s="97" t="s">
        <v>770</v>
      </c>
      <c r="C641" s="97" t="s">
        <v>242</v>
      </c>
      <c r="D641" s="97" t="s">
        <v>5</v>
      </c>
      <c r="E641" s="97" t="s">
        <v>267</v>
      </c>
      <c r="F641" s="97" t="s">
        <v>1</v>
      </c>
      <c r="G641" s="98">
        <f>G642</f>
        <v>13450.47</v>
      </c>
      <c r="H641" s="98"/>
    </row>
    <row r="642" spans="1:8" ht="47.25" outlineLevel="7">
      <c r="A642" s="96" t="s">
        <v>706</v>
      </c>
      <c r="B642" s="97" t="s">
        <v>770</v>
      </c>
      <c r="C642" s="97" t="s">
        <v>242</v>
      </c>
      <c r="D642" s="97" t="s">
        <v>5</v>
      </c>
      <c r="E642" s="97" t="s">
        <v>267</v>
      </c>
      <c r="F642" s="97" t="s">
        <v>70</v>
      </c>
      <c r="G642" s="98">
        <v>13450.47</v>
      </c>
      <c r="H642" s="98"/>
    </row>
    <row r="643" spans="1:8" ht="63" outlineLevel="5">
      <c r="A643" s="96" t="s">
        <v>1152</v>
      </c>
      <c r="B643" s="97" t="s">
        <v>770</v>
      </c>
      <c r="C643" s="97" t="s">
        <v>242</v>
      </c>
      <c r="D643" s="97" t="s">
        <v>5</v>
      </c>
      <c r="E643" s="97" t="s">
        <v>268</v>
      </c>
      <c r="F643" s="97" t="s">
        <v>1</v>
      </c>
      <c r="G643" s="98">
        <f>G644</f>
        <v>34687169.710000001</v>
      </c>
      <c r="H643" s="98">
        <f>H644</f>
        <v>34687169.710000001</v>
      </c>
    </row>
    <row r="644" spans="1:8" ht="63" outlineLevel="6">
      <c r="A644" s="96" t="s">
        <v>475</v>
      </c>
      <c r="B644" s="97" t="s">
        <v>770</v>
      </c>
      <c r="C644" s="97" t="s">
        <v>242</v>
      </c>
      <c r="D644" s="97" t="s">
        <v>5</v>
      </c>
      <c r="E644" s="97" t="s">
        <v>269</v>
      </c>
      <c r="F644" s="97" t="s">
        <v>1</v>
      </c>
      <c r="G644" s="98">
        <f>G645</f>
        <v>34687169.710000001</v>
      </c>
      <c r="H644" s="98">
        <f>H645</f>
        <v>34687169.710000001</v>
      </c>
    </row>
    <row r="645" spans="1:8" ht="47.25" outlineLevel="7">
      <c r="A645" s="96" t="s">
        <v>706</v>
      </c>
      <c r="B645" s="97" t="s">
        <v>770</v>
      </c>
      <c r="C645" s="97" t="s">
        <v>242</v>
      </c>
      <c r="D645" s="97" t="s">
        <v>5</v>
      </c>
      <c r="E645" s="97" t="s">
        <v>269</v>
      </c>
      <c r="F645" s="97" t="s">
        <v>70</v>
      </c>
      <c r="G645" s="98">
        <v>34687169.710000001</v>
      </c>
      <c r="H645" s="98">
        <f>G645</f>
        <v>34687169.710000001</v>
      </c>
    </row>
    <row r="646" spans="1:8" ht="94.5" outlineLevel="5">
      <c r="A646" s="96" t="s">
        <v>1153</v>
      </c>
      <c r="B646" s="97" t="s">
        <v>770</v>
      </c>
      <c r="C646" s="97" t="s">
        <v>242</v>
      </c>
      <c r="D646" s="97" t="s">
        <v>5</v>
      </c>
      <c r="E646" s="97" t="s">
        <v>270</v>
      </c>
      <c r="F646" s="97" t="s">
        <v>1</v>
      </c>
      <c r="G646" s="98">
        <f>G647</f>
        <v>101563041.91</v>
      </c>
      <c r="H646" s="98"/>
    </row>
    <row r="647" spans="1:8" ht="78.75" outlineLevel="6">
      <c r="A647" s="96" t="s">
        <v>450</v>
      </c>
      <c r="B647" s="97" t="s">
        <v>770</v>
      </c>
      <c r="C647" s="97" t="s">
        <v>242</v>
      </c>
      <c r="D647" s="97" t="s">
        <v>5</v>
      </c>
      <c r="E647" s="97" t="s">
        <v>271</v>
      </c>
      <c r="F647" s="97" t="s">
        <v>1</v>
      </c>
      <c r="G647" s="98">
        <f>G648</f>
        <v>101563041.91</v>
      </c>
      <c r="H647" s="98"/>
    </row>
    <row r="648" spans="1:8" ht="47.25" outlineLevel="7">
      <c r="A648" s="96" t="s">
        <v>706</v>
      </c>
      <c r="B648" s="97" t="s">
        <v>770</v>
      </c>
      <c r="C648" s="97" t="s">
        <v>242</v>
      </c>
      <c r="D648" s="97" t="s">
        <v>5</v>
      </c>
      <c r="E648" s="97" t="s">
        <v>271</v>
      </c>
      <c r="F648" s="97" t="s">
        <v>70</v>
      </c>
      <c r="G648" s="98">
        <v>101563041.91</v>
      </c>
      <c r="H648" s="98"/>
    </row>
    <row r="649" spans="1:8" ht="31.5" outlineLevel="5">
      <c r="A649" s="96" t="s">
        <v>1148</v>
      </c>
      <c r="B649" s="97" t="s">
        <v>770</v>
      </c>
      <c r="C649" s="97" t="s">
        <v>242</v>
      </c>
      <c r="D649" s="97" t="s">
        <v>5</v>
      </c>
      <c r="E649" s="97" t="s">
        <v>272</v>
      </c>
      <c r="F649" s="97" t="s">
        <v>1</v>
      </c>
      <c r="G649" s="98">
        <f>G650</f>
        <v>6857011</v>
      </c>
      <c r="H649" s="98"/>
    </row>
    <row r="650" spans="1:8" ht="78.75" outlineLevel="6">
      <c r="A650" s="96" t="s">
        <v>439</v>
      </c>
      <c r="B650" s="97" t="s">
        <v>770</v>
      </c>
      <c r="C650" s="97" t="s">
        <v>242</v>
      </c>
      <c r="D650" s="97" t="s">
        <v>5</v>
      </c>
      <c r="E650" s="97" t="s">
        <v>273</v>
      </c>
      <c r="F650" s="97" t="s">
        <v>1</v>
      </c>
      <c r="G650" s="98">
        <f>G651</f>
        <v>6857011</v>
      </c>
      <c r="H650" s="98"/>
    </row>
    <row r="651" spans="1:8" ht="47.25" outlineLevel="7">
      <c r="A651" s="96" t="s">
        <v>706</v>
      </c>
      <c r="B651" s="97" t="s">
        <v>770</v>
      </c>
      <c r="C651" s="97" t="s">
        <v>242</v>
      </c>
      <c r="D651" s="97" t="s">
        <v>5</v>
      </c>
      <c r="E651" s="97" t="s">
        <v>273</v>
      </c>
      <c r="F651" s="97" t="s">
        <v>70</v>
      </c>
      <c r="G651" s="98">
        <v>6857011</v>
      </c>
      <c r="H651" s="98"/>
    </row>
    <row r="652" spans="1:8" s="95" customFormat="1" ht="47.25" outlineLevel="4">
      <c r="A652" s="92" t="s">
        <v>650</v>
      </c>
      <c r="B652" s="93" t="s">
        <v>770</v>
      </c>
      <c r="C652" s="93" t="s">
        <v>242</v>
      </c>
      <c r="D652" s="93" t="s">
        <v>5</v>
      </c>
      <c r="E652" s="93" t="s">
        <v>252</v>
      </c>
      <c r="F652" s="93" t="s">
        <v>1</v>
      </c>
      <c r="G652" s="94">
        <f>G653</f>
        <v>3617636</v>
      </c>
      <c r="H652" s="94"/>
    </row>
    <row r="653" spans="1:8" outlineLevel="5">
      <c r="A653" s="96" t="s">
        <v>1211</v>
      </c>
      <c r="B653" s="97" t="s">
        <v>770</v>
      </c>
      <c r="C653" s="97" t="s">
        <v>242</v>
      </c>
      <c r="D653" s="97" t="s">
        <v>5</v>
      </c>
      <c r="E653" s="97" t="s">
        <v>274</v>
      </c>
      <c r="F653" s="97" t="s">
        <v>1</v>
      </c>
      <c r="G653" s="98">
        <f>G654</f>
        <v>3617636</v>
      </c>
      <c r="H653" s="98"/>
    </row>
    <row r="654" spans="1:8" ht="31.5" outlineLevel="6">
      <c r="A654" s="96" t="s">
        <v>448</v>
      </c>
      <c r="B654" s="97" t="s">
        <v>770</v>
      </c>
      <c r="C654" s="97" t="s">
        <v>242</v>
      </c>
      <c r="D654" s="97" t="s">
        <v>5</v>
      </c>
      <c r="E654" s="97" t="s">
        <v>275</v>
      </c>
      <c r="F654" s="97" t="s">
        <v>1</v>
      </c>
      <c r="G654" s="98">
        <f>G655</f>
        <v>3617636</v>
      </c>
      <c r="H654" s="98"/>
    </row>
    <row r="655" spans="1:8" ht="47.25" outlineLevel="7">
      <c r="A655" s="96" t="s">
        <v>706</v>
      </c>
      <c r="B655" s="97" t="s">
        <v>770</v>
      </c>
      <c r="C655" s="97" t="s">
        <v>242</v>
      </c>
      <c r="D655" s="97" t="s">
        <v>5</v>
      </c>
      <c r="E655" s="97" t="s">
        <v>275</v>
      </c>
      <c r="F655" s="97" t="s">
        <v>70</v>
      </c>
      <c r="G655" s="98">
        <v>3617636</v>
      </c>
      <c r="H655" s="98"/>
    </row>
    <row r="656" spans="1:8" s="95" customFormat="1" ht="47.25" outlineLevel="3">
      <c r="A656" s="92" t="s">
        <v>668</v>
      </c>
      <c r="B656" s="93" t="s">
        <v>770</v>
      </c>
      <c r="C656" s="93" t="s">
        <v>242</v>
      </c>
      <c r="D656" s="93" t="s">
        <v>5</v>
      </c>
      <c r="E656" s="93" t="s">
        <v>90</v>
      </c>
      <c r="F656" s="93" t="s">
        <v>1</v>
      </c>
      <c r="G656" s="94">
        <f>G657</f>
        <v>963400</v>
      </c>
      <c r="H656" s="94"/>
    </row>
    <row r="657" spans="1:8" s="95" customFormat="1" ht="47.25" outlineLevel="4">
      <c r="A657" s="92" t="s">
        <v>633</v>
      </c>
      <c r="B657" s="93" t="s">
        <v>770</v>
      </c>
      <c r="C657" s="93" t="s">
        <v>242</v>
      </c>
      <c r="D657" s="93" t="s">
        <v>5</v>
      </c>
      <c r="E657" s="93" t="s">
        <v>91</v>
      </c>
      <c r="F657" s="93" t="s">
        <v>1</v>
      </c>
      <c r="G657" s="94">
        <f>G658</f>
        <v>963400</v>
      </c>
      <c r="H657" s="94"/>
    </row>
    <row r="658" spans="1:8" ht="31.5" outlineLevel="5">
      <c r="A658" s="96" t="s">
        <v>1092</v>
      </c>
      <c r="B658" s="97" t="s">
        <v>770</v>
      </c>
      <c r="C658" s="97" t="s">
        <v>242</v>
      </c>
      <c r="D658" s="97" t="s">
        <v>5</v>
      </c>
      <c r="E658" s="97" t="s">
        <v>100</v>
      </c>
      <c r="F658" s="97" t="s">
        <v>1</v>
      </c>
      <c r="G658" s="98">
        <f>G659</f>
        <v>963400</v>
      </c>
      <c r="H658" s="98"/>
    </row>
    <row r="659" spans="1:8" ht="31.5" outlineLevel="6">
      <c r="A659" s="96" t="s">
        <v>448</v>
      </c>
      <c r="B659" s="97" t="s">
        <v>770</v>
      </c>
      <c r="C659" s="97" t="s">
        <v>242</v>
      </c>
      <c r="D659" s="97" t="s">
        <v>5</v>
      </c>
      <c r="E659" s="97" t="s">
        <v>101</v>
      </c>
      <c r="F659" s="97" t="s">
        <v>1</v>
      </c>
      <c r="G659" s="98">
        <f>G660</f>
        <v>963400</v>
      </c>
      <c r="H659" s="98"/>
    </row>
    <row r="660" spans="1:8" ht="47.25" outlineLevel="7">
      <c r="A660" s="96" t="s">
        <v>706</v>
      </c>
      <c r="B660" s="97" t="s">
        <v>770</v>
      </c>
      <c r="C660" s="97" t="s">
        <v>242</v>
      </c>
      <c r="D660" s="97" t="s">
        <v>5</v>
      </c>
      <c r="E660" s="97" t="s">
        <v>101</v>
      </c>
      <c r="F660" s="97" t="s">
        <v>70</v>
      </c>
      <c r="G660" s="98">
        <v>963400</v>
      </c>
      <c r="H660" s="98"/>
    </row>
    <row r="661" spans="1:8" s="95" customFormat="1" outlineLevel="2">
      <c r="A661" s="92" t="s">
        <v>691</v>
      </c>
      <c r="B661" s="93" t="s">
        <v>770</v>
      </c>
      <c r="C661" s="93" t="s">
        <v>242</v>
      </c>
      <c r="D661" s="93" t="s">
        <v>14</v>
      </c>
      <c r="E661" s="93" t="s">
        <v>4</v>
      </c>
      <c r="F661" s="93" t="s">
        <v>1</v>
      </c>
      <c r="G661" s="94">
        <f>G662+G681</f>
        <v>215531358.44</v>
      </c>
      <c r="H661" s="94">
        <f>H662</f>
        <v>5845011.4400000004</v>
      </c>
    </row>
    <row r="662" spans="1:8" s="95" customFormat="1" ht="47.25" outlineLevel="3">
      <c r="A662" s="92" t="s">
        <v>666</v>
      </c>
      <c r="B662" s="93" t="s">
        <v>770</v>
      </c>
      <c r="C662" s="93" t="s">
        <v>242</v>
      </c>
      <c r="D662" s="93" t="s">
        <v>14</v>
      </c>
      <c r="E662" s="93" t="s">
        <v>23</v>
      </c>
      <c r="F662" s="93" t="s">
        <v>1</v>
      </c>
      <c r="G662" s="94">
        <f>G663+G674</f>
        <v>214209908.44</v>
      </c>
      <c r="H662" s="94">
        <f>H663</f>
        <v>5845011.4400000004</v>
      </c>
    </row>
    <row r="663" spans="1:8" s="95" customFormat="1" ht="63" outlineLevel="4">
      <c r="A663" s="92" t="s">
        <v>651</v>
      </c>
      <c r="B663" s="93" t="s">
        <v>770</v>
      </c>
      <c r="C663" s="93" t="s">
        <v>242</v>
      </c>
      <c r="D663" s="93" t="s">
        <v>14</v>
      </c>
      <c r="E663" s="93" t="s">
        <v>259</v>
      </c>
      <c r="F663" s="93" t="s">
        <v>1</v>
      </c>
      <c r="G663" s="94">
        <f>G664+G671</f>
        <v>213276171.44</v>
      </c>
      <c r="H663" s="94">
        <f>H664</f>
        <v>5845011.4400000004</v>
      </c>
    </row>
    <row r="664" spans="1:8" ht="47.25" outlineLevel="5">
      <c r="A664" s="96" t="s">
        <v>1154</v>
      </c>
      <c r="B664" s="97" t="s">
        <v>770</v>
      </c>
      <c r="C664" s="97" t="s">
        <v>242</v>
      </c>
      <c r="D664" s="97" t="s">
        <v>14</v>
      </c>
      <c r="E664" s="97" t="s">
        <v>276</v>
      </c>
      <c r="F664" s="97" t="s">
        <v>1</v>
      </c>
      <c r="G664" s="98">
        <f>G665+G667+G669</f>
        <v>209853851.44</v>
      </c>
      <c r="H664" s="98">
        <f>H667</f>
        <v>5845011.4400000004</v>
      </c>
    </row>
    <row r="665" spans="1:8" ht="78.75" outlineLevel="6">
      <c r="A665" s="96" t="s">
        <v>450</v>
      </c>
      <c r="B665" s="97" t="s">
        <v>770</v>
      </c>
      <c r="C665" s="97" t="s">
        <v>242</v>
      </c>
      <c r="D665" s="97" t="s">
        <v>14</v>
      </c>
      <c r="E665" s="97" t="s">
        <v>277</v>
      </c>
      <c r="F665" s="97" t="s">
        <v>1</v>
      </c>
      <c r="G665" s="98">
        <f>G666</f>
        <v>201050490</v>
      </c>
      <c r="H665" s="98"/>
    </row>
    <row r="666" spans="1:8" ht="47.25" outlineLevel="7">
      <c r="A666" s="96" t="s">
        <v>706</v>
      </c>
      <c r="B666" s="97" t="s">
        <v>770</v>
      </c>
      <c r="C666" s="97" t="s">
        <v>242</v>
      </c>
      <c r="D666" s="97" t="s">
        <v>14</v>
      </c>
      <c r="E666" s="97" t="s">
        <v>277</v>
      </c>
      <c r="F666" s="97" t="s">
        <v>70</v>
      </c>
      <c r="G666" s="98">
        <v>201050490</v>
      </c>
      <c r="H666" s="98"/>
    </row>
    <row r="667" spans="1:8" ht="78.75" outlineLevel="6">
      <c r="A667" s="96" t="s">
        <v>472</v>
      </c>
      <c r="B667" s="97" t="s">
        <v>770</v>
      </c>
      <c r="C667" s="97" t="s">
        <v>242</v>
      </c>
      <c r="D667" s="97" t="s">
        <v>14</v>
      </c>
      <c r="E667" s="97" t="s">
        <v>278</v>
      </c>
      <c r="F667" s="97" t="s">
        <v>1</v>
      </c>
      <c r="G667" s="98">
        <f>G668</f>
        <v>5845011.4400000004</v>
      </c>
      <c r="H667" s="98">
        <f>H668</f>
        <v>5845011.4400000004</v>
      </c>
    </row>
    <row r="668" spans="1:8" ht="47.25" outlineLevel="7">
      <c r="A668" s="96" t="s">
        <v>706</v>
      </c>
      <c r="B668" s="97" t="s">
        <v>770</v>
      </c>
      <c r="C668" s="97" t="s">
        <v>242</v>
      </c>
      <c r="D668" s="97" t="s">
        <v>14</v>
      </c>
      <c r="E668" s="97" t="s">
        <v>278</v>
      </c>
      <c r="F668" s="97" t="s">
        <v>70</v>
      </c>
      <c r="G668" s="98">
        <v>5845011.4400000004</v>
      </c>
      <c r="H668" s="98">
        <f>G668</f>
        <v>5845011.4400000004</v>
      </c>
    </row>
    <row r="669" spans="1:8" ht="78.75" outlineLevel="6">
      <c r="A669" s="96" t="s">
        <v>472</v>
      </c>
      <c r="B669" s="97" t="s">
        <v>770</v>
      </c>
      <c r="C669" s="97" t="s">
        <v>242</v>
      </c>
      <c r="D669" s="97" t="s">
        <v>14</v>
      </c>
      <c r="E669" s="97" t="s">
        <v>279</v>
      </c>
      <c r="F669" s="97" t="s">
        <v>1</v>
      </c>
      <c r="G669" s="98">
        <f>G670</f>
        <v>2958350</v>
      </c>
      <c r="H669" s="98"/>
    </row>
    <row r="670" spans="1:8" ht="47.25" outlineLevel="7">
      <c r="A670" s="96" t="s">
        <v>706</v>
      </c>
      <c r="B670" s="97" t="s">
        <v>770</v>
      </c>
      <c r="C670" s="97" t="s">
        <v>242</v>
      </c>
      <c r="D670" s="97" t="s">
        <v>14</v>
      </c>
      <c r="E670" s="97" t="s">
        <v>279</v>
      </c>
      <c r="F670" s="97" t="s">
        <v>70</v>
      </c>
      <c r="G670" s="98">
        <v>2958350</v>
      </c>
      <c r="H670" s="98"/>
    </row>
    <row r="671" spans="1:8" ht="31.5" outlineLevel="5">
      <c r="A671" s="96" t="s">
        <v>1148</v>
      </c>
      <c r="B671" s="97" t="s">
        <v>770</v>
      </c>
      <c r="C671" s="97" t="s">
        <v>242</v>
      </c>
      <c r="D671" s="97" t="s">
        <v>14</v>
      </c>
      <c r="E671" s="97" t="s">
        <v>280</v>
      </c>
      <c r="F671" s="97" t="s">
        <v>1</v>
      </c>
      <c r="G671" s="98">
        <f>G672</f>
        <v>3422320</v>
      </c>
      <c r="H671" s="98"/>
    </row>
    <row r="672" spans="1:8" ht="78.75" outlineLevel="6">
      <c r="A672" s="96" t="s">
        <v>439</v>
      </c>
      <c r="B672" s="97" t="s">
        <v>770</v>
      </c>
      <c r="C672" s="97" t="s">
        <v>242</v>
      </c>
      <c r="D672" s="97" t="s">
        <v>14</v>
      </c>
      <c r="E672" s="97" t="s">
        <v>281</v>
      </c>
      <c r="F672" s="97" t="s">
        <v>1</v>
      </c>
      <c r="G672" s="98">
        <f>G673</f>
        <v>3422320</v>
      </c>
      <c r="H672" s="98"/>
    </row>
    <row r="673" spans="1:8" ht="47.25" outlineLevel="7">
      <c r="A673" s="96" t="s">
        <v>706</v>
      </c>
      <c r="B673" s="97" t="s">
        <v>770</v>
      </c>
      <c r="C673" s="97" t="s">
        <v>242</v>
      </c>
      <c r="D673" s="97" t="s">
        <v>14</v>
      </c>
      <c r="E673" s="97" t="s">
        <v>281</v>
      </c>
      <c r="F673" s="97" t="s">
        <v>70</v>
      </c>
      <c r="G673" s="98">
        <v>3422320</v>
      </c>
      <c r="H673" s="98"/>
    </row>
    <row r="674" spans="1:8" s="95" customFormat="1" ht="47.25" outlineLevel="4">
      <c r="A674" s="92" t="s">
        <v>650</v>
      </c>
      <c r="B674" s="93" t="s">
        <v>770</v>
      </c>
      <c r="C674" s="93" t="s">
        <v>242</v>
      </c>
      <c r="D674" s="93" t="s">
        <v>14</v>
      </c>
      <c r="E674" s="93" t="s">
        <v>252</v>
      </c>
      <c r="F674" s="93" t="s">
        <v>1</v>
      </c>
      <c r="G674" s="94">
        <f>G675+G678</f>
        <v>933737</v>
      </c>
      <c r="H674" s="94"/>
    </row>
    <row r="675" spans="1:8" ht="31.5" outlineLevel="5">
      <c r="A675" s="96" t="s">
        <v>1155</v>
      </c>
      <c r="B675" s="97" t="s">
        <v>770</v>
      </c>
      <c r="C675" s="97" t="s">
        <v>242</v>
      </c>
      <c r="D675" s="97" t="s">
        <v>14</v>
      </c>
      <c r="E675" s="97" t="s">
        <v>255</v>
      </c>
      <c r="F675" s="97" t="s">
        <v>1</v>
      </c>
      <c r="G675" s="98">
        <f>G676</f>
        <v>464000</v>
      </c>
      <c r="H675" s="98"/>
    </row>
    <row r="676" spans="1:8" ht="31.5" outlineLevel="6">
      <c r="A676" s="96" t="s">
        <v>448</v>
      </c>
      <c r="B676" s="97" t="s">
        <v>770</v>
      </c>
      <c r="C676" s="97" t="s">
        <v>242</v>
      </c>
      <c r="D676" s="97" t="s">
        <v>14</v>
      </c>
      <c r="E676" s="97" t="s">
        <v>256</v>
      </c>
      <c r="F676" s="97" t="s">
        <v>1</v>
      </c>
      <c r="G676" s="98">
        <f>G677</f>
        <v>464000</v>
      </c>
      <c r="H676" s="98"/>
    </row>
    <row r="677" spans="1:8" ht="47.25" outlineLevel="7">
      <c r="A677" s="96" t="s">
        <v>706</v>
      </c>
      <c r="B677" s="97" t="s">
        <v>770</v>
      </c>
      <c r="C677" s="97" t="s">
        <v>242</v>
      </c>
      <c r="D677" s="97" t="s">
        <v>14</v>
      </c>
      <c r="E677" s="97" t="s">
        <v>256</v>
      </c>
      <c r="F677" s="97" t="s">
        <v>70</v>
      </c>
      <c r="G677" s="98">
        <v>464000</v>
      </c>
      <c r="H677" s="98"/>
    </row>
    <row r="678" spans="1:8" ht="47.25" outlineLevel="5">
      <c r="A678" s="96" t="s">
        <v>1149</v>
      </c>
      <c r="B678" s="97" t="s">
        <v>770</v>
      </c>
      <c r="C678" s="97" t="s">
        <v>242</v>
      </c>
      <c r="D678" s="97" t="s">
        <v>14</v>
      </c>
      <c r="E678" s="97" t="s">
        <v>257</v>
      </c>
      <c r="F678" s="97" t="s">
        <v>1</v>
      </c>
      <c r="G678" s="98">
        <f>G679</f>
        <v>469737</v>
      </c>
      <c r="H678" s="98"/>
    </row>
    <row r="679" spans="1:8" ht="31.5" outlineLevel="6">
      <c r="A679" s="96" t="s">
        <v>448</v>
      </c>
      <c r="B679" s="97" t="s">
        <v>770</v>
      </c>
      <c r="C679" s="97" t="s">
        <v>242</v>
      </c>
      <c r="D679" s="97" t="s">
        <v>14</v>
      </c>
      <c r="E679" s="97" t="s">
        <v>258</v>
      </c>
      <c r="F679" s="97" t="s">
        <v>1</v>
      </c>
      <c r="G679" s="98">
        <f>G680</f>
        <v>469737</v>
      </c>
      <c r="H679" s="98"/>
    </row>
    <row r="680" spans="1:8" ht="47.25" outlineLevel="7">
      <c r="A680" s="96" t="s">
        <v>706</v>
      </c>
      <c r="B680" s="97" t="s">
        <v>770</v>
      </c>
      <c r="C680" s="97" t="s">
        <v>242</v>
      </c>
      <c r="D680" s="97" t="s">
        <v>14</v>
      </c>
      <c r="E680" s="97" t="s">
        <v>258</v>
      </c>
      <c r="F680" s="97" t="s">
        <v>70</v>
      </c>
      <c r="G680" s="98">
        <v>469737</v>
      </c>
      <c r="H680" s="98"/>
    </row>
    <row r="681" spans="1:8" s="95" customFormat="1" ht="47.25" outlineLevel="3">
      <c r="A681" s="92" t="s">
        <v>668</v>
      </c>
      <c r="B681" s="93" t="s">
        <v>770</v>
      </c>
      <c r="C681" s="93" t="s">
        <v>242</v>
      </c>
      <c r="D681" s="93" t="s">
        <v>14</v>
      </c>
      <c r="E681" s="93" t="s">
        <v>90</v>
      </c>
      <c r="F681" s="93" t="s">
        <v>1</v>
      </c>
      <c r="G681" s="94">
        <f>G682</f>
        <v>1321450</v>
      </c>
      <c r="H681" s="94"/>
    </row>
    <row r="682" spans="1:8" s="95" customFormat="1" ht="47.25" outlineLevel="4">
      <c r="A682" s="92" t="s">
        <v>633</v>
      </c>
      <c r="B682" s="93" t="s">
        <v>770</v>
      </c>
      <c r="C682" s="93" t="s">
        <v>242</v>
      </c>
      <c r="D682" s="93" t="s">
        <v>14</v>
      </c>
      <c r="E682" s="93" t="s">
        <v>91</v>
      </c>
      <c r="F682" s="93" t="s">
        <v>1</v>
      </c>
      <c r="G682" s="94">
        <f>G683</f>
        <v>1321450</v>
      </c>
      <c r="H682" s="94"/>
    </row>
    <row r="683" spans="1:8" ht="31.5" outlineLevel="5">
      <c r="A683" s="96" t="s">
        <v>1092</v>
      </c>
      <c r="B683" s="97" t="s">
        <v>770</v>
      </c>
      <c r="C683" s="97" t="s">
        <v>242</v>
      </c>
      <c r="D683" s="97" t="s">
        <v>14</v>
      </c>
      <c r="E683" s="97" t="s">
        <v>100</v>
      </c>
      <c r="F683" s="97" t="s">
        <v>1</v>
      </c>
      <c r="G683" s="98">
        <f>G684</f>
        <v>1321450</v>
      </c>
      <c r="H683" s="98"/>
    </row>
    <row r="684" spans="1:8" ht="31.5" outlineLevel="6">
      <c r="A684" s="96" t="s">
        <v>448</v>
      </c>
      <c r="B684" s="97" t="s">
        <v>770</v>
      </c>
      <c r="C684" s="97" t="s">
        <v>242</v>
      </c>
      <c r="D684" s="97" t="s">
        <v>14</v>
      </c>
      <c r="E684" s="97" t="s">
        <v>101</v>
      </c>
      <c r="F684" s="97" t="s">
        <v>1</v>
      </c>
      <c r="G684" s="98">
        <f>G685</f>
        <v>1321450</v>
      </c>
      <c r="H684" s="98"/>
    </row>
    <row r="685" spans="1:8" ht="47.25" outlineLevel="7">
      <c r="A685" s="96" t="s">
        <v>706</v>
      </c>
      <c r="B685" s="97" t="s">
        <v>770</v>
      </c>
      <c r="C685" s="97" t="s">
        <v>242</v>
      </c>
      <c r="D685" s="97" t="s">
        <v>14</v>
      </c>
      <c r="E685" s="97" t="s">
        <v>101</v>
      </c>
      <c r="F685" s="97" t="s">
        <v>70</v>
      </c>
      <c r="G685" s="98">
        <v>1321450</v>
      </c>
      <c r="H685" s="98"/>
    </row>
    <row r="686" spans="1:8" s="95" customFormat="1" outlineLevel="2">
      <c r="A686" s="92" t="s">
        <v>692</v>
      </c>
      <c r="B686" s="93" t="s">
        <v>770</v>
      </c>
      <c r="C686" s="93" t="s">
        <v>242</v>
      </c>
      <c r="D686" s="93" t="s">
        <v>242</v>
      </c>
      <c r="E686" s="93" t="s">
        <v>4</v>
      </c>
      <c r="F686" s="93" t="s">
        <v>1</v>
      </c>
      <c r="G686" s="94">
        <f>G687</f>
        <v>12712790</v>
      </c>
      <c r="H686" s="94">
        <f>H687</f>
        <v>3866700</v>
      </c>
    </row>
    <row r="687" spans="1:8" s="95" customFormat="1" ht="47.25" outlineLevel="3">
      <c r="A687" s="92" t="s">
        <v>666</v>
      </c>
      <c r="B687" s="93" t="s">
        <v>770</v>
      </c>
      <c r="C687" s="93" t="s">
        <v>242</v>
      </c>
      <c r="D687" s="93" t="s">
        <v>242</v>
      </c>
      <c r="E687" s="93" t="s">
        <v>23</v>
      </c>
      <c r="F687" s="93" t="s">
        <v>1</v>
      </c>
      <c r="G687" s="94">
        <f>G688</f>
        <v>12712790</v>
      </c>
      <c r="H687" s="94">
        <f>H688</f>
        <v>3866700</v>
      </c>
    </row>
    <row r="688" spans="1:8" s="95" customFormat="1" ht="47.25" outlineLevel="4">
      <c r="A688" s="92" t="s">
        <v>653</v>
      </c>
      <c r="B688" s="93" t="s">
        <v>770</v>
      </c>
      <c r="C688" s="93" t="s">
        <v>242</v>
      </c>
      <c r="D688" s="93" t="s">
        <v>242</v>
      </c>
      <c r="E688" s="93" t="s">
        <v>294</v>
      </c>
      <c r="F688" s="93" t="s">
        <v>1</v>
      </c>
      <c r="G688" s="94">
        <f>G689+G696</f>
        <v>12712790</v>
      </c>
      <c r="H688" s="94">
        <f>H689+H696</f>
        <v>3866700</v>
      </c>
    </row>
    <row r="689" spans="1:8" ht="31.5" outlineLevel="5">
      <c r="A689" s="96" t="s">
        <v>1156</v>
      </c>
      <c r="B689" s="97" t="s">
        <v>770</v>
      </c>
      <c r="C689" s="97" t="s">
        <v>242</v>
      </c>
      <c r="D689" s="97" t="s">
        <v>242</v>
      </c>
      <c r="E689" s="97" t="s">
        <v>295</v>
      </c>
      <c r="F689" s="97" t="s">
        <v>1</v>
      </c>
      <c r="G689" s="98">
        <f>G690+G694+G692</f>
        <v>7574557.2000000002</v>
      </c>
      <c r="H689" s="98">
        <f>H690+H694+H692</f>
        <v>752400</v>
      </c>
    </row>
    <row r="690" spans="1:8" ht="31.5" outlineLevel="6">
      <c r="A690" s="96" t="s">
        <v>448</v>
      </c>
      <c r="B690" s="97" t="s">
        <v>770</v>
      </c>
      <c r="C690" s="97" t="s">
        <v>242</v>
      </c>
      <c r="D690" s="97" t="s">
        <v>242</v>
      </c>
      <c r="E690" s="97" t="s">
        <v>296</v>
      </c>
      <c r="F690" s="97" t="s">
        <v>1</v>
      </c>
      <c r="G690" s="98">
        <f>G691</f>
        <v>6782557.2000000002</v>
      </c>
      <c r="H690" s="98"/>
    </row>
    <row r="691" spans="1:8" ht="47.25" outlineLevel="7">
      <c r="A691" s="96" t="s">
        <v>706</v>
      </c>
      <c r="B691" s="97" t="s">
        <v>770</v>
      </c>
      <c r="C691" s="97" t="s">
        <v>242</v>
      </c>
      <c r="D691" s="97" t="s">
        <v>242</v>
      </c>
      <c r="E691" s="97" t="s">
        <v>296</v>
      </c>
      <c r="F691" s="97" t="s">
        <v>70</v>
      </c>
      <c r="G691" s="98">
        <f>6822157.2-39600</f>
        <v>6782557.2000000002</v>
      </c>
      <c r="H691" s="98"/>
    </row>
    <row r="692" spans="1:8" ht="47.25" outlineLevel="7">
      <c r="A692" s="189" t="s">
        <v>1235</v>
      </c>
      <c r="B692" s="190" t="s">
        <v>770</v>
      </c>
      <c r="C692" s="190" t="s">
        <v>242</v>
      </c>
      <c r="D692" s="190" t="s">
        <v>242</v>
      </c>
      <c r="E692" s="190" t="s">
        <v>1250</v>
      </c>
      <c r="F692" s="190" t="s">
        <v>1</v>
      </c>
      <c r="G692" s="191">
        <f>G693</f>
        <v>752400</v>
      </c>
      <c r="H692" s="191">
        <f>G692</f>
        <v>752400</v>
      </c>
    </row>
    <row r="693" spans="1:8" ht="47.25" outlineLevel="7">
      <c r="A693" s="189" t="s">
        <v>706</v>
      </c>
      <c r="B693" s="190" t="s">
        <v>770</v>
      </c>
      <c r="C693" s="190" t="s">
        <v>242</v>
      </c>
      <c r="D693" s="190" t="s">
        <v>242</v>
      </c>
      <c r="E693" s="190" t="s">
        <v>1250</v>
      </c>
      <c r="F693" s="190" t="s">
        <v>70</v>
      </c>
      <c r="G693" s="191">
        <v>752400</v>
      </c>
      <c r="H693" s="191">
        <f>G693</f>
        <v>752400</v>
      </c>
    </row>
    <row r="694" spans="1:8" ht="54.75" customHeight="1" outlineLevel="7">
      <c r="A694" s="189" t="s">
        <v>1235</v>
      </c>
      <c r="B694" s="190" t="s">
        <v>770</v>
      </c>
      <c r="C694" s="190" t="s">
        <v>242</v>
      </c>
      <c r="D694" s="190" t="s">
        <v>242</v>
      </c>
      <c r="E694" s="190" t="s">
        <v>1249</v>
      </c>
      <c r="F694" s="190" t="s">
        <v>1</v>
      </c>
      <c r="G694" s="191">
        <f>G695</f>
        <v>39600</v>
      </c>
      <c r="H694" s="191"/>
    </row>
    <row r="695" spans="1:8" ht="47.25" outlineLevel="7">
      <c r="A695" s="189" t="s">
        <v>706</v>
      </c>
      <c r="B695" s="190" t="s">
        <v>770</v>
      </c>
      <c r="C695" s="190" t="s">
        <v>242</v>
      </c>
      <c r="D695" s="190" t="s">
        <v>242</v>
      </c>
      <c r="E695" s="190" t="s">
        <v>1249</v>
      </c>
      <c r="F695" s="190" t="s">
        <v>70</v>
      </c>
      <c r="G695" s="191">
        <v>39600</v>
      </c>
      <c r="H695" s="191"/>
    </row>
    <row r="696" spans="1:8" ht="47.25" outlineLevel="7">
      <c r="A696" s="189" t="s">
        <v>584</v>
      </c>
      <c r="B696" s="190" t="s">
        <v>770</v>
      </c>
      <c r="C696" s="190" t="s">
        <v>242</v>
      </c>
      <c r="D696" s="190" t="s">
        <v>242</v>
      </c>
      <c r="E696" s="190" t="s">
        <v>297</v>
      </c>
      <c r="F696" s="190" t="s">
        <v>1</v>
      </c>
      <c r="G696" s="191">
        <f>G697+G699</f>
        <v>5138232.8</v>
      </c>
      <c r="H696" s="191">
        <f>H697+H699</f>
        <v>3114300</v>
      </c>
    </row>
    <row r="697" spans="1:8" ht="47.25" outlineLevel="6">
      <c r="A697" s="96" t="s">
        <v>1212</v>
      </c>
      <c r="B697" s="97" t="s">
        <v>770</v>
      </c>
      <c r="C697" s="97" t="s">
        <v>242</v>
      </c>
      <c r="D697" s="97" t="s">
        <v>242</v>
      </c>
      <c r="E697" s="97" t="s">
        <v>298</v>
      </c>
      <c r="F697" s="97" t="s">
        <v>1</v>
      </c>
      <c r="G697" s="98">
        <f>G698</f>
        <v>3114300</v>
      </c>
      <c r="H697" s="98">
        <f>H698</f>
        <v>3114300</v>
      </c>
    </row>
    <row r="698" spans="1:8" ht="47.25" outlineLevel="7">
      <c r="A698" s="96" t="s">
        <v>706</v>
      </c>
      <c r="B698" s="97" t="s">
        <v>770</v>
      </c>
      <c r="C698" s="97" t="s">
        <v>242</v>
      </c>
      <c r="D698" s="97" t="s">
        <v>242</v>
      </c>
      <c r="E698" s="97" t="s">
        <v>298</v>
      </c>
      <c r="F698" s="97" t="s">
        <v>70</v>
      </c>
      <c r="G698" s="98">
        <f>3866700-752400</f>
        <v>3114300</v>
      </c>
      <c r="H698" s="98">
        <f>G698</f>
        <v>3114300</v>
      </c>
    </row>
    <row r="699" spans="1:8" ht="47.25" outlineLevel="6">
      <c r="A699" s="96" t="s">
        <v>1212</v>
      </c>
      <c r="B699" s="97" t="s">
        <v>770</v>
      </c>
      <c r="C699" s="97" t="s">
        <v>242</v>
      </c>
      <c r="D699" s="97" t="s">
        <v>242</v>
      </c>
      <c r="E699" s="97" t="s">
        <v>299</v>
      </c>
      <c r="F699" s="97" t="s">
        <v>1</v>
      </c>
      <c r="G699" s="98">
        <f>G700</f>
        <v>2023932.8</v>
      </c>
      <c r="H699" s="98"/>
    </row>
    <row r="700" spans="1:8" ht="47.25" outlineLevel="7">
      <c r="A700" s="96" t="s">
        <v>706</v>
      </c>
      <c r="B700" s="97" t="s">
        <v>770</v>
      </c>
      <c r="C700" s="97" t="s">
        <v>242</v>
      </c>
      <c r="D700" s="97" t="s">
        <v>242</v>
      </c>
      <c r="E700" s="97" t="s">
        <v>299</v>
      </c>
      <c r="F700" s="97" t="s">
        <v>70</v>
      </c>
      <c r="G700" s="98">
        <v>2023932.8</v>
      </c>
      <c r="H700" s="98"/>
    </row>
    <row r="701" spans="1:8" s="95" customFormat="1" outlineLevel="2">
      <c r="A701" s="92" t="s">
        <v>693</v>
      </c>
      <c r="B701" s="93" t="s">
        <v>770</v>
      </c>
      <c r="C701" s="93" t="s">
        <v>242</v>
      </c>
      <c r="D701" s="93" t="s">
        <v>146</v>
      </c>
      <c r="E701" s="93" t="s">
        <v>4</v>
      </c>
      <c r="F701" s="93" t="s">
        <v>1</v>
      </c>
      <c r="G701" s="94">
        <f>G702+G729</f>
        <v>71205744</v>
      </c>
      <c r="H701" s="94">
        <f>H702</f>
        <v>15095800</v>
      </c>
    </row>
    <row r="702" spans="1:8" s="95" customFormat="1" ht="47.25" outlineLevel="3">
      <c r="A702" s="92" t="s">
        <v>666</v>
      </c>
      <c r="B702" s="93" t="s">
        <v>770</v>
      </c>
      <c r="C702" s="93" t="s">
        <v>242</v>
      </c>
      <c r="D702" s="93" t="s">
        <v>146</v>
      </c>
      <c r="E702" s="93" t="s">
        <v>23</v>
      </c>
      <c r="F702" s="93" t="s">
        <v>1</v>
      </c>
      <c r="G702" s="94">
        <f>G703+G710+G717</f>
        <v>70511044</v>
      </c>
      <c r="H702" s="94">
        <f>H717</f>
        <v>15095800</v>
      </c>
    </row>
    <row r="703" spans="1:8" s="95" customFormat="1" ht="63" outlineLevel="4">
      <c r="A703" s="92" t="s">
        <v>656</v>
      </c>
      <c r="B703" s="93" t="s">
        <v>770</v>
      </c>
      <c r="C703" s="93" t="s">
        <v>242</v>
      </c>
      <c r="D703" s="93" t="s">
        <v>146</v>
      </c>
      <c r="E703" s="93" t="s">
        <v>317</v>
      </c>
      <c r="F703" s="93" t="s">
        <v>1</v>
      </c>
      <c r="G703" s="94">
        <f>G704+G707</f>
        <v>21261253.48</v>
      </c>
      <c r="H703" s="94"/>
    </row>
    <row r="704" spans="1:8" ht="47.25" outlineLevel="5">
      <c r="A704" s="96" t="s">
        <v>1157</v>
      </c>
      <c r="B704" s="97" t="s">
        <v>770</v>
      </c>
      <c r="C704" s="97" t="s">
        <v>242</v>
      </c>
      <c r="D704" s="97" t="s">
        <v>146</v>
      </c>
      <c r="E704" s="97" t="s">
        <v>318</v>
      </c>
      <c r="F704" s="97" t="s">
        <v>1</v>
      </c>
      <c r="G704" s="98">
        <f>G705</f>
        <v>20966181</v>
      </c>
      <c r="H704" s="98"/>
    </row>
    <row r="705" spans="1:8" ht="78.75" outlineLevel="6">
      <c r="A705" s="96" t="s">
        <v>450</v>
      </c>
      <c r="B705" s="97" t="s">
        <v>770</v>
      </c>
      <c r="C705" s="97" t="s">
        <v>242</v>
      </c>
      <c r="D705" s="97" t="s">
        <v>146</v>
      </c>
      <c r="E705" s="97" t="s">
        <v>319</v>
      </c>
      <c r="F705" s="97" t="s">
        <v>1</v>
      </c>
      <c r="G705" s="98">
        <f>G706</f>
        <v>20966181</v>
      </c>
      <c r="H705" s="98"/>
    </row>
    <row r="706" spans="1:8" ht="47.25" outlineLevel="7">
      <c r="A706" s="96" t="s">
        <v>706</v>
      </c>
      <c r="B706" s="97" t="s">
        <v>770</v>
      </c>
      <c r="C706" s="97" t="s">
        <v>242</v>
      </c>
      <c r="D706" s="97" t="s">
        <v>146</v>
      </c>
      <c r="E706" s="97" t="s">
        <v>319</v>
      </c>
      <c r="F706" s="97" t="s">
        <v>70</v>
      </c>
      <c r="G706" s="98">
        <v>20966181</v>
      </c>
      <c r="H706" s="98"/>
    </row>
    <row r="707" spans="1:8" ht="31.5" outlineLevel="5">
      <c r="A707" s="96" t="s">
        <v>1148</v>
      </c>
      <c r="B707" s="97" t="s">
        <v>770</v>
      </c>
      <c r="C707" s="97" t="s">
        <v>242</v>
      </c>
      <c r="D707" s="97" t="s">
        <v>146</v>
      </c>
      <c r="E707" s="97" t="s">
        <v>320</v>
      </c>
      <c r="F707" s="97" t="s">
        <v>1</v>
      </c>
      <c r="G707" s="98">
        <f>G708</f>
        <v>295072.48</v>
      </c>
      <c r="H707" s="98"/>
    </row>
    <row r="708" spans="1:8" ht="78.75" outlineLevel="6">
      <c r="A708" s="96" t="s">
        <v>439</v>
      </c>
      <c r="B708" s="97" t="s">
        <v>770</v>
      </c>
      <c r="C708" s="97" t="s">
        <v>242</v>
      </c>
      <c r="D708" s="97" t="s">
        <v>146</v>
      </c>
      <c r="E708" s="97" t="s">
        <v>321</v>
      </c>
      <c r="F708" s="97" t="s">
        <v>1</v>
      </c>
      <c r="G708" s="98">
        <f>G709</f>
        <v>295072.48</v>
      </c>
      <c r="H708" s="98"/>
    </row>
    <row r="709" spans="1:8" ht="47.25" outlineLevel="7">
      <c r="A709" s="96" t="s">
        <v>706</v>
      </c>
      <c r="B709" s="97" t="s">
        <v>770</v>
      </c>
      <c r="C709" s="97" t="s">
        <v>242</v>
      </c>
      <c r="D709" s="97" t="s">
        <v>146</v>
      </c>
      <c r="E709" s="97" t="s">
        <v>321</v>
      </c>
      <c r="F709" s="97" t="s">
        <v>70</v>
      </c>
      <c r="G709" s="98">
        <v>295072.48</v>
      </c>
      <c r="H709" s="98"/>
    </row>
    <row r="710" spans="1:8" s="95" customFormat="1" ht="63" outlineLevel="4">
      <c r="A710" s="92" t="s">
        <v>657</v>
      </c>
      <c r="B710" s="93" t="s">
        <v>770</v>
      </c>
      <c r="C710" s="93" t="s">
        <v>242</v>
      </c>
      <c r="D710" s="93" t="s">
        <v>146</v>
      </c>
      <c r="E710" s="93" t="s">
        <v>322</v>
      </c>
      <c r="F710" s="93" t="s">
        <v>1</v>
      </c>
      <c r="G710" s="94">
        <f>G711+G714</f>
        <v>28074972.760000002</v>
      </c>
      <c r="H710" s="94"/>
    </row>
    <row r="711" spans="1:8" ht="47.25" outlineLevel="5">
      <c r="A711" s="96" t="s">
        <v>1158</v>
      </c>
      <c r="B711" s="97" t="s">
        <v>770</v>
      </c>
      <c r="C711" s="97" t="s">
        <v>242</v>
      </c>
      <c r="D711" s="97" t="s">
        <v>146</v>
      </c>
      <c r="E711" s="97" t="s">
        <v>323</v>
      </c>
      <c r="F711" s="97" t="s">
        <v>1</v>
      </c>
      <c r="G711" s="98">
        <f>G712</f>
        <v>27779900</v>
      </c>
      <c r="H711" s="98"/>
    </row>
    <row r="712" spans="1:8" ht="78.75" outlineLevel="6">
      <c r="A712" s="96" t="s">
        <v>450</v>
      </c>
      <c r="B712" s="97" t="s">
        <v>770</v>
      </c>
      <c r="C712" s="97" t="s">
        <v>242</v>
      </c>
      <c r="D712" s="97" t="s">
        <v>146</v>
      </c>
      <c r="E712" s="97" t="s">
        <v>324</v>
      </c>
      <c r="F712" s="97" t="s">
        <v>1</v>
      </c>
      <c r="G712" s="98">
        <f>G713</f>
        <v>27779900</v>
      </c>
      <c r="H712" s="98"/>
    </row>
    <row r="713" spans="1:8" ht="47.25" outlineLevel="7">
      <c r="A713" s="96" t="s">
        <v>706</v>
      </c>
      <c r="B713" s="97" t="s">
        <v>770</v>
      </c>
      <c r="C713" s="97" t="s">
        <v>242</v>
      </c>
      <c r="D713" s="97" t="s">
        <v>146</v>
      </c>
      <c r="E713" s="97" t="s">
        <v>324</v>
      </c>
      <c r="F713" s="97" t="s">
        <v>70</v>
      </c>
      <c r="G713" s="98">
        <v>27779900</v>
      </c>
      <c r="H713" s="98"/>
    </row>
    <row r="714" spans="1:8" ht="31.5" outlineLevel="5">
      <c r="A714" s="96" t="s">
        <v>1148</v>
      </c>
      <c r="B714" s="97" t="s">
        <v>770</v>
      </c>
      <c r="C714" s="97" t="s">
        <v>242</v>
      </c>
      <c r="D714" s="97" t="s">
        <v>146</v>
      </c>
      <c r="E714" s="97" t="s">
        <v>325</v>
      </c>
      <c r="F714" s="97" t="s">
        <v>1</v>
      </c>
      <c r="G714" s="98">
        <f>G715</f>
        <v>295072.76</v>
      </c>
      <c r="H714" s="98"/>
    </row>
    <row r="715" spans="1:8" ht="78.75" outlineLevel="6">
      <c r="A715" s="96" t="s">
        <v>439</v>
      </c>
      <c r="B715" s="97" t="s">
        <v>770</v>
      </c>
      <c r="C715" s="97" t="s">
        <v>242</v>
      </c>
      <c r="D715" s="97" t="s">
        <v>146</v>
      </c>
      <c r="E715" s="97" t="s">
        <v>326</v>
      </c>
      <c r="F715" s="97" t="s">
        <v>1</v>
      </c>
      <c r="G715" s="98">
        <f>G716</f>
        <v>295072.76</v>
      </c>
      <c r="H715" s="98"/>
    </row>
    <row r="716" spans="1:8" ht="47.25" outlineLevel="7">
      <c r="A716" s="96" t="s">
        <v>706</v>
      </c>
      <c r="B716" s="97" t="s">
        <v>770</v>
      </c>
      <c r="C716" s="97" t="s">
        <v>242</v>
      </c>
      <c r="D716" s="97" t="s">
        <v>146</v>
      </c>
      <c r="E716" s="97" t="s">
        <v>326</v>
      </c>
      <c r="F716" s="97" t="s">
        <v>70</v>
      </c>
      <c r="G716" s="98">
        <v>295072.76</v>
      </c>
      <c r="H716" s="98"/>
    </row>
    <row r="717" spans="1:8" s="95" customFormat="1" ht="31.5" outlineLevel="4">
      <c r="A717" s="92" t="s">
        <v>658</v>
      </c>
      <c r="B717" s="93" t="s">
        <v>770</v>
      </c>
      <c r="C717" s="93" t="s">
        <v>242</v>
      </c>
      <c r="D717" s="93" t="s">
        <v>146</v>
      </c>
      <c r="E717" s="93" t="s">
        <v>327</v>
      </c>
      <c r="F717" s="93" t="s">
        <v>1</v>
      </c>
      <c r="G717" s="94">
        <f>G718+G723+G726</f>
        <v>21174817.760000002</v>
      </c>
      <c r="H717" s="94">
        <f>H718+H723</f>
        <v>15095800</v>
      </c>
    </row>
    <row r="718" spans="1:8" ht="31.5" outlineLevel="5">
      <c r="A718" s="96" t="s">
        <v>1159</v>
      </c>
      <c r="B718" s="97" t="s">
        <v>770</v>
      </c>
      <c r="C718" s="97" t="s">
        <v>242</v>
      </c>
      <c r="D718" s="97" t="s">
        <v>146</v>
      </c>
      <c r="E718" s="97" t="s">
        <v>328</v>
      </c>
      <c r="F718" s="97" t="s">
        <v>1</v>
      </c>
      <c r="G718" s="98">
        <f>G719+G721</f>
        <v>7385545</v>
      </c>
      <c r="H718" s="98">
        <f>H719</f>
        <v>1601600</v>
      </c>
    </row>
    <row r="719" spans="1:8" ht="94.5" outlineLevel="6">
      <c r="A719" s="96" t="s">
        <v>477</v>
      </c>
      <c r="B719" s="97" t="s">
        <v>770</v>
      </c>
      <c r="C719" s="97" t="s">
        <v>242</v>
      </c>
      <c r="D719" s="97" t="s">
        <v>146</v>
      </c>
      <c r="E719" s="97" t="s">
        <v>329</v>
      </c>
      <c r="F719" s="97" t="s">
        <v>1</v>
      </c>
      <c r="G719" s="98">
        <f>G720</f>
        <v>1601600</v>
      </c>
      <c r="H719" s="98">
        <f>H720</f>
        <v>1601600</v>
      </c>
    </row>
    <row r="720" spans="1:8" ht="47.25" outlineLevel="7">
      <c r="A720" s="96" t="s">
        <v>706</v>
      </c>
      <c r="B720" s="97" t="s">
        <v>770</v>
      </c>
      <c r="C720" s="97" t="s">
        <v>242</v>
      </c>
      <c r="D720" s="97" t="s">
        <v>146</v>
      </c>
      <c r="E720" s="97" t="s">
        <v>329</v>
      </c>
      <c r="F720" s="97" t="s">
        <v>70</v>
      </c>
      <c r="G720" s="98">
        <v>1601600</v>
      </c>
      <c r="H720" s="98">
        <f>G720</f>
        <v>1601600</v>
      </c>
    </row>
    <row r="721" spans="1:8" ht="94.5" outlineLevel="6">
      <c r="A721" s="96" t="s">
        <v>477</v>
      </c>
      <c r="B721" s="97" t="s">
        <v>770</v>
      </c>
      <c r="C721" s="97" t="s">
        <v>242</v>
      </c>
      <c r="D721" s="97" t="s">
        <v>146</v>
      </c>
      <c r="E721" s="97" t="s">
        <v>330</v>
      </c>
      <c r="F721" s="97" t="s">
        <v>1</v>
      </c>
      <c r="G721" s="98">
        <f>G722</f>
        <v>5783945</v>
      </c>
      <c r="H721" s="98"/>
    </row>
    <row r="722" spans="1:8" ht="47.25" outlineLevel="7">
      <c r="A722" s="96" t="s">
        <v>706</v>
      </c>
      <c r="B722" s="97" t="s">
        <v>770</v>
      </c>
      <c r="C722" s="97" t="s">
        <v>242</v>
      </c>
      <c r="D722" s="97" t="s">
        <v>146</v>
      </c>
      <c r="E722" s="97" t="s">
        <v>330</v>
      </c>
      <c r="F722" s="97" t="s">
        <v>70</v>
      </c>
      <c r="G722" s="98">
        <v>5783945</v>
      </c>
      <c r="H722" s="98"/>
    </row>
    <row r="723" spans="1:8" ht="31.5" outlineLevel="5">
      <c r="A723" s="96" t="s">
        <v>1160</v>
      </c>
      <c r="B723" s="97" t="s">
        <v>770</v>
      </c>
      <c r="C723" s="97" t="s">
        <v>242</v>
      </c>
      <c r="D723" s="97" t="s">
        <v>146</v>
      </c>
      <c r="E723" s="97" t="s">
        <v>331</v>
      </c>
      <c r="F723" s="97" t="s">
        <v>1</v>
      </c>
      <c r="G723" s="98">
        <f>G724</f>
        <v>13494200</v>
      </c>
      <c r="H723" s="98">
        <f>H724</f>
        <v>13494200</v>
      </c>
    </row>
    <row r="724" spans="1:8" ht="31.5" outlineLevel="6">
      <c r="A724" s="96" t="s">
        <v>478</v>
      </c>
      <c r="B724" s="97" t="s">
        <v>770</v>
      </c>
      <c r="C724" s="97" t="s">
        <v>242</v>
      </c>
      <c r="D724" s="97" t="s">
        <v>146</v>
      </c>
      <c r="E724" s="97" t="s">
        <v>332</v>
      </c>
      <c r="F724" s="97" t="s">
        <v>1</v>
      </c>
      <c r="G724" s="98">
        <f>G725</f>
        <v>13494200</v>
      </c>
      <c r="H724" s="98">
        <f>H725</f>
        <v>13494200</v>
      </c>
    </row>
    <row r="725" spans="1:8" ht="47.25" outlineLevel="7">
      <c r="A725" s="96" t="s">
        <v>706</v>
      </c>
      <c r="B725" s="97" t="s">
        <v>770</v>
      </c>
      <c r="C725" s="97" t="s">
        <v>242</v>
      </c>
      <c r="D725" s="97" t="s">
        <v>146</v>
      </c>
      <c r="E725" s="97" t="s">
        <v>332</v>
      </c>
      <c r="F725" s="97" t="s">
        <v>70</v>
      </c>
      <c r="G725" s="98">
        <v>13494200</v>
      </c>
      <c r="H725" s="98">
        <f>G725</f>
        <v>13494200</v>
      </c>
    </row>
    <row r="726" spans="1:8" ht="31.5" outlineLevel="5">
      <c r="A726" s="96" t="s">
        <v>1161</v>
      </c>
      <c r="B726" s="97" t="s">
        <v>770</v>
      </c>
      <c r="C726" s="97" t="s">
        <v>242</v>
      </c>
      <c r="D726" s="97" t="s">
        <v>146</v>
      </c>
      <c r="E726" s="97" t="s">
        <v>333</v>
      </c>
      <c r="F726" s="97" t="s">
        <v>1</v>
      </c>
      <c r="G726" s="98">
        <f>G727</f>
        <v>295072.76</v>
      </c>
      <c r="H726" s="98"/>
    </row>
    <row r="727" spans="1:8" ht="78.75" outlineLevel="6">
      <c r="A727" s="96" t="s">
        <v>439</v>
      </c>
      <c r="B727" s="97" t="s">
        <v>770</v>
      </c>
      <c r="C727" s="97" t="s">
        <v>242</v>
      </c>
      <c r="D727" s="97" t="s">
        <v>146</v>
      </c>
      <c r="E727" s="97" t="s">
        <v>334</v>
      </c>
      <c r="F727" s="97" t="s">
        <v>1</v>
      </c>
      <c r="G727" s="98">
        <f>G728</f>
        <v>295072.76</v>
      </c>
      <c r="H727" s="98"/>
    </row>
    <row r="728" spans="1:8" ht="47.25" outlineLevel="7">
      <c r="A728" s="96" t="s">
        <v>706</v>
      </c>
      <c r="B728" s="97" t="s">
        <v>770</v>
      </c>
      <c r="C728" s="97" t="s">
        <v>242</v>
      </c>
      <c r="D728" s="97" t="s">
        <v>146</v>
      </c>
      <c r="E728" s="97" t="s">
        <v>334</v>
      </c>
      <c r="F728" s="97" t="s">
        <v>70</v>
      </c>
      <c r="G728" s="98">
        <v>295072.76</v>
      </c>
      <c r="H728" s="98"/>
    </row>
    <row r="729" spans="1:8" s="95" customFormat="1" ht="47.25" outlineLevel="3">
      <c r="A729" s="92" t="s">
        <v>668</v>
      </c>
      <c r="B729" s="93" t="s">
        <v>770</v>
      </c>
      <c r="C729" s="93" t="s">
        <v>242</v>
      </c>
      <c r="D729" s="93" t="s">
        <v>146</v>
      </c>
      <c r="E729" s="93" t="s">
        <v>90</v>
      </c>
      <c r="F729" s="93" t="s">
        <v>1</v>
      </c>
      <c r="G729" s="94">
        <v>694700</v>
      </c>
      <c r="H729" s="94"/>
    </row>
    <row r="730" spans="1:8" s="95" customFormat="1" ht="47.25" outlineLevel="4">
      <c r="A730" s="92" t="s">
        <v>633</v>
      </c>
      <c r="B730" s="93" t="s">
        <v>770</v>
      </c>
      <c r="C730" s="93" t="s">
        <v>242</v>
      </c>
      <c r="D730" s="93" t="s">
        <v>146</v>
      </c>
      <c r="E730" s="93" t="s">
        <v>91</v>
      </c>
      <c r="F730" s="93" t="s">
        <v>1</v>
      </c>
      <c r="G730" s="94">
        <f>G731</f>
        <v>694700</v>
      </c>
      <c r="H730" s="94"/>
    </row>
    <row r="731" spans="1:8" ht="31.5" outlineLevel="5">
      <c r="A731" s="96" t="s">
        <v>1092</v>
      </c>
      <c r="B731" s="97" t="s">
        <v>770</v>
      </c>
      <c r="C731" s="97" t="s">
        <v>242</v>
      </c>
      <c r="D731" s="97" t="s">
        <v>146</v>
      </c>
      <c r="E731" s="97" t="s">
        <v>100</v>
      </c>
      <c r="F731" s="97" t="s">
        <v>1</v>
      </c>
      <c r="G731" s="98">
        <f>G732</f>
        <v>694700</v>
      </c>
      <c r="H731" s="98"/>
    </row>
    <row r="732" spans="1:8" ht="31.5" outlineLevel="6">
      <c r="A732" s="96" t="s">
        <v>448</v>
      </c>
      <c r="B732" s="97" t="s">
        <v>770</v>
      </c>
      <c r="C732" s="97" t="s">
        <v>242</v>
      </c>
      <c r="D732" s="97" t="s">
        <v>146</v>
      </c>
      <c r="E732" s="97" t="s">
        <v>101</v>
      </c>
      <c r="F732" s="97" t="s">
        <v>1</v>
      </c>
      <c r="G732" s="98">
        <f>G733</f>
        <v>694700</v>
      </c>
      <c r="H732" s="98"/>
    </row>
    <row r="733" spans="1:8" ht="47.25" outlineLevel="7">
      <c r="A733" s="96" t="s">
        <v>706</v>
      </c>
      <c r="B733" s="97" t="s">
        <v>770</v>
      </c>
      <c r="C733" s="97" t="s">
        <v>242</v>
      </c>
      <c r="D733" s="97" t="s">
        <v>146</v>
      </c>
      <c r="E733" s="97" t="s">
        <v>101</v>
      </c>
      <c r="F733" s="97" t="s">
        <v>70</v>
      </c>
      <c r="G733" s="98">
        <v>694700</v>
      </c>
      <c r="H733" s="98"/>
    </row>
    <row r="734" spans="1:8" s="95" customFormat="1" outlineLevel="1">
      <c r="A734" s="92" t="s">
        <v>714</v>
      </c>
      <c r="B734" s="93" t="s">
        <v>770</v>
      </c>
      <c r="C734" s="93" t="s">
        <v>187</v>
      </c>
      <c r="D734" s="93" t="s">
        <v>3</v>
      </c>
      <c r="E734" s="93" t="s">
        <v>4</v>
      </c>
      <c r="F734" s="93" t="s">
        <v>1</v>
      </c>
      <c r="G734" s="94">
        <f>G735+G761</f>
        <v>61298336</v>
      </c>
      <c r="H734" s="94">
        <f>H735+H761</f>
        <v>61298336</v>
      </c>
    </row>
    <row r="735" spans="1:8" s="95" customFormat="1" outlineLevel="2">
      <c r="A735" s="92" t="s">
        <v>696</v>
      </c>
      <c r="B735" s="93" t="s">
        <v>770</v>
      </c>
      <c r="C735" s="93" t="s">
        <v>187</v>
      </c>
      <c r="D735" s="93" t="s">
        <v>14</v>
      </c>
      <c r="E735" s="93" t="s">
        <v>4</v>
      </c>
      <c r="F735" s="93" t="s">
        <v>1</v>
      </c>
      <c r="G735" s="94">
        <f>G736</f>
        <v>4414636</v>
      </c>
      <c r="H735" s="94">
        <f>H736</f>
        <v>4414636</v>
      </c>
    </row>
    <row r="736" spans="1:8" s="95" customFormat="1" ht="47.25" outlineLevel="3">
      <c r="A736" s="92" t="s">
        <v>666</v>
      </c>
      <c r="B736" s="93" t="s">
        <v>770</v>
      </c>
      <c r="C736" s="93" t="s">
        <v>187</v>
      </c>
      <c r="D736" s="93" t="s">
        <v>14</v>
      </c>
      <c r="E736" s="93" t="s">
        <v>23</v>
      </c>
      <c r="F736" s="93" t="s">
        <v>1</v>
      </c>
      <c r="G736" s="94">
        <f>G737+G743+G749</f>
        <v>4414636</v>
      </c>
      <c r="H736" s="94">
        <f>H737+H743+H749</f>
        <v>4414636</v>
      </c>
    </row>
    <row r="737" spans="1:8" s="95" customFormat="1" ht="31.5" outlineLevel="4">
      <c r="A737" s="92" t="s">
        <v>649</v>
      </c>
      <c r="B737" s="93" t="s">
        <v>770</v>
      </c>
      <c r="C737" s="93" t="s">
        <v>187</v>
      </c>
      <c r="D737" s="93" t="s">
        <v>14</v>
      </c>
      <c r="E737" s="93" t="s">
        <v>243</v>
      </c>
      <c r="F737" s="93" t="s">
        <v>1</v>
      </c>
      <c r="G737" s="94">
        <f>G738</f>
        <v>723921.96000000008</v>
      </c>
      <c r="H737" s="94">
        <f>H738</f>
        <v>723921.96000000008</v>
      </c>
    </row>
    <row r="738" spans="1:8" ht="31.5" outlineLevel="5">
      <c r="A738" s="96" t="s">
        <v>1148</v>
      </c>
      <c r="B738" s="97" t="s">
        <v>770</v>
      </c>
      <c r="C738" s="97" t="s">
        <v>187</v>
      </c>
      <c r="D738" s="97" t="s">
        <v>14</v>
      </c>
      <c r="E738" s="97" t="s">
        <v>250</v>
      </c>
      <c r="F738" s="97" t="s">
        <v>1</v>
      </c>
      <c r="G738" s="98">
        <f>G739+G741</f>
        <v>723921.96000000008</v>
      </c>
      <c r="H738" s="98">
        <f>H739+H741</f>
        <v>723921.96000000008</v>
      </c>
    </row>
    <row r="739" spans="1:8" ht="94.5" outlineLevel="6">
      <c r="A739" s="96" t="s">
        <v>481</v>
      </c>
      <c r="B739" s="97" t="s">
        <v>770</v>
      </c>
      <c r="C739" s="97" t="s">
        <v>187</v>
      </c>
      <c r="D739" s="97" t="s">
        <v>14</v>
      </c>
      <c r="E739" s="97" t="s">
        <v>376</v>
      </c>
      <c r="F739" s="97" t="s">
        <v>1</v>
      </c>
      <c r="G739" s="98">
        <f>G740</f>
        <v>1887.92</v>
      </c>
      <c r="H739" s="98">
        <f>H740</f>
        <v>1887.92</v>
      </c>
    </row>
    <row r="740" spans="1:8" ht="47.25" outlineLevel="7">
      <c r="A740" s="96" t="s">
        <v>706</v>
      </c>
      <c r="B740" s="97" t="s">
        <v>770</v>
      </c>
      <c r="C740" s="97" t="s">
        <v>187</v>
      </c>
      <c r="D740" s="97" t="s">
        <v>14</v>
      </c>
      <c r="E740" s="97" t="s">
        <v>376</v>
      </c>
      <c r="F740" s="97" t="s">
        <v>70</v>
      </c>
      <c r="G740" s="98">
        <v>1887.92</v>
      </c>
      <c r="H740" s="98">
        <f>G740</f>
        <v>1887.92</v>
      </c>
    </row>
    <row r="741" spans="1:8" ht="94.5" outlineLevel="6">
      <c r="A741" s="96" t="s">
        <v>482</v>
      </c>
      <c r="B741" s="97" t="s">
        <v>770</v>
      </c>
      <c r="C741" s="97" t="s">
        <v>187</v>
      </c>
      <c r="D741" s="97" t="s">
        <v>14</v>
      </c>
      <c r="E741" s="97" t="s">
        <v>377</v>
      </c>
      <c r="F741" s="97" t="s">
        <v>1</v>
      </c>
      <c r="G741" s="98">
        <f>G742</f>
        <v>722034.04</v>
      </c>
      <c r="H741" s="98">
        <f>H742</f>
        <v>722034.04</v>
      </c>
    </row>
    <row r="742" spans="1:8" ht="47.25" outlineLevel="7">
      <c r="A742" s="96" t="s">
        <v>706</v>
      </c>
      <c r="B742" s="97" t="s">
        <v>770</v>
      </c>
      <c r="C742" s="97" t="s">
        <v>187</v>
      </c>
      <c r="D742" s="97" t="s">
        <v>14</v>
      </c>
      <c r="E742" s="97" t="s">
        <v>377</v>
      </c>
      <c r="F742" s="97" t="s">
        <v>70</v>
      </c>
      <c r="G742" s="98">
        <v>722034.04</v>
      </c>
      <c r="H742" s="98">
        <f>G742</f>
        <v>722034.04</v>
      </c>
    </row>
    <row r="743" spans="1:8" s="95" customFormat="1" ht="63" outlineLevel="4">
      <c r="A743" s="92" t="s">
        <v>651</v>
      </c>
      <c r="B743" s="93" t="s">
        <v>770</v>
      </c>
      <c r="C743" s="93" t="s">
        <v>187</v>
      </c>
      <c r="D743" s="93" t="s">
        <v>14</v>
      </c>
      <c r="E743" s="93" t="s">
        <v>259</v>
      </c>
      <c r="F743" s="93" t="s">
        <v>1</v>
      </c>
      <c r="G743" s="94">
        <f>G744</f>
        <v>1360214.04</v>
      </c>
      <c r="H743" s="94">
        <f>H744</f>
        <v>1360214.04</v>
      </c>
    </row>
    <row r="744" spans="1:8" ht="31.5" outlineLevel="5">
      <c r="A744" s="96" t="s">
        <v>1148</v>
      </c>
      <c r="B744" s="97" t="s">
        <v>770</v>
      </c>
      <c r="C744" s="97" t="s">
        <v>187</v>
      </c>
      <c r="D744" s="97" t="s">
        <v>14</v>
      </c>
      <c r="E744" s="97" t="s">
        <v>272</v>
      </c>
      <c r="F744" s="97" t="s">
        <v>1</v>
      </c>
      <c r="G744" s="98">
        <f>G745+G747</f>
        <v>1360214.04</v>
      </c>
      <c r="H744" s="98">
        <f>H745+H747</f>
        <v>1360214.04</v>
      </c>
    </row>
    <row r="745" spans="1:8" ht="94.5" outlineLevel="6">
      <c r="A745" s="96" t="s">
        <v>481</v>
      </c>
      <c r="B745" s="97" t="s">
        <v>770</v>
      </c>
      <c r="C745" s="97" t="s">
        <v>187</v>
      </c>
      <c r="D745" s="97" t="s">
        <v>14</v>
      </c>
      <c r="E745" s="97" t="s">
        <v>378</v>
      </c>
      <c r="F745" s="97" t="s">
        <v>1</v>
      </c>
      <c r="G745" s="98">
        <f>G746</f>
        <v>3548.08</v>
      </c>
      <c r="H745" s="98">
        <f>H746</f>
        <v>3548.08</v>
      </c>
    </row>
    <row r="746" spans="1:8" ht="47.25" outlineLevel="7">
      <c r="A746" s="96" t="s">
        <v>706</v>
      </c>
      <c r="B746" s="97" t="s">
        <v>770</v>
      </c>
      <c r="C746" s="97" t="s">
        <v>187</v>
      </c>
      <c r="D746" s="97" t="s">
        <v>14</v>
      </c>
      <c r="E746" s="97" t="s">
        <v>378</v>
      </c>
      <c r="F746" s="97" t="s">
        <v>70</v>
      </c>
      <c r="G746" s="98">
        <v>3548.08</v>
      </c>
      <c r="H746" s="98">
        <f>G746</f>
        <v>3548.08</v>
      </c>
    </row>
    <row r="747" spans="1:8" ht="94.5" outlineLevel="6">
      <c r="A747" s="96" t="s">
        <v>482</v>
      </c>
      <c r="B747" s="97" t="s">
        <v>770</v>
      </c>
      <c r="C747" s="97" t="s">
        <v>187</v>
      </c>
      <c r="D747" s="97" t="s">
        <v>14</v>
      </c>
      <c r="E747" s="97" t="s">
        <v>379</v>
      </c>
      <c r="F747" s="97" t="s">
        <v>1</v>
      </c>
      <c r="G747" s="98">
        <f>G748</f>
        <v>1356665.96</v>
      </c>
      <c r="H747" s="98">
        <f>H748</f>
        <v>1356665.96</v>
      </c>
    </row>
    <row r="748" spans="1:8" ht="47.25" outlineLevel="7">
      <c r="A748" s="96" t="s">
        <v>706</v>
      </c>
      <c r="B748" s="97" t="s">
        <v>770</v>
      </c>
      <c r="C748" s="97" t="s">
        <v>187</v>
      </c>
      <c r="D748" s="97" t="s">
        <v>14</v>
      </c>
      <c r="E748" s="97" t="s">
        <v>379</v>
      </c>
      <c r="F748" s="97" t="s">
        <v>70</v>
      </c>
      <c r="G748" s="98">
        <v>1356665.96</v>
      </c>
      <c r="H748" s="98">
        <f>G748</f>
        <v>1356665.96</v>
      </c>
    </row>
    <row r="749" spans="1:8" s="95" customFormat="1" ht="47.25" outlineLevel="4">
      <c r="A749" s="92" t="s">
        <v>623</v>
      </c>
      <c r="B749" s="93" t="s">
        <v>770</v>
      </c>
      <c r="C749" s="93" t="s">
        <v>187</v>
      </c>
      <c r="D749" s="93" t="s">
        <v>14</v>
      </c>
      <c r="E749" s="93" t="s">
        <v>24</v>
      </c>
      <c r="F749" s="93" t="s">
        <v>1</v>
      </c>
      <c r="G749" s="94">
        <f>G750+G753+G758</f>
        <v>2330500</v>
      </c>
      <c r="H749" s="94">
        <f>H750+H753+H758</f>
        <v>2330500</v>
      </c>
    </row>
    <row r="750" spans="1:8" ht="157.5" outlineLevel="5">
      <c r="A750" s="96" t="s">
        <v>1162</v>
      </c>
      <c r="B750" s="97" t="s">
        <v>770</v>
      </c>
      <c r="C750" s="97" t="s">
        <v>187</v>
      </c>
      <c r="D750" s="97" t="s">
        <v>14</v>
      </c>
      <c r="E750" s="97" t="s">
        <v>380</v>
      </c>
      <c r="F750" s="97" t="s">
        <v>1</v>
      </c>
      <c r="G750" s="98">
        <f>G751</f>
        <v>147100</v>
      </c>
      <c r="H750" s="98">
        <f>H751</f>
        <v>147100</v>
      </c>
    </row>
    <row r="751" spans="1:8" ht="173.25" outlineLevel="6">
      <c r="A751" s="96" t="s">
        <v>483</v>
      </c>
      <c r="B751" s="97" t="s">
        <v>770</v>
      </c>
      <c r="C751" s="97" t="s">
        <v>187</v>
      </c>
      <c r="D751" s="97" t="s">
        <v>14</v>
      </c>
      <c r="E751" s="97" t="s">
        <v>381</v>
      </c>
      <c r="F751" s="97" t="s">
        <v>1</v>
      </c>
      <c r="G751" s="98">
        <f>G752</f>
        <v>147100</v>
      </c>
      <c r="H751" s="98">
        <f>H752</f>
        <v>147100</v>
      </c>
    </row>
    <row r="752" spans="1:8" ht="31.5" outlineLevel="7">
      <c r="A752" s="96" t="s">
        <v>704</v>
      </c>
      <c r="B752" s="97" t="s">
        <v>770</v>
      </c>
      <c r="C752" s="97" t="s">
        <v>187</v>
      </c>
      <c r="D752" s="97" t="s">
        <v>14</v>
      </c>
      <c r="E752" s="97" t="s">
        <v>381</v>
      </c>
      <c r="F752" s="97" t="s">
        <v>47</v>
      </c>
      <c r="G752" s="98">
        <v>147100</v>
      </c>
      <c r="H752" s="98">
        <f>G752</f>
        <v>147100</v>
      </c>
    </row>
    <row r="753" spans="1:8" ht="94.5" outlineLevel="5">
      <c r="A753" s="96" t="s">
        <v>1163</v>
      </c>
      <c r="B753" s="97" t="s">
        <v>770</v>
      </c>
      <c r="C753" s="97" t="s">
        <v>187</v>
      </c>
      <c r="D753" s="97" t="s">
        <v>14</v>
      </c>
      <c r="E753" s="97" t="s">
        <v>382</v>
      </c>
      <c r="F753" s="97" t="s">
        <v>1</v>
      </c>
      <c r="G753" s="98">
        <f>G754+G756</f>
        <v>1869400</v>
      </c>
      <c r="H753" s="98">
        <f>H754+H756</f>
        <v>1869400</v>
      </c>
    </row>
    <row r="754" spans="1:8" ht="94.5" outlineLevel="6">
      <c r="A754" s="96" t="s">
        <v>484</v>
      </c>
      <c r="B754" s="97" t="s">
        <v>770</v>
      </c>
      <c r="C754" s="97" t="s">
        <v>187</v>
      </c>
      <c r="D754" s="97" t="s">
        <v>14</v>
      </c>
      <c r="E754" s="97" t="s">
        <v>383</v>
      </c>
      <c r="F754" s="97" t="s">
        <v>1</v>
      </c>
      <c r="G754" s="98">
        <f>G755</f>
        <v>1847600</v>
      </c>
      <c r="H754" s="98">
        <f>H755</f>
        <v>1847600</v>
      </c>
    </row>
    <row r="755" spans="1:8" ht="31.5" outlineLevel="7">
      <c r="A755" s="96" t="s">
        <v>704</v>
      </c>
      <c r="B755" s="97" t="s">
        <v>770</v>
      </c>
      <c r="C755" s="97" t="s">
        <v>187</v>
      </c>
      <c r="D755" s="97" t="s">
        <v>14</v>
      </c>
      <c r="E755" s="97" t="s">
        <v>383</v>
      </c>
      <c r="F755" s="97" t="s">
        <v>47</v>
      </c>
      <c r="G755" s="98">
        <v>1847600</v>
      </c>
      <c r="H755" s="98">
        <f>G755</f>
        <v>1847600</v>
      </c>
    </row>
    <row r="756" spans="1:8" ht="94.5" outlineLevel="6">
      <c r="A756" s="96" t="s">
        <v>485</v>
      </c>
      <c r="B756" s="97" t="s">
        <v>770</v>
      </c>
      <c r="C756" s="97" t="s">
        <v>187</v>
      </c>
      <c r="D756" s="97" t="s">
        <v>14</v>
      </c>
      <c r="E756" s="97" t="s">
        <v>384</v>
      </c>
      <c r="F756" s="97" t="s">
        <v>1</v>
      </c>
      <c r="G756" s="98">
        <f>G757</f>
        <v>21800</v>
      </c>
      <c r="H756" s="98">
        <f>H757</f>
        <v>21800</v>
      </c>
    </row>
    <row r="757" spans="1:8" ht="94.5" outlineLevel="7">
      <c r="A757" s="96" t="s">
        <v>719</v>
      </c>
      <c r="B757" s="97" t="s">
        <v>770</v>
      </c>
      <c r="C757" s="97" t="s">
        <v>187</v>
      </c>
      <c r="D757" s="97" t="s">
        <v>14</v>
      </c>
      <c r="E757" s="97" t="s">
        <v>384</v>
      </c>
      <c r="F757" s="97" t="s">
        <v>10</v>
      </c>
      <c r="G757" s="98">
        <v>21800</v>
      </c>
      <c r="H757" s="98">
        <f>G757</f>
        <v>21800</v>
      </c>
    </row>
    <row r="758" spans="1:8" ht="110.25" outlineLevel="5">
      <c r="A758" s="96" t="s">
        <v>1164</v>
      </c>
      <c r="B758" s="97" t="s">
        <v>770</v>
      </c>
      <c r="C758" s="97" t="s">
        <v>187</v>
      </c>
      <c r="D758" s="97" t="s">
        <v>14</v>
      </c>
      <c r="E758" s="97" t="s">
        <v>385</v>
      </c>
      <c r="F758" s="97" t="s">
        <v>1</v>
      </c>
      <c r="G758" s="98">
        <f>G759</f>
        <v>314000</v>
      </c>
      <c r="H758" s="98">
        <f>H759</f>
        <v>314000</v>
      </c>
    </row>
    <row r="759" spans="1:8" ht="157.5" outlineLevel="6">
      <c r="A759" s="96" t="s">
        <v>486</v>
      </c>
      <c r="B759" s="97" t="s">
        <v>770</v>
      </c>
      <c r="C759" s="97" t="s">
        <v>187</v>
      </c>
      <c r="D759" s="97" t="s">
        <v>14</v>
      </c>
      <c r="E759" s="97" t="s">
        <v>386</v>
      </c>
      <c r="F759" s="97" t="s">
        <v>1</v>
      </c>
      <c r="G759" s="98">
        <f>G760</f>
        <v>314000</v>
      </c>
      <c r="H759" s="98">
        <f>H760</f>
        <v>314000</v>
      </c>
    </row>
    <row r="760" spans="1:8" ht="31.5" outlineLevel="7">
      <c r="A760" s="96" t="s">
        <v>704</v>
      </c>
      <c r="B760" s="97" t="s">
        <v>770</v>
      </c>
      <c r="C760" s="97" t="s">
        <v>187</v>
      </c>
      <c r="D760" s="97" t="s">
        <v>14</v>
      </c>
      <c r="E760" s="97" t="s">
        <v>386</v>
      </c>
      <c r="F760" s="97" t="s">
        <v>47</v>
      </c>
      <c r="G760" s="98">
        <v>314000</v>
      </c>
      <c r="H760" s="98">
        <f>G760</f>
        <v>314000</v>
      </c>
    </row>
    <row r="761" spans="1:8" s="95" customFormat="1" outlineLevel="2">
      <c r="A761" s="92" t="s">
        <v>697</v>
      </c>
      <c r="B761" s="93" t="s">
        <v>770</v>
      </c>
      <c r="C761" s="93" t="s">
        <v>187</v>
      </c>
      <c r="D761" s="93" t="s">
        <v>22</v>
      </c>
      <c r="E761" s="93" t="s">
        <v>4</v>
      </c>
      <c r="F761" s="93" t="s">
        <v>1</v>
      </c>
      <c r="G761" s="94">
        <f>G762</f>
        <v>56883700</v>
      </c>
      <c r="H761" s="94">
        <f>H762</f>
        <v>56883700</v>
      </c>
    </row>
    <row r="762" spans="1:8" s="95" customFormat="1" ht="47.25" outlineLevel="3">
      <c r="A762" s="92" t="s">
        <v>666</v>
      </c>
      <c r="B762" s="93" t="s">
        <v>770</v>
      </c>
      <c r="C762" s="93" t="s">
        <v>187</v>
      </c>
      <c r="D762" s="93" t="s">
        <v>22</v>
      </c>
      <c r="E762" s="93" t="s">
        <v>23</v>
      </c>
      <c r="F762" s="93" t="s">
        <v>1</v>
      </c>
      <c r="G762" s="94">
        <f>G763+G771</f>
        <v>56883700</v>
      </c>
      <c r="H762" s="94">
        <f>H763+H771</f>
        <v>56883700</v>
      </c>
    </row>
    <row r="763" spans="1:8" s="95" customFormat="1" ht="31.5" outlineLevel="4">
      <c r="A763" s="92" t="s">
        <v>649</v>
      </c>
      <c r="B763" s="93" t="s">
        <v>770</v>
      </c>
      <c r="C763" s="93" t="s">
        <v>187</v>
      </c>
      <c r="D763" s="93" t="s">
        <v>22</v>
      </c>
      <c r="E763" s="93" t="s">
        <v>243</v>
      </c>
      <c r="F763" s="93" t="s">
        <v>1</v>
      </c>
      <c r="G763" s="94">
        <f>G764+G768</f>
        <v>17444400</v>
      </c>
      <c r="H763" s="94">
        <f>H764+H768</f>
        <v>17444400</v>
      </c>
    </row>
    <row r="764" spans="1:8" ht="47.25" outlineLevel="5">
      <c r="A764" s="96" t="s">
        <v>1165</v>
      </c>
      <c r="B764" s="97" t="s">
        <v>770</v>
      </c>
      <c r="C764" s="97" t="s">
        <v>187</v>
      </c>
      <c r="D764" s="97" t="s">
        <v>22</v>
      </c>
      <c r="E764" s="97" t="s">
        <v>391</v>
      </c>
      <c r="F764" s="97" t="s">
        <v>1</v>
      </c>
      <c r="G764" s="98">
        <f>G765</f>
        <v>425500</v>
      </c>
      <c r="H764" s="98">
        <f>H765</f>
        <v>425500</v>
      </c>
    </row>
    <row r="765" spans="1:8" ht="141.75" outlineLevel="6">
      <c r="A765" s="96" t="s">
        <v>487</v>
      </c>
      <c r="B765" s="97" t="s">
        <v>770</v>
      </c>
      <c r="C765" s="97" t="s">
        <v>187</v>
      </c>
      <c r="D765" s="97" t="s">
        <v>22</v>
      </c>
      <c r="E765" s="97" t="s">
        <v>392</v>
      </c>
      <c r="F765" s="97" t="s">
        <v>1</v>
      </c>
      <c r="G765" s="98">
        <f>G767+G766</f>
        <v>425500</v>
      </c>
      <c r="H765" s="98">
        <f>H766+H767</f>
        <v>425500</v>
      </c>
    </row>
    <row r="766" spans="1:8" ht="31.5" outlineLevel="7">
      <c r="A766" s="96" t="s">
        <v>703</v>
      </c>
      <c r="B766" s="97" t="s">
        <v>770</v>
      </c>
      <c r="C766" s="97" t="s">
        <v>187</v>
      </c>
      <c r="D766" s="97" t="s">
        <v>22</v>
      </c>
      <c r="E766" s="97" t="s">
        <v>392</v>
      </c>
      <c r="F766" s="97" t="s">
        <v>17</v>
      </c>
      <c r="G766" s="98">
        <v>170216.5</v>
      </c>
      <c r="H766" s="98">
        <f>G766</f>
        <v>170216.5</v>
      </c>
    </row>
    <row r="767" spans="1:8" ht="47.25" outlineLevel="7">
      <c r="A767" s="96" t="s">
        <v>706</v>
      </c>
      <c r="B767" s="97" t="s">
        <v>770</v>
      </c>
      <c r="C767" s="97" t="s">
        <v>187</v>
      </c>
      <c r="D767" s="97" t="s">
        <v>22</v>
      </c>
      <c r="E767" s="97" t="s">
        <v>392</v>
      </c>
      <c r="F767" s="97" t="s">
        <v>70</v>
      </c>
      <c r="G767" s="98">
        <v>255283.5</v>
      </c>
      <c r="H767" s="98">
        <f>G767</f>
        <v>255283.5</v>
      </c>
    </row>
    <row r="768" spans="1:8" ht="31.5" outlineLevel="5">
      <c r="A768" s="96" t="s">
        <v>1166</v>
      </c>
      <c r="B768" s="97" t="s">
        <v>770</v>
      </c>
      <c r="C768" s="97" t="s">
        <v>187</v>
      </c>
      <c r="D768" s="97" t="s">
        <v>22</v>
      </c>
      <c r="E768" s="97" t="s">
        <v>393</v>
      </c>
      <c r="F768" s="97" t="s">
        <v>1</v>
      </c>
      <c r="G768" s="98">
        <f>G769</f>
        <v>17018900</v>
      </c>
      <c r="H768" s="98">
        <f>H769</f>
        <v>17018900</v>
      </c>
    </row>
    <row r="769" spans="1:8" ht="94.5" outlineLevel="6">
      <c r="A769" s="96" t="s">
        <v>488</v>
      </c>
      <c r="B769" s="97" t="s">
        <v>770</v>
      </c>
      <c r="C769" s="97" t="s">
        <v>187</v>
      </c>
      <c r="D769" s="97" t="s">
        <v>22</v>
      </c>
      <c r="E769" s="97" t="s">
        <v>394</v>
      </c>
      <c r="F769" s="97" t="s">
        <v>1</v>
      </c>
      <c r="G769" s="98">
        <f>G770</f>
        <v>17018900</v>
      </c>
      <c r="H769" s="98">
        <f>H770</f>
        <v>17018900</v>
      </c>
    </row>
    <row r="770" spans="1:8" ht="31.5" outlineLevel="7">
      <c r="A770" s="96" t="s">
        <v>704</v>
      </c>
      <c r="B770" s="97" t="s">
        <v>770</v>
      </c>
      <c r="C770" s="97" t="s">
        <v>187</v>
      </c>
      <c r="D770" s="97" t="s">
        <v>22</v>
      </c>
      <c r="E770" s="97" t="s">
        <v>394</v>
      </c>
      <c r="F770" s="97" t="s">
        <v>47</v>
      </c>
      <c r="G770" s="98">
        <v>17018900</v>
      </c>
      <c r="H770" s="98">
        <f>G770</f>
        <v>17018900</v>
      </c>
    </row>
    <row r="771" spans="1:8" s="95" customFormat="1" ht="47.25" outlineLevel="4">
      <c r="A771" s="92" t="s">
        <v>623</v>
      </c>
      <c r="B771" s="93" t="s">
        <v>770</v>
      </c>
      <c r="C771" s="93" t="s">
        <v>187</v>
      </c>
      <c r="D771" s="93" t="s">
        <v>22</v>
      </c>
      <c r="E771" s="93" t="s">
        <v>24</v>
      </c>
      <c r="F771" s="93" t="s">
        <v>1</v>
      </c>
      <c r="G771" s="94">
        <f>G772+G776+G779</f>
        <v>39439300</v>
      </c>
      <c r="H771" s="94">
        <f>H772+H776+H779</f>
        <v>39439300</v>
      </c>
    </row>
    <row r="772" spans="1:8" ht="47.25" outlineLevel="5">
      <c r="A772" s="96" t="s">
        <v>1167</v>
      </c>
      <c r="B772" s="97" t="s">
        <v>770</v>
      </c>
      <c r="C772" s="97" t="s">
        <v>187</v>
      </c>
      <c r="D772" s="97" t="s">
        <v>22</v>
      </c>
      <c r="E772" s="97" t="s">
        <v>395</v>
      </c>
      <c r="F772" s="97" t="s">
        <v>1</v>
      </c>
      <c r="G772" s="98">
        <f>G773</f>
        <v>5286000</v>
      </c>
      <c r="H772" s="98">
        <f>H773</f>
        <v>5286000</v>
      </c>
    </row>
    <row r="773" spans="1:8" ht="126" outlineLevel="6">
      <c r="A773" s="96" t="s">
        <v>489</v>
      </c>
      <c r="B773" s="97" t="s">
        <v>770</v>
      </c>
      <c r="C773" s="97" t="s">
        <v>187</v>
      </c>
      <c r="D773" s="97" t="s">
        <v>22</v>
      </c>
      <c r="E773" s="97" t="s">
        <v>396</v>
      </c>
      <c r="F773" s="97" t="s">
        <v>1</v>
      </c>
      <c r="G773" s="98">
        <f>G774+G775</f>
        <v>5286000</v>
      </c>
      <c r="H773" s="98">
        <f>H774+H775</f>
        <v>5286000</v>
      </c>
    </row>
    <row r="774" spans="1:8" ht="94.5" outlineLevel="7">
      <c r="A774" s="96" t="s">
        <v>719</v>
      </c>
      <c r="B774" s="97" t="s">
        <v>770</v>
      </c>
      <c r="C774" s="97" t="s">
        <v>187</v>
      </c>
      <c r="D774" s="97" t="s">
        <v>22</v>
      </c>
      <c r="E774" s="97" t="s">
        <v>396</v>
      </c>
      <c r="F774" s="97" t="s">
        <v>10</v>
      </c>
      <c r="G774" s="98">
        <v>3774682.59</v>
      </c>
      <c r="H774" s="98">
        <f>G774</f>
        <v>3774682.59</v>
      </c>
    </row>
    <row r="775" spans="1:8" ht="31.5" outlineLevel="7">
      <c r="A775" s="96" t="s">
        <v>703</v>
      </c>
      <c r="B775" s="97" t="s">
        <v>770</v>
      </c>
      <c r="C775" s="97" t="s">
        <v>187</v>
      </c>
      <c r="D775" s="97" t="s">
        <v>22</v>
      </c>
      <c r="E775" s="97" t="s">
        <v>396</v>
      </c>
      <c r="F775" s="97" t="s">
        <v>17</v>
      </c>
      <c r="G775" s="98">
        <v>1511317.41</v>
      </c>
      <c r="H775" s="98">
        <f>G775</f>
        <v>1511317.41</v>
      </c>
    </row>
    <row r="776" spans="1:8" ht="63" outlineLevel="5">
      <c r="A776" s="96" t="s">
        <v>1168</v>
      </c>
      <c r="B776" s="97" t="s">
        <v>770</v>
      </c>
      <c r="C776" s="97" t="s">
        <v>187</v>
      </c>
      <c r="D776" s="97" t="s">
        <v>22</v>
      </c>
      <c r="E776" s="97" t="s">
        <v>397</v>
      </c>
      <c r="F776" s="97" t="s">
        <v>1</v>
      </c>
      <c r="G776" s="98">
        <f>G777</f>
        <v>756100</v>
      </c>
      <c r="H776" s="98">
        <f>H777</f>
        <v>756100</v>
      </c>
    </row>
    <row r="777" spans="1:8" ht="94.5" outlineLevel="6">
      <c r="A777" s="96" t="s">
        <v>490</v>
      </c>
      <c r="B777" s="97" t="s">
        <v>770</v>
      </c>
      <c r="C777" s="97" t="s">
        <v>187</v>
      </c>
      <c r="D777" s="97" t="s">
        <v>22</v>
      </c>
      <c r="E777" s="97" t="s">
        <v>398</v>
      </c>
      <c r="F777" s="97" t="s">
        <v>1</v>
      </c>
      <c r="G777" s="98">
        <f>G778</f>
        <v>756100</v>
      </c>
      <c r="H777" s="98">
        <f>H778</f>
        <v>756100</v>
      </c>
    </row>
    <row r="778" spans="1:8" ht="31.5" outlineLevel="7">
      <c r="A778" s="96" t="s">
        <v>704</v>
      </c>
      <c r="B778" s="97" t="s">
        <v>770</v>
      </c>
      <c r="C778" s="97" t="s">
        <v>187</v>
      </c>
      <c r="D778" s="97" t="s">
        <v>22</v>
      </c>
      <c r="E778" s="97" t="s">
        <v>398</v>
      </c>
      <c r="F778" s="97" t="s">
        <v>47</v>
      </c>
      <c r="G778" s="98">
        <v>756100</v>
      </c>
      <c r="H778" s="98">
        <f>G778</f>
        <v>756100</v>
      </c>
    </row>
    <row r="779" spans="1:8" ht="63" outlineLevel="5">
      <c r="A779" s="96" t="s">
        <v>1169</v>
      </c>
      <c r="B779" s="97" t="s">
        <v>770</v>
      </c>
      <c r="C779" s="97" t="s">
        <v>187</v>
      </c>
      <c r="D779" s="97" t="s">
        <v>22</v>
      </c>
      <c r="E779" s="97" t="s">
        <v>399</v>
      </c>
      <c r="F779" s="97" t="s">
        <v>1</v>
      </c>
      <c r="G779" s="98">
        <f>G780</f>
        <v>33397200</v>
      </c>
      <c r="H779" s="98">
        <f>H780</f>
        <v>33397200</v>
      </c>
    </row>
    <row r="780" spans="1:8" ht="63" outlineLevel="6">
      <c r="A780" s="96" t="s">
        <v>491</v>
      </c>
      <c r="B780" s="97" t="s">
        <v>770</v>
      </c>
      <c r="C780" s="97" t="s">
        <v>187</v>
      </c>
      <c r="D780" s="97" t="s">
        <v>22</v>
      </c>
      <c r="E780" s="97" t="s">
        <v>400</v>
      </c>
      <c r="F780" s="97" t="s">
        <v>1</v>
      </c>
      <c r="G780" s="98">
        <f>G781</f>
        <v>33397200</v>
      </c>
      <c r="H780" s="98">
        <f>H781</f>
        <v>33397200</v>
      </c>
    </row>
    <row r="781" spans="1:8" ht="31.5" outlineLevel="7">
      <c r="A781" s="96" t="s">
        <v>704</v>
      </c>
      <c r="B781" s="97" t="s">
        <v>770</v>
      </c>
      <c r="C781" s="97" t="s">
        <v>187</v>
      </c>
      <c r="D781" s="97" t="s">
        <v>22</v>
      </c>
      <c r="E781" s="97" t="s">
        <v>400</v>
      </c>
      <c r="F781" s="97" t="s">
        <v>47</v>
      </c>
      <c r="G781" s="98">
        <v>33397200</v>
      </c>
      <c r="H781" s="98">
        <f>G781</f>
        <v>33397200</v>
      </c>
    </row>
    <row r="782" spans="1:8" s="95" customFormat="1" ht="47.25">
      <c r="A782" s="92" t="s">
        <v>1170</v>
      </c>
      <c r="B782" s="93" t="s">
        <v>776</v>
      </c>
      <c r="C782" s="93" t="s">
        <v>3</v>
      </c>
      <c r="D782" s="93" t="s">
        <v>3</v>
      </c>
      <c r="E782" s="93" t="s">
        <v>4</v>
      </c>
      <c r="F782" s="93" t="s">
        <v>1</v>
      </c>
      <c r="G782" s="94">
        <f>G783+G806+G865+G939+G954</f>
        <v>308592966.11000001</v>
      </c>
      <c r="H782" s="94">
        <f>H806+H865+H939</f>
        <v>19398888.079999998</v>
      </c>
    </row>
    <row r="783" spans="1:8" s="95" customFormat="1" outlineLevel="1">
      <c r="A783" s="92" t="s">
        <v>701</v>
      </c>
      <c r="B783" s="93" t="s">
        <v>776</v>
      </c>
      <c r="C783" s="93" t="s">
        <v>2</v>
      </c>
      <c r="D783" s="93" t="s">
        <v>3</v>
      </c>
      <c r="E783" s="93" t="s">
        <v>4</v>
      </c>
      <c r="F783" s="93" t="s">
        <v>1</v>
      </c>
      <c r="G783" s="94">
        <f>G784+G800</f>
        <v>8257509.2400000002</v>
      </c>
      <c r="H783" s="94"/>
    </row>
    <row r="784" spans="1:8" s="95" customFormat="1" ht="78.75" outlineLevel="2">
      <c r="A784" s="92" t="s">
        <v>674</v>
      </c>
      <c r="B784" s="93" t="s">
        <v>776</v>
      </c>
      <c r="C784" s="93" t="s">
        <v>2</v>
      </c>
      <c r="D784" s="93" t="s">
        <v>22</v>
      </c>
      <c r="E784" s="93" t="s">
        <v>4</v>
      </c>
      <c r="F784" s="93" t="s">
        <v>1</v>
      </c>
      <c r="G784" s="94">
        <f>G785</f>
        <v>7994996.9100000001</v>
      </c>
      <c r="H784" s="94"/>
    </row>
    <row r="785" spans="1:8" s="95" customFormat="1" ht="63" outlineLevel="3">
      <c r="A785" s="92" t="s">
        <v>665</v>
      </c>
      <c r="B785" s="93" t="s">
        <v>776</v>
      </c>
      <c r="C785" s="93" t="s">
        <v>2</v>
      </c>
      <c r="D785" s="93" t="s">
        <v>22</v>
      </c>
      <c r="E785" s="93" t="s">
        <v>6</v>
      </c>
      <c r="F785" s="93" t="s">
        <v>1</v>
      </c>
      <c r="G785" s="94">
        <f>G786+G792</f>
        <v>7994996.9100000001</v>
      </c>
      <c r="H785" s="94"/>
    </row>
    <row r="786" spans="1:8" s="95" customFormat="1" ht="63" outlineLevel="4">
      <c r="A786" s="92" t="s">
        <v>627</v>
      </c>
      <c r="B786" s="93" t="s">
        <v>776</v>
      </c>
      <c r="C786" s="93" t="s">
        <v>2</v>
      </c>
      <c r="D786" s="93" t="s">
        <v>22</v>
      </c>
      <c r="E786" s="93" t="s">
        <v>56</v>
      </c>
      <c r="F786" s="93" t="s">
        <v>1</v>
      </c>
      <c r="G786" s="94">
        <f>G787</f>
        <v>7864886.96</v>
      </c>
      <c r="H786" s="94"/>
    </row>
    <row r="787" spans="1:8" ht="47.25" outlineLevel="5">
      <c r="A787" s="96" t="s">
        <v>1171</v>
      </c>
      <c r="B787" s="97" t="s">
        <v>776</v>
      </c>
      <c r="C787" s="97" t="s">
        <v>2</v>
      </c>
      <c r="D787" s="97" t="s">
        <v>22</v>
      </c>
      <c r="E787" s="97" t="s">
        <v>57</v>
      </c>
      <c r="F787" s="97" t="s">
        <v>1</v>
      </c>
      <c r="G787" s="98">
        <f>G788+G790</f>
        <v>7864886.96</v>
      </c>
      <c r="H787" s="98"/>
    </row>
    <row r="788" spans="1:8" ht="31.5" outlineLevel="6">
      <c r="A788" s="96" t="s">
        <v>441</v>
      </c>
      <c r="B788" s="97" t="s">
        <v>776</v>
      </c>
      <c r="C788" s="97" t="s">
        <v>2</v>
      </c>
      <c r="D788" s="97" t="s">
        <v>22</v>
      </c>
      <c r="E788" s="97" t="s">
        <v>58</v>
      </c>
      <c r="F788" s="97" t="s">
        <v>1</v>
      </c>
      <c r="G788" s="98">
        <f>G789</f>
        <v>7759523.4199999999</v>
      </c>
      <c r="H788" s="98"/>
    </row>
    <row r="789" spans="1:8" ht="94.5" outlineLevel="7">
      <c r="A789" s="96" t="s">
        <v>719</v>
      </c>
      <c r="B789" s="97" t="s">
        <v>776</v>
      </c>
      <c r="C789" s="97" t="s">
        <v>2</v>
      </c>
      <c r="D789" s="97" t="s">
        <v>22</v>
      </c>
      <c r="E789" s="97" t="s">
        <v>58</v>
      </c>
      <c r="F789" s="97" t="s">
        <v>10</v>
      </c>
      <c r="G789" s="98">
        <v>7759523.4199999999</v>
      </c>
      <c r="H789" s="98"/>
    </row>
    <row r="790" spans="1:8" ht="78.75" outlineLevel="6">
      <c r="A790" s="96" t="s">
        <v>439</v>
      </c>
      <c r="B790" s="97" t="s">
        <v>776</v>
      </c>
      <c r="C790" s="97" t="s">
        <v>2</v>
      </c>
      <c r="D790" s="97" t="s">
        <v>22</v>
      </c>
      <c r="E790" s="97" t="s">
        <v>59</v>
      </c>
      <c r="F790" s="97" t="s">
        <v>1</v>
      </c>
      <c r="G790" s="98">
        <f>G791</f>
        <v>105363.54</v>
      </c>
      <c r="H790" s="98"/>
    </row>
    <row r="791" spans="1:8" ht="94.5" outlineLevel="7">
      <c r="A791" s="96" t="s">
        <v>719</v>
      </c>
      <c r="B791" s="97" t="s">
        <v>776</v>
      </c>
      <c r="C791" s="97" t="s">
        <v>2</v>
      </c>
      <c r="D791" s="97" t="s">
        <v>22</v>
      </c>
      <c r="E791" s="97" t="s">
        <v>59</v>
      </c>
      <c r="F791" s="97" t="s">
        <v>10</v>
      </c>
      <c r="G791" s="98">
        <v>105363.54</v>
      </c>
      <c r="H791" s="98"/>
    </row>
    <row r="792" spans="1:8" s="95" customFormat="1" ht="31.5" outlineLevel="4">
      <c r="A792" s="92" t="s">
        <v>622</v>
      </c>
      <c r="B792" s="93" t="s">
        <v>776</v>
      </c>
      <c r="C792" s="93" t="s">
        <v>2</v>
      </c>
      <c r="D792" s="93" t="s">
        <v>22</v>
      </c>
      <c r="E792" s="93" t="s">
        <v>7</v>
      </c>
      <c r="F792" s="93" t="s">
        <v>1</v>
      </c>
      <c r="G792" s="94">
        <f>G793+G797</f>
        <v>130109.95</v>
      </c>
      <c r="H792" s="94"/>
    </row>
    <row r="793" spans="1:8" ht="63" outlineLevel="5">
      <c r="A793" s="96" t="s">
        <v>1081</v>
      </c>
      <c r="B793" s="97" t="s">
        <v>776</v>
      </c>
      <c r="C793" s="97" t="s">
        <v>2</v>
      </c>
      <c r="D793" s="97" t="s">
        <v>22</v>
      </c>
      <c r="E793" s="97" t="s">
        <v>15</v>
      </c>
      <c r="F793" s="97" t="s">
        <v>1</v>
      </c>
      <c r="G793" s="98">
        <f>G794</f>
        <v>81209.95</v>
      </c>
      <c r="H793" s="98"/>
    </row>
    <row r="794" spans="1:8" ht="31.5" outlineLevel="6">
      <c r="A794" s="96" t="s">
        <v>437</v>
      </c>
      <c r="B794" s="97" t="s">
        <v>776</v>
      </c>
      <c r="C794" s="97" t="s">
        <v>2</v>
      </c>
      <c r="D794" s="97" t="s">
        <v>22</v>
      </c>
      <c r="E794" s="97" t="s">
        <v>16</v>
      </c>
      <c r="F794" s="97" t="s">
        <v>1</v>
      </c>
      <c r="G794" s="98">
        <f>G795+G796</f>
        <v>81209.95</v>
      </c>
      <c r="H794" s="98"/>
    </row>
    <row r="795" spans="1:8" ht="94.5" outlineLevel="7">
      <c r="A795" s="96" t="s">
        <v>719</v>
      </c>
      <c r="B795" s="97" t="s">
        <v>776</v>
      </c>
      <c r="C795" s="97" t="s">
        <v>2</v>
      </c>
      <c r="D795" s="97" t="s">
        <v>22</v>
      </c>
      <c r="E795" s="97" t="s">
        <v>16</v>
      </c>
      <c r="F795" s="97" t="s">
        <v>10</v>
      </c>
      <c r="G795" s="98">
        <v>34296.949999999997</v>
      </c>
      <c r="H795" s="98"/>
    </row>
    <row r="796" spans="1:8" ht="31.5" outlineLevel="7">
      <c r="A796" s="96" t="s">
        <v>703</v>
      </c>
      <c r="B796" s="97" t="s">
        <v>776</v>
      </c>
      <c r="C796" s="97" t="s">
        <v>2</v>
      </c>
      <c r="D796" s="97" t="s">
        <v>22</v>
      </c>
      <c r="E796" s="97" t="s">
        <v>16</v>
      </c>
      <c r="F796" s="97" t="s">
        <v>17</v>
      </c>
      <c r="G796" s="98">
        <v>46913</v>
      </c>
      <c r="H796" s="98"/>
    </row>
    <row r="797" spans="1:8" outlineLevel="5">
      <c r="A797" s="96" t="s">
        <v>1082</v>
      </c>
      <c r="B797" s="97" t="s">
        <v>776</v>
      </c>
      <c r="C797" s="97" t="s">
        <v>2</v>
      </c>
      <c r="D797" s="97" t="s">
        <v>22</v>
      </c>
      <c r="E797" s="97" t="s">
        <v>18</v>
      </c>
      <c r="F797" s="97" t="s">
        <v>1</v>
      </c>
      <c r="G797" s="98">
        <f>G798</f>
        <v>48900</v>
      </c>
      <c r="H797" s="98"/>
    </row>
    <row r="798" spans="1:8" ht="31.5" outlineLevel="6">
      <c r="A798" s="96" t="s">
        <v>437</v>
      </c>
      <c r="B798" s="97" t="s">
        <v>776</v>
      </c>
      <c r="C798" s="97" t="s">
        <v>2</v>
      </c>
      <c r="D798" s="97" t="s">
        <v>22</v>
      </c>
      <c r="E798" s="97" t="s">
        <v>19</v>
      </c>
      <c r="F798" s="97" t="s">
        <v>1</v>
      </c>
      <c r="G798" s="98">
        <f>G799</f>
        <v>48900</v>
      </c>
      <c r="H798" s="98"/>
    </row>
    <row r="799" spans="1:8" ht="31.5" outlineLevel="7">
      <c r="A799" s="96" t="s">
        <v>703</v>
      </c>
      <c r="B799" s="97" t="s">
        <v>776</v>
      </c>
      <c r="C799" s="97" t="s">
        <v>2</v>
      </c>
      <c r="D799" s="97" t="s">
        <v>22</v>
      </c>
      <c r="E799" s="97" t="s">
        <v>19</v>
      </c>
      <c r="F799" s="97" t="s">
        <v>17</v>
      </c>
      <c r="G799" s="98">
        <v>48900</v>
      </c>
      <c r="H799" s="98"/>
    </row>
    <row r="800" spans="1:8" s="95" customFormat="1" outlineLevel="2">
      <c r="A800" s="92" t="s">
        <v>677</v>
      </c>
      <c r="B800" s="93" t="s">
        <v>776</v>
      </c>
      <c r="C800" s="93" t="s">
        <v>2</v>
      </c>
      <c r="D800" s="93" t="s">
        <v>66</v>
      </c>
      <c r="E800" s="93" t="s">
        <v>4</v>
      </c>
      <c r="F800" s="93" t="s">
        <v>1</v>
      </c>
      <c r="G800" s="94">
        <f>G801</f>
        <v>262512.33</v>
      </c>
      <c r="H800" s="94"/>
    </row>
    <row r="801" spans="1:8" s="95" customFormat="1" ht="47.25" outlineLevel="3">
      <c r="A801" s="92" t="s">
        <v>668</v>
      </c>
      <c r="B801" s="93" t="s">
        <v>776</v>
      </c>
      <c r="C801" s="93" t="s">
        <v>2</v>
      </c>
      <c r="D801" s="93" t="s">
        <v>66</v>
      </c>
      <c r="E801" s="93" t="s">
        <v>90</v>
      </c>
      <c r="F801" s="93" t="s">
        <v>1</v>
      </c>
      <c r="G801" s="94">
        <f>G802</f>
        <v>262512.33</v>
      </c>
      <c r="H801" s="94"/>
    </row>
    <row r="802" spans="1:8" s="95" customFormat="1" ht="47.25" outlineLevel="4">
      <c r="A802" s="92" t="s">
        <v>633</v>
      </c>
      <c r="B802" s="93" t="s">
        <v>776</v>
      </c>
      <c r="C802" s="93" t="s">
        <v>2</v>
      </c>
      <c r="D802" s="93" t="s">
        <v>66</v>
      </c>
      <c r="E802" s="93" t="s">
        <v>91</v>
      </c>
      <c r="F802" s="93" t="s">
        <v>1</v>
      </c>
      <c r="G802" s="94">
        <f>G803</f>
        <v>262512.33</v>
      </c>
      <c r="H802" s="94"/>
    </row>
    <row r="803" spans="1:8" ht="47.25" outlineLevel="5">
      <c r="A803" s="96" t="s">
        <v>1084</v>
      </c>
      <c r="B803" s="97" t="s">
        <v>776</v>
      </c>
      <c r="C803" s="97" t="s">
        <v>2</v>
      </c>
      <c r="D803" s="97" t="s">
        <v>66</v>
      </c>
      <c r="E803" s="97" t="s">
        <v>94</v>
      </c>
      <c r="F803" s="97" t="s">
        <v>1</v>
      </c>
      <c r="G803" s="98">
        <f>G804</f>
        <v>262512.33</v>
      </c>
      <c r="H803" s="98"/>
    </row>
    <row r="804" spans="1:8" ht="31.5" outlineLevel="6">
      <c r="A804" s="96" t="s">
        <v>448</v>
      </c>
      <c r="B804" s="97" t="s">
        <v>776</v>
      </c>
      <c r="C804" s="97" t="s">
        <v>2</v>
      </c>
      <c r="D804" s="97" t="s">
        <v>66</v>
      </c>
      <c r="E804" s="97" t="s">
        <v>95</v>
      </c>
      <c r="F804" s="97" t="s">
        <v>1</v>
      </c>
      <c r="G804" s="98">
        <f>G805</f>
        <v>262512.33</v>
      </c>
      <c r="H804" s="98"/>
    </row>
    <row r="805" spans="1:8" ht="31.5" outlineLevel="7">
      <c r="A805" s="96" t="s">
        <v>703</v>
      </c>
      <c r="B805" s="97" t="s">
        <v>776</v>
      </c>
      <c r="C805" s="97" t="s">
        <v>2</v>
      </c>
      <c r="D805" s="97" t="s">
        <v>66</v>
      </c>
      <c r="E805" s="97" t="s">
        <v>95</v>
      </c>
      <c r="F805" s="97" t="s">
        <v>17</v>
      </c>
      <c r="G805" s="98">
        <v>262512.33</v>
      </c>
      <c r="H805" s="98"/>
    </row>
    <row r="806" spans="1:8" s="95" customFormat="1" outlineLevel="1">
      <c r="A806" s="92" t="s">
        <v>710</v>
      </c>
      <c r="B806" s="93" t="s">
        <v>776</v>
      </c>
      <c r="C806" s="93" t="s">
        <v>242</v>
      </c>
      <c r="D806" s="93" t="s">
        <v>3</v>
      </c>
      <c r="E806" s="93" t="s">
        <v>4</v>
      </c>
      <c r="F806" s="93" t="s">
        <v>1</v>
      </c>
      <c r="G806" s="94">
        <f>G807+G832</f>
        <v>84736537.129999995</v>
      </c>
      <c r="H806" s="94">
        <f>H807</f>
        <v>789604.56</v>
      </c>
    </row>
    <row r="807" spans="1:8" s="95" customFormat="1" outlineLevel="2">
      <c r="A807" s="92" t="s">
        <v>691</v>
      </c>
      <c r="B807" s="93" t="s">
        <v>776</v>
      </c>
      <c r="C807" s="93" t="s">
        <v>242</v>
      </c>
      <c r="D807" s="93" t="s">
        <v>14</v>
      </c>
      <c r="E807" s="93" t="s">
        <v>4</v>
      </c>
      <c r="F807" s="93" t="s">
        <v>1</v>
      </c>
      <c r="G807" s="94">
        <f>G808+G827</f>
        <v>64705527.130000003</v>
      </c>
      <c r="H807" s="94">
        <f>H808</f>
        <v>789604.56</v>
      </c>
    </row>
    <row r="808" spans="1:8" s="95" customFormat="1" ht="63" outlineLevel="3">
      <c r="A808" s="92" t="s">
        <v>670</v>
      </c>
      <c r="B808" s="93" t="s">
        <v>776</v>
      </c>
      <c r="C808" s="93" t="s">
        <v>242</v>
      </c>
      <c r="D808" s="93" t="s">
        <v>14</v>
      </c>
      <c r="E808" s="93" t="s">
        <v>282</v>
      </c>
      <c r="F808" s="93" t="s">
        <v>1</v>
      </c>
      <c r="G808" s="94">
        <f>G809</f>
        <v>64376348.130000003</v>
      </c>
      <c r="H808" s="94">
        <f>H809</f>
        <v>789604.56</v>
      </c>
    </row>
    <row r="809" spans="1:8" s="95" customFormat="1" ht="47.25" outlineLevel="4">
      <c r="A809" s="92" t="s">
        <v>652</v>
      </c>
      <c r="B809" s="93" t="s">
        <v>776</v>
      </c>
      <c r="C809" s="93" t="s">
        <v>242</v>
      </c>
      <c r="D809" s="93" t="s">
        <v>14</v>
      </c>
      <c r="E809" s="93" t="s">
        <v>283</v>
      </c>
      <c r="F809" s="93" t="s">
        <v>1</v>
      </c>
      <c r="G809" s="94">
        <f>G810+G817+G824</f>
        <v>64376348.130000003</v>
      </c>
      <c r="H809" s="94">
        <f>H810+H817</f>
        <v>789604.56</v>
      </c>
    </row>
    <row r="810" spans="1:8" ht="31.5" outlineLevel="5">
      <c r="A810" s="96" t="s">
        <v>1172</v>
      </c>
      <c r="B810" s="97" t="s">
        <v>776</v>
      </c>
      <c r="C810" s="97" t="s">
        <v>242</v>
      </c>
      <c r="D810" s="97" t="s">
        <v>14</v>
      </c>
      <c r="E810" s="97" t="s">
        <v>284</v>
      </c>
      <c r="F810" s="97" t="s">
        <v>1</v>
      </c>
      <c r="G810" s="98">
        <f>G811+G813+G815</f>
        <v>43300440.219999999</v>
      </c>
      <c r="H810" s="98">
        <f>H813</f>
        <v>544827.14</v>
      </c>
    </row>
    <row r="811" spans="1:8" ht="78.75" outlineLevel="6">
      <c r="A811" s="96" t="s">
        <v>450</v>
      </c>
      <c r="B811" s="97" t="s">
        <v>776</v>
      </c>
      <c r="C811" s="97" t="s">
        <v>242</v>
      </c>
      <c r="D811" s="97" t="s">
        <v>14</v>
      </c>
      <c r="E811" s="97" t="s">
        <v>285</v>
      </c>
      <c r="F811" s="97" t="s">
        <v>1</v>
      </c>
      <c r="G811" s="98">
        <f>G812</f>
        <v>41030262.859999999</v>
      </c>
      <c r="H811" s="98"/>
    </row>
    <row r="812" spans="1:8" ht="47.25" outlineLevel="7">
      <c r="A812" s="96" t="s">
        <v>706</v>
      </c>
      <c r="B812" s="97" t="s">
        <v>776</v>
      </c>
      <c r="C812" s="97" t="s">
        <v>242</v>
      </c>
      <c r="D812" s="97" t="s">
        <v>14</v>
      </c>
      <c r="E812" s="97" t="s">
        <v>285</v>
      </c>
      <c r="F812" s="97" t="s">
        <v>70</v>
      </c>
      <c r="G812" s="98">
        <v>41030262.859999999</v>
      </c>
      <c r="H812" s="98"/>
    </row>
    <row r="813" spans="1:8" ht="78.75" outlineLevel="6">
      <c r="A813" s="96" t="s">
        <v>472</v>
      </c>
      <c r="B813" s="97" t="s">
        <v>776</v>
      </c>
      <c r="C813" s="97" t="s">
        <v>242</v>
      </c>
      <c r="D813" s="97" t="s">
        <v>14</v>
      </c>
      <c r="E813" s="97" t="s">
        <v>286</v>
      </c>
      <c r="F813" s="97" t="s">
        <v>1</v>
      </c>
      <c r="G813" s="98">
        <f>G814</f>
        <v>544827.14</v>
      </c>
      <c r="H813" s="98">
        <f>H814</f>
        <v>544827.14</v>
      </c>
    </row>
    <row r="814" spans="1:8" ht="47.25" outlineLevel="7">
      <c r="A814" s="96" t="s">
        <v>706</v>
      </c>
      <c r="B814" s="97" t="s">
        <v>776</v>
      </c>
      <c r="C814" s="97" t="s">
        <v>242</v>
      </c>
      <c r="D814" s="97" t="s">
        <v>14</v>
      </c>
      <c r="E814" s="97" t="s">
        <v>286</v>
      </c>
      <c r="F814" s="97" t="s">
        <v>70</v>
      </c>
      <c r="G814" s="98">
        <v>544827.14</v>
      </c>
      <c r="H814" s="98">
        <f>G814</f>
        <v>544827.14</v>
      </c>
    </row>
    <row r="815" spans="1:8" ht="78.75" outlineLevel="6">
      <c r="A815" s="96" t="s">
        <v>472</v>
      </c>
      <c r="B815" s="97" t="s">
        <v>776</v>
      </c>
      <c r="C815" s="97" t="s">
        <v>242</v>
      </c>
      <c r="D815" s="97" t="s">
        <v>14</v>
      </c>
      <c r="E815" s="97" t="s">
        <v>287</v>
      </c>
      <c r="F815" s="97" t="s">
        <v>1</v>
      </c>
      <c r="G815" s="98">
        <f>G816</f>
        <v>1725350.22</v>
      </c>
      <c r="H815" s="98"/>
    </row>
    <row r="816" spans="1:8" ht="47.25" outlineLevel="7">
      <c r="A816" s="96" t="s">
        <v>706</v>
      </c>
      <c r="B816" s="97" t="s">
        <v>776</v>
      </c>
      <c r="C816" s="97" t="s">
        <v>242</v>
      </c>
      <c r="D816" s="97" t="s">
        <v>14</v>
      </c>
      <c r="E816" s="97" t="s">
        <v>287</v>
      </c>
      <c r="F816" s="97" t="s">
        <v>70</v>
      </c>
      <c r="G816" s="98">
        <v>1725350.22</v>
      </c>
      <c r="H816" s="98"/>
    </row>
    <row r="817" spans="1:8" ht="47.25" outlineLevel="5">
      <c r="A817" s="96" t="s">
        <v>1173</v>
      </c>
      <c r="B817" s="97" t="s">
        <v>776</v>
      </c>
      <c r="C817" s="97" t="s">
        <v>242</v>
      </c>
      <c r="D817" s="97" t="s">
        <v>14</v>
      </c>
      <c r="E817" s="97" t="s">
        <v>288</v>
      </c>
      <c r="F817" s="97" t="s">
        <v>1</v>
      </c>
      <c r="G817" s="98">
        <f>G818+G820+G822</f>
        <v>20043383.910000004</v>
      </c>
      <c r="H817" s="98">
        <f>H820</f>
        <v>244777.42</v>
      </c>
    </row>
    <row r="818" spans="1:8" ht="78.75" outlineLevel="6">
      <c r="A818" s="96" t="s">
        <v>450</v>
      </c>
      <c r="B818" s="97" t="s">
        <v>776</v>
      </c>
      <c r="C818" s="97" t="s">
        <v>242</v>
      </c>
      <c r="D818" s="97" t="s">
        <v>14</v>
      </c>
      <c r="E818" s="97" t="s">
        <v>289</v>
      </c>
      <c r="F818" s="97" t="s">
        <v>1</v>
      </c>
      <c r="G818" s="98">
        <f>G819</f>
        <v>19023449.140000001</v>
      </c>
      <c r="H818" s="98"/>
    </row>
    <row r="819" spans="1:8" ht="47.25" outlineLevel="7">
      <c r="A819" s="96" t="s">
        <v>706</v>
      </c>
      <c r="B819" s="97" t="s">
        <v>776</v>
      </c>
      <c r="C819" s="97" t="s">
        <v>242</v>
      </c>
      <c r="D819" s="97" t="s">
        <v>14</v>
      </c>
      <c r="E819" s="97" t="s">
        <v>289</v>
      </c>
      <c r="F819" s="97" t="s">
        <v>70</v>
      </c>
      <c r="G819" s="98">
        <v>19023449.140000001</v>
      </c>
      <c r="H819" s="98"/>
    </row>
    <row r="820" spans="1:8" ht="78.75" outlineLevel="6">
      <c r="A820" s="96" t="s">
        <v>472</v>
      </c>
      <c r="B820" s="97" t="s">
        <v>776</v>
      </c>
      <c r="C820" s="97" t="s">
        <v>242</v>
      </c>
      <c r="D820" s="97" t="s">
        <v>14</v>
      </c>
      <c r="E820" s="97" t="s">
        <v>290</v>
      </c>
      <c r="F820" s="97" t="s">
        <v>1</v>
      </c>
      <c r="G820" s="98">
        <f>G821</f>
        <v>244777.42</v>
      </c>
      <c r="H820" s="98">
        <f>H821</f>
        <v>244777.42</v>
      </c>
    </row>
    <row r="821" spans="1:8" ht="47.25" outlineLevel="7">
      <c r="A821" s="96" t="s">
        <v>706</v>
      </c>
      <c r="B821" s="97" t="s">
        <v>776</v>
      </c>
      <c r="C821" s="97" t="s">
        <v>242</v>
      </c>
      <c r="D821" s="97" t="s">
        <v>14</v>
      </c>
      <c r="E821" s="97" t="s">
        <v>290</v>
      </c>
      <c r="F821" s="97" t="s">
        <v>70</v>
      </c>
      <c r="G821" s="98">
        <v>244777.42</v>
      </c>
      <c r="H821" s="98">
        <f>G821</f>
        <v>244777.42</v>
      </c>
    </row>
    <row r="822" spans="1:8" ht="78.75" outlineLevel="6">
      <c r="A822" s="96" t="s">
        <v>472</v>
      </c>
      <c r="B822" s="97" t="s">
        <v>776</v>
      </c>
      <c r="C822" s="97" t="s">
        <v>242</v>
      </c>
      <c r="D822" s="97" t="s">
        <v>14</v>
      </c>
      <c r="E822" s="97" t="s">
        <v>291</v>
      </c>
      <c r="F822" s="97" t="s">
        <v>1</v>
      </c>
      <c r="G822" s="98">
        <f>G823</f>
        <v>775157.35</v>
      </c>
      <c r="H822" s="98"/>
    </row>
    <row r="823" spans="1:8" ht="47.25" outlineLevel="7">
      <c r="A823" s="96" t="s">
        <v>706</v>
      </c>
      <c r="B823" s="97" t="s">
        <v>776</v>
      </c>
      <c r="C823" s="97" t="s">
        <v>242</v>
      </c>
      <c r="D823" s="97" t="s">
        <v>14</v>
      </c>
      <c r="E823" s="97" t="s">
        <v>291</v>
      </c>
      <c r="F823" s="97" t="s">
        <v>70</v>
      </c>
      <c r="G823" s="98">
        <v>775157.35</v>
      </c>
      <c r="H823" s="98"/>
    </row>
    <row r="824" spans="1:8" ht="31.5" outlineLevel="5">
      <c r="A824" s="96" t="s">
        <v>1148</v>
      </c>
      <c r="B824" s="97" t="s">
        <v>776</v>
      </c>
      <c r="C824" s="97" t="s">
        <v>242</v>
      </c>
      <c r="D824" s="97" t="s">
        <v>14</v>
      </c>
      <c r="E824" s="97" t="s">
        <v>292</v>
      </c>
      <c r="F824" s="97" t="s">
        <v>1</v>
      </c>
      <c r="G824" s="98">
        <f>G825</f>
        <v>1032524</v>
      </c>
      <c r="H824" s="98"/>
    </row>
    <row r="825" spans="1:8" ht="78.75" outlineLevel="6">
      <c r="A825" s="96" t="s">
        <v>439</v>
      </c>
      <c r="B825" s="97" t="s">
        <v>776</v>
      </c>
      <c r="C825" s="97" t="s">
        <v>242</v>
      </c>
      <c r="D825" s="97" t="s">
        <v>14</v>
      </c>
      <c r="E825" s="97" t="s">
        <v>293</v>
      </c>
      <c r="F825" s="97" t="s">
        <v>1</v>
      </c>
      <c r="G825" s="98">
        <f>G826</f>
        <v>1032524</v>
      </c>
      <c r="H825" s="98"/>
    </row>
    <row r="826" spans="1:8" ht="47.25" outlineLevel="7">
      <c r="A826" s="96" t="s">
        <v>706</v>
      </c>
      <c r="B826" s="97" t="s">
        <v>776</v>
      </c>
      <c r="C826" s="97" t="s">
        <v>242</v>
      </c>
      <c r="D826" s="97" t="s">
        <v>14</v>
      </c>
      <c r="E826" s="97" t="s">
        <v>293</v>
      </c>
      <c r="F826" s="97" t="s">
        <v>70</v>
      </c>
      <c r="G826" s="98">
        <v>1032524</v>
      </c>
      <c r="H826" s="98"/>
    </row>
    <row r="827" spans="1:8" s="95" customFormat="1" ht="47.25" outlineLevel="3">
      <c r="A827" s="92" t="s">
        <v>668</v>
      </c>
      <c r="B827" s="93" t="s">
        <v>776</v>
      </c>
      <c r="C827" s="93" t="s">
        <v>242</v>
      </c>
      <c r="D827" s="93" t="s">
        <v>14</v>
      </c>
      <c r="E827" s="93" t="s">
        <v>90</v>
      </c>
      <c r="F827" s="93" t="s">
        <v>1</v>
      </c>
      <c r="G827" s="94">
        <f>G828</f>
        <v>329179</v>
      </c>
      <c r="H827" s="94"/>
    </row>
    <row r="828" spans="1:8" s="95" customFormat="1" ht="47.25" outlineLevel="4">
      <c r="A828" s="92" t="s">
        <v>633</v>
      </c>
      <c r="B828" s="93" t="s">
        <v>776</v>
      </c>
      <c r="C828" s="93" t="s">
        <v>242</v>
      </c>
      <c r="D828" s="93" t="s">
        <v>14</v>
      </c>
      <c r="E828" s="93" t="s">
        <v>91</v>
      </c>
      <c r="F828" s="93" t="s">
        <v>1</v>
      </c>
      <c r="G828" s="94">
        <f>G829</f>
        <v>329179</v>
      </c>
      <c r="H828" s="94"/>
    </row>
    <row r="829" spans="1:8" ht="31.5" outlineLevel="5">
      <c r="A829" s="96" t="s">
        <v>1092</v>
      </c>
      <c r="B829" s="97" t="s">
        <v>776</v>
      </c>
      <c r="C829" s="97" t="s">
        <v>242</v>
      </c>
      <c r="D829" s="97" t="s">
        <v>14</v>
      </c>
      <c r="E829" s="97" t="s">
        <v>100</v>
      </c>
      <c r="F829" s="97" t="s">
        <v>1</v>
      </c>
      <c r="G829" s="98">
        <f>G830</f>
        <v>329179</v>
      </c>
      <c r="H829" s="98"/>
    </row>
    <row r="830" spans="1:8" ht="31.5" outlineLevel="6">
      <c r="A830" s="96" t="s">
        <v>448</v>
      </c>
      <c r="B830" s="97" t="s">
        <v>776</v>
      </c>
      <c r="C830" s="97" t="s">
        <v>242</v>
      </c>
      <c r="D830" s="97" t="s">
        <v>14</v>
      </c>
      <c r="E830" s="97" t="s">
        <v>101</v>
      </c>
      <c r="F830" s="97" t="s">
        <v>1</v>
      </c>
      <c r="G830" s="98">
        <f>G831</f>
        <v>329179</v>
      </c>
      <c r="H830" s="98"/>
    </row>
    <row r="831" spans="1:8" ht="47.25" outlineLevel="7">
      <c r="A831" s="96" t="s">
        <v>706</v>
      </c>
      <c r="B831" s="97" t="s">
        <v>776</v>
      </c>
      <c r="C831" s="97" t="s">
        <v>242</v>
      </c>
      <c r="D831" s="97" t="s">
        <v>14</v>
      </c>
      <c r="E831" s="97" t="s">
        <v>101</v>
      </c>
      <c r="F831" s="97" t="s">
        <v>70</v>
      </c>
      <c r="G831" s="98">
        <v>329179</v>
      </c>
      <c r="H831" s="98"/>
    </row>
    <row r="832" spans="1:8" s="95" customFormat="1" outlineLevel="2">
      <c r="A832" s="92" t="s">
        <v>692</v>
      </c>
      <c r="B832" s="93" t="s">
        <v>776</v>
      </c>
      <c r="C832" s="93" t="s">
        <v>242</v>
      </c>
      <c r="D832" s="93" t="s">
        <v>242</v>
      </c>
      <c r="E832" s="93" t="s">
        <v>4</v>
      </c>
      <c r="F832" s="93" t="s">
        <v>1</v>
      </c>
      <c r="G832" s="94">
        <f>G833+G860</f>
        <v>20031010</v>
      </c>
      <c r="H832" s="94"/>
    </row>
    <row r="833" spans="1:8" s="95" customFormat="1" ht="63" outlineLevel="3">
      <c r="A833" s="92" t="s">
        <v>671</v>
      </c>
      <c r="B833" s="93" t="s">
        <v>776</v>
      </c>
      <c r="C833" s="93" t="s">
        <v>242</v>
      </c>
      <c r="D833" s="93" t="s">
        <v>242</v>
      </c>
      <c r="E833" s="93" t="s">
        <v>300</v>
      </c>
      <c r="F833" s="93" t="s">
        <v>1</v>
      </c>
      <c r="G833" s="94">
        <f>G834+G850</f>
        <v>19836072</v>
      </c>
      <c r="H833" s="94"/>
    </row>
    <row r="834" spans="1:8" s="95" customFormat="1" ht="31.5" outlineLevel="4">
      <c r="A834" s="92" t="s">
        <v>654</v>
      </c>
      <c r="B834" s="93" t="s">
        <v>776</v>
      </c>
      <c r="C834" s="93" t="s">
        <v>242</v>
      </c>
      <c r="D834" s="93" t="s">
        <v>242</v>
      </c>
      <c r="E834" s="93" t="s">
        <v>301</v>
      </c>
      <c r="F834" s="93" t="s">
        <v>1</v>
      </c>
      <c r="G834" s="94">
        <f>G835+G839+G844+G847</f>
        <v>846250</v>
      </c>
      <c r="H834" s="94"/>
    </row>
    <row r="835" spans="1:8" ht="47.25" outlineLevel="5">
      <c r="A835" s="96" t="s">
        <v>1174</v>
      </c>
      <c r="B835" s="97" t="s">
        <v>776</v>
      </c>
      <c r="C835" s="97" t="s">
        <v>242</v>
      </c>
      <c r="D835" s="97" t="s">
        <v>242</v>
      </c>
      <c r="E835" s="97" t="s">
        <v>302</v>
      </c>
      <c r="F835" s="97" t="s">
        <v>1</v>
      </c>
      <c r="G835" s="98">
        <f>G836</f>
        <v>436250</v>
      </c>
      <c r="H835" s="98"/>
    </row>
    <row r="836" spans="1:8" ht="31.5" outlineLevel="6">
      <c r="A836" s="96" t="s">
        <v>448</v>
      </c>
      <c r="B836" s="97" t="s">
        <v>776</v>
      </c>
      <c r="C836" s="97" t="s">
        <v>242</v>
      </c>
      <c r="D836" s="97" t="s">
        <v>242</v>
      </c>
      <c r="E836" s="97" t="s">
        <v>303</v>
      </c>
      <c r="F836" s="97" t="s">
        <v>1</v>
      </c>
      <c r="G836" s="98">
        <f>G838+G837</f>
        <v>436250</v>
      </c>
      <c r="H836" s="98"/>
    </row>
    <row r="837" spans="1:8" ht="31.5" outlineLevel="7">
      <c r="A837" s="96" t="s">
        <v>703</v>
      </c>
      <c r="B837" s="97" t="s">
        <v>776</v>
      </c>
      <c r="C837" s="97" t="s">
        <v>242</v>
      </c>
      <c r="D837" s="97" t="s">
        <v>242</v>
      </c>
      <c r="E837" s="97" t="s">
        <v>303</v>
      </c>
      <c r="F837" s="97" t="s">
        <v>17</v>
      </c>
      <c r="G837" s="98">
        <v>236250</v>
      </c>
      <c r="H837" s="98"/>
    </row>
    <row r="838" spans="1:8" ht="47.25" outlineLevel="7">
      <c r="A838" s="96" t="s">
        <v>706</v>
      </c>
      <c r="B838" s="97" t="s">
        <v>776</v>
      </c>
      <c r="C838" s="97" t="s">
        <v>242</v>
      </c>
      <c r="D838" s="97" t="s">
        <v>242</v>
      </c>
      <c r="E838" s="97" t="s">
        <v>303</v>
      </c>
      <c r="F838" s="97" t="s">
        <v>70</v>
      </c>
      <c r="G838" s="98">
        <v>200000</v>
      </c>
      <c r="H838" s="98"/>
    </row>
    <row r="839" spans="1:8" ht="78.75" outlineLevel="5">
      <c r="A839" s="96" t="s">
        <v>1175</v>
      </c>
      <c r="B839" s="97" t="s">
        <v>776</v>
      </c>
      <c r="C839" s="97" t="s">
        <v>242</v>
      </c>
      <c r="D839" s="97" t="s">
        <v>242</v>
      </c>
      <c r="E839" s="97" t="s">
        <v>304</v>
      </c>
      <c r="F839" s="97" t="s">
        <v>1</v>
      </c>
      <c r="G839" s="98">
        <f>G840</f>
        <v>105000</v>
      </c>
      <c r="H839" s="98"/>
    </row>
    <row r="840" spans="1:8" ht="31.5" outlineLevel="6">
      <c r="A840" s="96" t="s">
        <v>448</v>
      </c>
      <c r="B840" s="97" t="s">
        <v>776</v>
      </c>
      <c r="C840" s="97" t="s">
        <v>242</v>
      </c>
      <c r="D840" s="97" t="s">
        <v>242</v>
      </c>
      <c r="E840" s="97" t="s">
        <v>305</v>
      </c>
      <c r="F840" s="97" t="s">
        <v>1</v>
      </c>
      <c r="G840" s="98">
        <f>G843+G842+G841</f>
        <v>105000</v>
      </c>
      <c r="H840" s="98"/>
    </row>
    <row r="841" spans="1:8" ht="94.5" outlineLevel="7">
      <c r="A841" s="96" t="s">
        <v>719</v>
      </c>
      <c r="B841" s="97" t="s">
        <v>776</v>
      </c>
      <c r="C841" s="97" t="s">
        <v>242</v>
      </c>
      <c r="D841" s="97" t="s">
        <v>242</v>
      </c>
      <c r="E841" s="97" t="s">
        <v>305</v>
      </c>
      <c r="F841" s="97" t="s">
        <v>10</v>
      </c>
      <c r="G841" s="98">
        <v>30000</v>
      </c>
      <c r="H841" s="98"/>
    </row>
    <row r="842" spans="1:8" ht="31.5" outlineLevel="7">
      <c r="A842" s="96" t="s">
        <v>703</v>
      </c>
      <c r="B842" s="97" t="s">
        <v>776</v>
      </c>
      <c r="C842" s="97" t="s">
        <v>242</v>
      </c>
      <c r="D842" s="97" t="s">
        <v>242</v>
      </c>
      <c r="E842" s="97" t="s">
        <v>305</v>
      </c>
      <c r="F842" s="97" t="s">
        <v>17</v>
      </c>
      <c r="G842" s="98">
        <v>30000</v>
      </c>
      <c r="H842" s="98"/>
    </row>
    <row r="843" spans="1:8" ht="47.25" outlineLevel="7">
      <c r="A843" s="96" t="s">
        <v>706</v>
      </c>
      <c r="B843" s="97" t="s">
        <v>776</v>
      </c>
      <c r="C843" s="97" t="s">
        <v>242</v>
      </c>
      <c r="D843" s="97" t="s">
        <v>242</v>
      </c>
      <c r="E843" s="97" t="s">
        <v>305</v>
      </c>
      <c r="F843" s="97" t="s">
        <v>70</v>
      </c>
      <c r="G843" s="98">
        <v>45000</v>
      </c>
      <c r="H843" s="98"/>
    </row>
    <row r="844" spans="1:8" ht="31.5" outlineLevel="5">
      <c r="A844" s="96" t="s">
        <v>1176</v>
      </c>
      <c r="B844" s="97" t="s">
        <v>776</v>
      </c>
      <c r="C844" s="97" t="s">
        <v>242</v>
      </c>
      <c r="D844" s="97" t="s">
        <v>242</v>
      </c>
      <c r="E844" s="97" t="s">
        <v>306</v>
      </c>
      <c r="F844" s="97" t="s">
        <v>1</v>
      </c>
      <c r="G844" s="98">
        <f>G845</f>
        <v>5000</v>
      </c>
      <c r="H844" s="98"/>
    </row>
    <row r="845" spans="1:8" ht="31.5" outlineLevel="6">
      <c r="A845" s="96" t="s">
        <v>448</v>
      </c>
      <c r="B845" s="97" t="s">
        <v>776</v>
      </c>
      <c r="C845" s="97" t="s">
        <v>242</v>
      </c>
      <c r="D845" s="97" t="s">
        <v>242</v>
      </c>
      <c r="E845" s="97" t="s">
        <v>307</v>
      </c>
      <c r="F845" s="97" t="s">
        <v>1</v>
      </c>
      <c r="G845" s="98">
        <f>G846</f>
        <v>5000</v>
      </c>
      <c r="H845" s="98"/>
    </row>
    <row r="846" spans="1:8" ht="31.5" outlineLevel="7">
      <c r="A846" s="96" t="s">
        <v>703</v>
      </c>
      <c r="B846" s="97" t="s">
        <v>776</v>
      </c>
      <c r="C846" s="97" t="s">
        <v>242</v>
      </c>
      <c r="D846" s="97" t="s">
        <v>242</v>
      </c>
      <c r="E846" s="97" t="s">
        <v>307</v>
      </c>
      <c r="F846" s="97" t="s">
        <v>17</v>
      </c>
      <c r="G846" s="98">
        <v>5000</v>
      </c>
      <c r="H846" s="98"/>
    </row>
    <row r="847" spans="1:8" ht="47.25" outlineLevel="5">
      <c r="A847" s="96" t="s">
        <v>1177</v>
      </c>
      <c r="B847" s="97" t="s">
        <v>776</v>
      </c>
      <c r="C847" s="97" t="s">
        <v>242</v>
      </c>
      <c r="D847" s="97" t="s">
        <v>242</v>
      </c>
      <c r="E847" s="97" t="s">
        <v>308</v>
      </c>
      <c r="F847" s="97" t="s">
        <v>1</v>
      </c>
      <c r="G847" s="98">
        <f>G848</f>
        <v>300000</v>
      </c>
      <c r="H847" s="98"/>
    </row>
    <row r="848" spans="1:8" ht="31.5" outlineLevel="6">
      <c r="A848" s="96" t="s">
        <v>476</v>
      </c>
      <c r="B848" s="97" t="s">
        <v>776</v>
      </c>
      <c r="C848" s="97" t="s">
        <v>242</v>
      </c>
      <c r="D848" s="97" t="s">
        <v>242</v>
      </c>
      <c r="E848" s="97" t="s">
        <v>309</v>
      </c>
      <c r="F848" s="97" t="s">
        <v>1</v>
      </c>
      <c r="G848" s="98">
        <f>G849</f>
        <v>300000</v>
      </c>
      <c r="H848" s="98"/>
    </row>
    <row r="849" spans="1:8" ht="31.5" outlineLevel="7">
      <c r="A849" s="96" t="s">
        <v>704</v>
      </c>
      <c r="B849" s="97" t="s">
        <v>776</v>
      </c>
      <c r="C849" s="97" t="s">
        <v>242</v>
      </c>
      <c r="D849" s="97" t="s">
        <v>242</v>
      </c>
      <c r="E849" s="97" t="s">
        <v>309</v>
      </c>
      <c r="F849" s="97" t="s">
        <v>47</v>
      </c>
      <c r="G849" s="98">
        <v>300000</v>
      </c>
      <c r="H849" s="98"/>
    </row>
    <row r="850" spans="1:8" s="95" customFormat="1" ht="31.5" outlineLevel="4">
      <c r="A850" s="92" t="s">
        <v>655</v>
      </c>
      <c r="B850" s="93" t="s">
        <v>776</v>
      </c>
      <c r="C850" s="93" t="s">
        <v>242</v>
      </c>
      <c r="D850" s="93" t="s">
        <v>242</v>
      </c>
      <c r="E850" s="93" t="s">
        <v>310</v>
      </c>
      <c r="F850" s="93" t="s">
        <v>1</v>
      </c>
      <c r="G850" s="94">
        <f>G851+G854+G857</f>
        <v>18989822</v>
      </c>
      <c r="H850" s="94"/>
    </row>
    <row r="851" spans="1:8" ht="94.5" outlineLevel="5">
      <c r="A851" s="96" t="s">
        <v>1178</v>
      </c>
      <c r="B851" s="97" t="s">
        <v>776</v>
      </c>
      <c r="C851" s="97" t="s">
        <v>242</v>
      </c>
      <c r="D851" s="97" t="s">
        <v>242</v>
      </c>
      <c r="E851" s="97" t="s">
        <v>311</v>
      </c>
      <c r="F851" s="97" t="s">
        <v>1</v>
      </c>
      <c r="G851" s="98">
        <f>G852</f>
        <v>75972</v>
      </c>
      <c r="H851" s="98"/>
    </row>
    <row r="852" spans="1:8" ht="78.75" outlineLevel="6">
      <c r="A852" s="96" t="s">
        <v>450</v>
      </c>
      <c r="B852" s="97" t="s">
        <v>776</v>
      </c>
      <c r="C852" s="97" t="s">
        <v>242</v>
      </c>
      <c r="D852" s="97" t="s">
        <v>242</v>
      </c>
      <c r="E852" s="97" t="s">
        <v>312</v>
      </c>
      <c r="F852" s="97" t="s">
        <v>1</v>
      </c>
      <c r="G852" s="98">
        <f>G853</f>
        <v>75972</v>
      </c>
      <c r="H852" s="98"/>
    </row>
    <row r="853" spans="1:8" ht="47.25" outlineLevel="7">
      <c r="A853" s="96" t="s">
        <v>706</v>
      </c>
      <c r="B853" s="97" t="s">
        <v>776</v>
      </c>
      <c r="C853" s="97" t="s">
        <v>242</v>
      </c>
      <c r="D853" s="97" t="s">
        <v>242</v>
      </c>
      <c r="E853" s="97" t="s">
        <v>312</v>
      </c>
      <c r="F853" s="97" t="s">
        <v>70</v>
      </c>
      <c r="G853" s="98">
        <v>75972</v>
      </c>
      <c r="H853" s="98"/>
    </row>
    <row r="854" spans="1:8" ht="126" outlineLevel="5">
      <c r="A854" s="96" t="s">
        <v>1179</v>
      </c>
      <c r="B854" s="97" t="s">
        <v>776</v>
      </c>
      <c r="C854" s="97" t="s">
        <v>242</v>
      </c>
      <c r="D854" s="97" t="s">
        <v>242</v>
      </c>
      <c r="E854" s="97" t="s">
        <v>313</v>
      </c>
      <c r="F854" s="97" t="s">
        <v>1</v>
      </c>
      <c r="G854" s="98">
        <f>G855</f>
        <v>18708017</v>
      </c>
      <c r="H854" s="98"/>
    </row>
    <row r="855" spans="1:8" ht="78.75" outlineLevel="6">
      <c r="A855" s="96" t="s">
        <v>450</v>
      </c>
      <c r="B855" s="97" t="s">
        <v>776</v>
      </c>
      <c r="C855" s="97" t="s">
        <v>242</v>
      </c>
      <c r="D855" s="97" t="s">
        <v>242</v>
      </c>
      <c r="E855" s="97" t="s">
        <v>314</v>
      </c>
      <c r="F855" s="97" t="s">
        <v>1</v>
      </c>
      <c r="G855" s="98">
        <f>G856</f>
        <v>18708017</v>
      </c>
      <c r="H855" s="98"/>
    </row>
    <row r="856" spans="1:8" ht="47.25" outlineLevel="7">
      <c r="A856" s="96" t="s">
        <v>706</v>
      </c>
      <c r="B856" s="97" t="s">
        <v>776</v>
      </c>
      <c r="C856" s="97" t="s">
        <v>242</v>
      </c>
      <c r="D856" s="97" t="s">
        <v>242</v>
      </c>
      <c r="E856" s="97" t="s">
        <v>314</v>
      </c>
      <c r="F856" s="97" t="s">
        <v>70</v>
      </c>
      <c r="G856" s="98">
        <v>18708017</v>
      </c>
      <c r="H856" s="98"/>
    </row>
    <row r="857" spans="1:8" ht="31.5" outlineLevel="5">
      <c r="A857" s="96" t="s">
        <v>1148</v>
      </c>
      <c r="B857" s="97" t="s">
        <v>776</v>
      </c>
      <c r="C857" s="97" t="s">
        <v>242</v>
      </c>
      <c r="D857" s="97" t="s">
        <v>242</v>
      </c>
      <c r="E857" s="97" t="s">
        <v>315</v>
      </c>
      <c r="F857" s="97" t="s">
        <v>1</v>
      </c>
      <c r="G857" s="98">
        <f>G858</f>
        <v>205833</v>
      </c>
      <c r="H857" s="98"/>
    </row>
    <row r="858" spans="1:8" ht="78.75" outlineLevel="6">
      <c r="A858" s="96" t="s">
        <v>439</v>
      </c>
      <c r="B858" s="97" t="s">
        <v>776</v>
      </c>
      <c r="C858" s="97" t="s">
        <v>242</v>
      </c>
      <c r="D858" s="97" t="s">
        <v>242</v>
      </c>
      <c r="E858" s="97" t="s">
        <v>316</v>
      </c>
      <c r="F858" s="97" t="s">
        <v>1</v>
      </c>
      <c r="G858" s="98">
        <f>G859</f>
        <v>205833</v>
      </c>
      <c r="H858" s="98"/>
    </row>
    <row r="859" spans="1:8" ht="47.25" outlineLevel="7">
      <c r="A859" s="96" t="s">
        <v>706</v>
      </c>
      <c r="B859" s="97" t="s">
        <v>776</v>
      </c>
      <c r="C859" s="97" t="s">
        <v>242</v>
      </c>
      <c r="D859" s="97" t="s">
        <v>242</v>
      </c>
      <c r="E859" s="97" t="s">
        <v>316</v>
      </c>
      <c r="F859" s="97" t="s">
        <v>70</v>
      </c>
      <c r="G859" s="98">
        <v>205833</v>
      </c>
      <c r="H859" s="98"/>
    </row>
    <row r="860" spans="1:8" s="95" customFormat="1" ht="47.25" outlineLevel="3">
      <c r="A860" s="92" t="s">
        <v>668</v>
      </c>
      <c r="B860" s="93" t="s">
        <v>776</v>
      </c>
      <c r="C860" s="93" t="s">
        <v>242</v>
      </c>
      <c r="D860" s="93" t="s">
        <v>242</v>
      </c>
      <c r="E860" s="93" t="s">
        <v>90</v>
      </c>
      <c r="F860" s="93" t="s">
        <v>1</v>
      </c>
      <c r="G860" s="94">
        <f>G861</f>
        <v>194938</v>
      </c>
      <c r="H860" s="94"/>
    </row>
    <row r="861" spans="1:8" s="95" customFormat="1" ht="47.25" outlineLevel="4">
      <c r="A861" s="92" t="s">
        <v>633</v>
      </c>
      <c r="B861" s="93" t="s">
        <v>776</v>
      </c>
      <c r="C861" s="93" t="s">
        <v>242</v>
      </c>
      <c r="D861" s="93" t="s">
        <v>242</v>
      </c>
      <c r="E861" s="93" t="s">
        <v>91</v>
      </c>
      <c r="F861" s="93" t="s">
        <v>1</v>
      </c>
      <c r="G861" s="94">
        <f>G862</f>
        <v>194938</v>
      </c>
      <c r="H861" s="94"/>
    </row>
    <row r="862" spans="1:8" ht="31.5" outlineLevel="5">
      <c r="A862" s="96" t="s">
        <v>1092</v>
      </c>
      <c r="B862" s="97" t="s">
        <v>776</v>
      </c>
      <c r="C862" s="97" t="s">
        <v>242</v>
      </c>
      <c r="D862" s="97" t="s">
        <v>242</v>
      </c>
      <c r="E862" s="97" t="s">
        <v>100</v>
      </c>
      <c r="F862" s="97" t="s">
        <v>1</v>
      </c>
      <c r="G862" s="98">
        <f>G863</f>
        <v>194938</v>
      </c>
      <c r="H862" s="98"/>
    </row>
    <row r="863" spans="1:8" ht="31.5" outlineLevel="6">
      <c r="A863" s="96" t="s">
        <v>448</v>
      </c>
      <c r="B863" s="97" t="s">
        <v>776</v>
      </c>
      <c r="C863" s="97" t="s">
        <v>242</v>
      </c>
      <c r="D863" s="97" t="s">
        <v>242</v>
      </c>
      <c r="E863" s="97" t="s">
        <v>101</v>
      </c>
      <c r="F863" s="97" t="s">
        <v>1</v>
      </c>
      <c r="G863" s="98">
        <f>G864</f>
        <v>194938</v>
      </c>
      <c r="H863" s="98"/>
    </row>
    <row r="864" spans="1:8" ht="47.25" outlineLevel="7">
      <c r="A864" s="96" t="s">
        <v>706</v>
      </c>
      <c r="B864" s="97" t="s">
        <v>776</v>
      </c>
      <c r="C864" s="97" t="s">
        <v>242</v>
      </c>
      <c r="D864" s="97" t="s">
        <v>242</v>
      </c>
      <c r="E864" s="97" t="s">
        <v>101</v>
      </c>
      <c r="F864" s="97" t="s">
        <v>70</v>
      </c>
      <c r="G864" s="98">
        <v>194938</v>
      </c>
      <c r="H864" s="98"/>
    </row>
    <row r="865" spans="1:8" s="95" customFormat="1" outlineLevel="1">
      <c r="A865" s="92" t="s">
        <v>713</v>
      </c>
      <c r="B865" s="93" t="s">
        <v>776</v>
      </c>
      <c r="C865" s="93" t="s">
        <v>165</v>
      </c>
      <c r="D865" s="93" t="s">
        <v>3</v>
      </c>
      <c r="E865" s="93" t="s">
        <v>4</v>
      </c>
      <c r="F865" s="93" t="s">
        <v>1</v>
      </c>
      <c r="G865" s="94">
        <f>G866</f>
        <v>213582705.74000001</v>
      </c>
      <c r="H865" s="94">
        <f>H866</f>
        <v>17993119.52</v>
      </c>
    </row>
    <row r="866" spans="1:8" s="95" customFormat="1" outlineLevel="2">
      <c r="A866" s="92" t="s">
        <v>694</v>
      </c>
      <c r="B866" s="93" t="s">
        <v>776</v>
      </c>
      <c r="C866" s="93" t="s">
        <v>165</v>
      </c>
      <c r="D866" s="93" t="s">
        <v>2</v>
      </c>
      <c r="E866" s="93" t="s">
        <v>4</v>
      </c>
      <c r="F866" s="93" t="s">
        <v>1</v>
      </c>
      <c r="G866" s="94">
        <f>G867+G873+G934</f>
        <v>213582705.74000001</v>
      </c>
      <c r="H866" s="94">
        <f>H873</f>
        <v>17993119.52</v>
      </c>
    </row>
    <row r="867" spans="1:8" s="95" customFormat="1" ht="63" outlineLevel="4">
      <c r="A867" s="92" t="s">
        <v>628</v>
      </c>
      <c r="B867" s="93" t="s">
        <v>776</v>
      </c>
      <c r="C867" s="93" t="s">
        <v>165</v>
      </c>
      <c r="D867" s="93" t="s">
        <v>2</v>
      </c>
      <c r="E867" s="93" t="s">
        <v>67</v>
      </c>
      <c r="F867" s="93" t="s">
        <v>1</v>
      </c>
      <c r="G867" s="94">
        <f>G868</f>
        <v>609776.79</v>
      </c>
      <c r="H867" s="94"/>
    </row>
    <row r="868" spans="1:8" ht="63" outlineLevel="5">
      <c r="A868" s="96" t="s">
        <v>1213</v>
      </c>
      <c r="B868" s="97" t="s">
        <v>776</v>
      </c>
      <c r="C868" s="97" t="s">
        <v>165</v>
      </c>
      <c r="D868" s="97" t="s">
        <v>2</v>
      </c>
      <c r="E868" s="97" t="s">
        <v>335</v>
      </c>
      <c r="F868" s="97" t="s">
        <v>1</v>
      </c>
      <c r="G868" s="98">
        <f>G869+G871</f>
        <v>609776.79</v>
      </c>
      <c r="H868" s="98"/>
    </row>
    <row r="869" spans="1:8" ht="31.5" outlineLevel="6">
      <c r="A869" s="96" t="s">
        <v>463</v>
      </c>
      <c r="B869" s="97" t="s">
        <v>776</v>
      </c>
      <c r="C869" s="97" t="s">
        <v>165</v>
      </c>
      <c r="D869" s="97" t="s">
        <v>2</v>
      </c>
      <c r="E869" s="97" t="s">
        <v>336</v>
      </c>
      <c r="F869" s="97" t="s">
        <v>1</v>
      </c>
      <c r="G869" s="98">
        <f>G870</f>
        <v>491531.49</v>
      </c>
      <c r="H869" s="98"/>
    </row>
    <row r="870" spans="1:8" ht="47.25" outlineLevel="7">
      <c r="A870" s="96" t="s">
        <v>706</v>
      </c>
      <c r="B870" s="97" t="s">
        <v>776</v>
      </c>
      <c r="C870" s="97" t="s">
        <v>165</v>
      </c>
      <c r="D870" s="97" t="s">
        <v>2</v>
      </c>
      <c r="E870" s="97" t="s">
        <v>336</v>
      </c>
      <c r="F870" s="97" t="s">
        <v>70</v>
      </c>
      <c r="G870" s="98">
        <v>491531.49</v>
      </c>
      <c r="H870" s="98"/>
    </row>
    <row r="871" spans="1:8" ht="31.5" outlineLevel="6">
      <c r="A871" s="96" t="s">
        <v>448</v>
      </c>
      <c r="B871" s="97" t="s">
        <v>776</v>
      </c>
      <c r="C871" s="97" t="s">
        <v>165</v>
      </c>
      <c r="D871" s="97" t="s">
        <v>2</v>
      </c>
      <c r="E871" s="97" t="s">
        <v>337</v>
      </c>
      <c r="F871" s="97" t="s">
        <v>1</v>
      </c>
      <c r="G871" s="98">
        <f>G872</f>
        <v>118245.3</v>
      </c>
      <c r="H871" s="98"/>
    </row>
    <row r="872" spans="1:8" ht="47.25" outlineLevel="7">
      <c r="A872" s="96" t="s">
        <v>706</v>
      </c>
      <c r="B872" s="97" t="s">
        <v>776</v>
      </c>
      <c r="C872" s="97" t="s">
        <v>165</v>
      </c>
      <c r="D872" s="97" t="s">
        <v>2</v>
      </c>
      <c r="E872" s="97" t="s">
        <v>337</v>
      </c>
      <c r="F872" s="97" t="s">
        <v>70</v>
      </c>
      <c r="G872" s="98">
        <v>118245.3</v>
      </c>
      <c r="H872" s="98"/>
    </row>
    <row r="873" spans="1:8" s="95" customFormat="1" ht="63" outlineLevel="3">
      <c r="A873" s="92" t="s">
        <v>670</v>
      </c>
      <c r="B873" s="93" t="s">
        <v>776</v>
      </c>
      <c r="C873" s="93" t="s">
        <v>165</v>
      </c>
      <c r="D873" s="93" t="s">
        <v>2</v>
      </c>
      <c r="E873" s="93" t="s">
        <v>282</v>
      </c>
      <c r="F873" s="93" t="s">
        <v>1</v>
      </c>
      <c r="G873" s="94">
        <f>G874+G889+G909+G930</f>
        <v>211964725.95000002</v>
      </c>
      <c r="H873" s="94">
        <f>H874+H889+H909</f>
        <v>17993119.52</v>
      </c>
    </row>
    <row r="874" spans="1:8" s="95" customFormat="1" ht="47.25" outlineLevel="4">
      <c r="A874" s="92" t="s">
        <v>652</v>
      </c>
      <c r="B874" s="93" t="s">
        <v>776</v>
      </c>
      <c r="C874" s="93" t="s">
        <v>165</v>
      </c>
      <c r="D874" s="93" t="s">
        <v>2</v>
      </c>
      <c r="E874" s="93" t="s">
        <v>283</v>
      </c>
      <c r="F874" s="93" t="s">
        <v>1</v>
      </c>
      <c r="G874" s="94">
        <f>G875+G879+G886</f>
        <v>122805861.71000001</v>
      </c>
      <c r="H874" s="94">
        <f>H879</f>
        <v>11540400.52</v>
      </c>
    </row>
    <row r="875" spans="1:8" ht="47.25" outlineLevel="5">
      <c r="A875" s="96" t="s">
        <v>1180</v>
      </c>
      <c r="B875" s="97" t="s">
        <v>776</v>
      </c>
      <c r="C875" s="97" t="s">
        <v>165</v>
      </c>
      <c r="D875" s="97" t="s">
        <v>2</v>
      </c>
      <c r="E875" s="97" t="s">
        <v>338</v>
      </c>
      <c r="F875" s="97" t="s">
        <v>1</v>
      </c>
      <c r="G875" s="98">
        <f>G876</f>
        <v>4923720</v>
      </c>
      <c r="H875" s="98"/>
    </row>
    <row r="876" spans="1:8" ht="31.5" outlineLevel="6">
      <c r="A876" s="96" t="s">
        <v>448</v>
      </c>
      <c r="B876" s="97" t="s">
        <v>776</v>
      </c>
      <c r="C876" s="97" t="s">
        <v>165</v>
      </c>
      <c r="D876" s="97" t="s">
        <v>2</v>
      </c>
      <c r="E876" s="97" t="s">
        <v>339</v>
      </c>
      <c r="F876" s="97" t="s">
        <v>1</v>
      </c>
      <c r="G876" s="98">
        <f>G877+G878</f>
        <v>4923720</v>
      </c>
      <c r="H876" s="98"/>
    </row>
    <row r="877" spans="1:8" ht="31.5" outlineLevel="7">
      <c r="A877" s="96" t="s">
        <v>703</v>
      </c>
      <c r="B877" s="97" t="s">
        <v>776</v>
      </c>
      <c r="C877" s="97" t="s">
        <v>165</v>
      </c>
      <c r="D877" s="97" t="s">
        <v>2</v>
      </c>
      <c r="E877" s="97" t="s">
        <v>339</v>
      </c>
      <c r="F877" s="97" t="s">
        <v>17</v>
      </c>
      <c r="G877" s="98">
        <v>2262720</v>
      </c>
      <c r="H877" s="98"/>
    </row>
    <row r="878" spans="1:8" ht="47.25" outlineLevel="7">
      <c r="A878" s="96" t="s">
        <v>706</v>
      </c>
      <c r="B878" s="97" t="s">
        <v>776</v>
      </c>
      <c r="C878" s="97" t="s">
        <v>165</v>
      </c>
      <c r="D878" s="97" t="s">
        <v>2</v>
      </c>
      <c r="E878" s="97" t="s">
        <v>339</v>
      </c>
      <c r="F878" s="97" t="s">
        <v>70</v>
      </c>
      <c r="G878" s="98">
        <v>2661000</v>
      </c>
      <c r="H878" s="98"/>
    </row>
    <row r="879" spans="1:8" ht="47.25" outlineLevel="5">
      <c r="A879" s="96" t="s">
        <v>1181</v>
      </c>
      <c r="B879" s="97" t="s">
        <v>776</v>
      </c>
      <c r="C879" s="97" t="s">
        <v>165</v>
      </c>
      <c r="D879" s="97" t="s">
        <v>2</v>
      </c>
      <c r="E879" s="97" t="s">
        <v>340</v>
      </c>
      <c r="F879" s="97" t="s">
        <v>1</v>
      </c>
      <c r="G879" s="98">
        <f>G880+G882+G884</f>
        <v>116631059.71000001</v>
      </c>
      <c r="H879" s="98">
        <f>H882</f>
        <v>11540400.52</v>
      </c>
    </row>
    <row r="880" spans="1:8" ht="78.75" outlineLevel="6">
      <c r="A880" s="96" t="s">
        <v>450</v>
      </c>
      <c r="B880" s="97" t="s">
        <v>776</v>
      </c>
      <c r="C880" s="97" t="s">
        <v>165</v>
      </c>
      <c r="D880" s="97" t="s">
        <v>2</v>
      </c>
      <c r="E880" s="97" t="s">
        <v>341</v>
      </c>
      <c r="F880" s="97" t="s">
        <v>1</v>
      </c>
      <c r="G880" s="98">
        <f>G881</f>
        <v>98897170.430000007</v>
      </c>
      <c r="H880" s="98"/>
    </row>
    <row r="881" spans="1:8" ht="47.25" outlineLevel="7">
      <c r="A881" s="96" t="s">
        <v>706</v>
      </c>
      <c r="B881" s="97" t="s">
        <v>776</v>
      </c>
      <c r="C881" s="97" t="s">
        <v>165</v>
      </c>
      <c r="D881" s="97" t="s">
        <v>2</v>
      </c>
      <c r="E881" s="97" t="s">
        <v>341</v>
      </c>
      <c r="F881" s="97" t="s">
        <v>70</v>
      </c>
      <c r="G881" s="98">
        <v>98897170.430000007</v>
      </c>
      <c r="H881" s="98"/>
    </row>
    <row r="882" spans="1:8" ht="78.75" outlineLevel="6">
      <c r="A882" s="96" t="s">
        <v>472</v>
      </c>
      <c r="B882" s="97" t="s">
        <v>776</v>
      </c>
      <c r="C882" s="97" t="s">
        <v>165</v>
      </c>
      <c r="D882" s="97" t="s">
        <v>2</v>
      </c>
      <c r="E882" s="97" t="s">
        <v>342</v>
      </c>
      <c r="F882" s="97" t="s">
        <v>1</v>
      </c>
      <c r="G882" s="98">
        <f>G883</f>
        <v>11540400.52</v>
      </c>
      <c r="H882" s="98">
        <f>H883</f>
        <v>11540400.52</v>
      </c>
    </row>
    <row r="883" spans="1:8" ht="47.25" outlineLevel="7">
      <c r="A883" s="96" t="s">
        <v>706</v>
      </c>
      <c r="B883" s="97" t="s">
        <v>776</v>
      </c>
      <c r="C883" s="97" t="s">
        <v>165</v>
      </c>
      <c r="D883" s="97" t="s">
        <v>2</v>
      </c>
      <c r="E883" s="97" t="s">
        <v>342</v>
      </c>
      <c r="F883" s="97" t="s">
        <v>70</v>
      </c>
      <c r="G883" s="98">
        <v>11540400.52</v>
      </c>
      <c r="H883" s="98">
        <f>G883</f>
        <v>11540400.52</v>
      </c>
    </row>
    <row r="884" spans="1:8" ht="78.75" outlineLevel="6">
      <c r="A884" s="96" t="s">
        <v>472</v>
      </c>
      <c r="B884" s="97" t="s">
        <v>776</v>
      </c>
      <c r="C884" s="97" t="s">
        <v>165</v>
      </c>
      <c r="D884" s="97" t="s">
        <v>2</v>
      </c>
      <c r="E884" s="97" t="s">
        <v>343</v>
      </c>
      <c r="F884" s="97" t="s">
        <v>1</v>
      </c>
      <c r="G884" s="98">
        <f>G885</f>
        <v>6193488.7599999998</v>
      </c>
      <c r="H884" s="98"/>
    </row>
    <row r="885" spans="1:8" ht="47.25" outlineLevel="7">
      <c r="A885" s="96" t="s">
        <v>706</v>
      </c>
      <c r="B885" s="97" t="s">
        <v>776</v>
      </c>
      <c r="C885" s="97" t="s">
        <v>165</v>
      </c>
      <c r="D885" s="97" t="s">
        <v>2</v>
      </c>
      <c r="E885" s="97" t="s">
        <v>343</v>
      </c>
      <c r="F885" s="97" t="s">
        <v>70</v>
      </c>
      <c r="G885" s="98">
        <v>6193488.7599999998</v>
      </c>
      <c r="H885" s="98"/>
    </row>
    <row r="886" spans="1:8" ht="31.5" outlineLevel="5">
      <c r="A886" s="96" t="s">
        <v>1148</v>
      </c>
      <c r="B886" s="97" t="s">
        <v>776</v>
      </c>
      <c r="C886" s="97" t="s">
        <v>165</v>
      </c>
      <c r="D886" s="97" t="s">
        <v>2</v>
      </c>
      <c r="E886" s="97" t="s">
        <v>344</v>
      </c>
      <c r="F886" s="97" t="s">
        <v>1</v>
      </c>
      <c r="G886" s="98">
        <f>G887</f>
        <v>1251082</v>
      </c>
      <c r="H886" s="98"/>
    </row>
    <row r="887" spans="1:8" ht="78.75" outlineLevel="6">
      <c r="A887" s="96" t="s">
        <v>439</v>
      </c>
      <c r="B887" s="97" t="s">
        <v>776</v>
      </c>
      <c r="C887" s="97" t="s">
        <v>165</v>
      </c>
      <c r="D887" s="97" t="s">
        <v>2</v>
      </c>
      <c r="E887" s="97" t="s">
        <v>345</v>
      </c>
      <c r="F887" s="97" t="s">
        <v>1</v>
      </c>
      <c r="G887" s="98">
        <f>G888</f>
        <v>1251082</v>
      </c>
      <c r="H887" s="98"/>
    </row>
    <row r="888" spans="1:8" ht="47.25" outlineLevel="7">
      <c r="A888" s="96" t="s">
        <v>706</v>
      </c>
      <c r="B888" s="97" t="s">
        <v>776</v>
      </c>
      <c r="C888" s="97" t="s">
        <v>165</v>
      </c>
      <c r="D888" s="97" t="s">
        <v>2</v>
      </c>
      <c r="E888" s="97" t="s">
        <v>345</v>
      </c>
      <c r="F888" s="97" t="s">
        <v>70</v>
      </c>
      <c r="G888" s="98">
        <v>1251082</v>
      </c>
      <c r="H888" s="98"/>
    </row>
    <row r="889" spans="1:8" s="95" customFormat="1" ht="31.5" outlineLevel="4">
      <c r="A889" s="92" t="s">
        <v>659</v>
      </c>
      <c r="B889" s="93" t="s">
        <v>776</v>
      </c>
      <c r="C889" s="93" t="s">
        <v>165</v>
      </c>
      <c r="D889" s="93" t="s">
        <v>2</v>
      </c>
      <c r="E889" s="93" t="s">
        <v>346</v>
      </c>
      <c r="F889" s="93" t="s">
        <v>1</v>
      </c>
      <c r="G889" s="94">
        <f>G890+G897+G900+G903+G906</f>
        <v>55011520.43</v>
      </c>
      <c r="H889" s="94">
        <f>H890</f>
        <v>5135772.78</v>
      </c>
    </row>
    <row r="890" spans="1:8" ht="47.25" outlineLevel="5">
      <c r="A890" s="96" t="s">
        <v>1182</v>
      </c>
      <c r="B890" s="97" t="s">
        <v>776</v>
      </c>
      <c r="C890" s="97" t="s">
        <v>165</v>
      </c>
      <c r="D890" s="97" t="s">
        <v>2</v>
      </c>
      <c r="E890" s="97" t="s">
        <v>347</v>
      </c>
      <c r="F890" s="97" t="s">
        <v>1</v>
      </c>
      <c r="G890" s="98">
        <f>G891+G893+G895</f>
        <v>44562339.869999997</v>
      </c>
      <c r="H890" s="98">
        <f>H893</f>
        <v>5135772.78</v>
      </c>
    </row>
    <row r="891" spans="1:8" ht="78.75" outlineLevel="6">
      <c r="A891" s="96" t="s">
        <v>450</v>
      </c>
      <c r="B891" s="97" t="s">
        <v>776</v>
      </c>
      <c r="C891" s="97" t="s">
        <v>165</v>
      </c>
      <c r="D891" s="97" t="s">
        <v>2</v>
      </c>
      <c r="E891" s="97" t="s">
        <v>348</v>
      </c>
      <c r="F891" s="97" t="s">
        <v>1</v>
      </c>
      <c r="G891" s="98">
        <f>G892</f>
        <v>37937563.689999998</v>
      </c>
      <c r="H891" s="98"/>
    </row>
    <row r="892" spans="1:8" ht="47.25" outlineLevel="7">
      <c r="A892" s="96" t="s">
        <v>706</v>
      </c>
      <c r="B892" s="97" t="s">
        <v>776</v>
      </c>
      <c r="C892" s="97" t="s">
        <v>165</v>
      </c>
      <c r="D892" s="97" t="s">
        <v>2</v>
      </c>
      <c r="E892" s="97" t="s">
        <v>348</v>
      </c>
      <c r="F892" s="97" t="s">
        <v>70</v>
      </c>
      <c r="G892" s="98">
        <v>37937563.689999998</v>
      </c>
      <c r="H892" s="98"/>
    </row>
    <row r="893" spans="1:8" ht="78.75" outlineLevel="6">
      <c r="A893" s="96" t="s">
        <v>472</v>
      </c>
      <c r="B893" s="97" t="s">
        <v>776</v>
      </c>
      <c r="C893" s="97" t="s">
        <v>165</v>
      </c>
      <c r="D893" s="97" t="s">
        <v>2</v>
      </c>
      <c r="E893" s="97" t="s">
        <v>349</v>
      </c>
      <c r="F893" s="97" t="s">
        <v>1</v>
      </c>
      <c r="G893" s="98">
        <f>G894</f>
        <v>5135772.78</v>
      </c>
      <c r="H893" s="98">
        <f>H894</f>
        <v>5135772.78</v>
      </c>
    </row>
    <row r="894" spans="1:8" ht="47.25" outlineLevel="7">
      <c r="A894" s="96" t="s">
        <v>706</v>
      </c>
      <c r="B894" s="97" t="s">
        <v>776</v>
      </c>
      <c r="C894" s="97" t="s">
        <v>165</v>
      </c>
      <c r="D894" s="97" t="s">
        <v>2</v>
      </c>
      <c r="E894" s="97" t="s">
        <v>349</v>
      </c>
      <c r="F894" s="97" t="s">
        <v>70</v>
      </c>
      <c r="G894" s="98">
        <v>5135772.78</v>
      </c>
      <c r="H894" s="98">
        <f>G894</f>
        <v>5135772.78</v>
      </c>
    </row>
    <row r="895" spans="1:8" ht="78.75" outlineLevel="6">
      <c r="A895" s="96" t="s">
        <v>472</v>
      </c>
      <c r="B895" s="97" t="s">
        <v>776</v>
      </c>
      <c r="C895" s="97" t="s">
        <v>165</v>
      </c>
      <c r="D895" s="97" t="s">
        <v>2</v>
      </c>
      <c r="E895" s="97" t="s">
        <v>350</v>
      </c>
      <c r="F895" s="97" t="s">
        <v>1</v>
      </c>
      <c r="G895" s="98">
        <f>G896</f>
        <v>1489003.4</v>
      </c>
      <c r="H895" s="98"/>
    </row>
    <row r="896" spans="1:8" ht="47.25" outlineLevel="7">
      <c r="A896" s="96" t="s">
        <v>706</v>
      </c>
      <c r="B896" s="97" t="s">
        <v>776</v>
      </c>
      <c r="C896" s="97" t="s">
        <v>165</v>
      </c>
      <c r="D896" s="97" t="s">
        <v>2</v>
      </c>
      <c r="E896" s="97" t="s">
        <v>350</v>
      </c>
      <c r="F896" s="97" t="s">
        <v>70</v>
      </c>
      <c r="G896" s="98">
        <v>1489003.4</v>
      </c>
      <c r="H896" s="98"/>
    </row>
    <row r="897" spans="1:8" ht="31.5" outlineLevel="5">
      <c r="A897" s="96" t="s">
        <v>1148</v>
      </c>
      <c r="B897" s="97" t="s">
        <v>776</v>
      </c>
      <c r="C897" s="97" t="s">
        <v>165</v>
      </c>
      <c r="D897" s="97" t="s">
        <v>2</v>
      </c>
      <c r="E897" s="97" t="s">
        <v>351</v>
      </c>
      <c r="F897" s="97" t="s">
        <v>1</v>
      </c>
      <c r="G897" s="98">
        <f>G898</f>
        <v>949162</v>
      </c>
      <c r="H897" s="98"/>
    </row>
    <row r="898" spans="1:8" ht="78.75" outlineLevel="6">
      <c r="A898" s="96" t="s">
        <v>439</v>
      </c>
      <c r="B898" s="97" t="s">
        <v>776</v>
      </c>
      <c r="C898" s="97" t="s">
        <v>165</v>
      </c>
      <c r="D898" s="97" t="s">
        <v>2</v>
      </c>
      <c r="E898" s="97" t="s">
        <v>352</v>
      </c>
      <c r="F898" s="97" t="s">
        <v>1</v>
      </c>
      <c r="G898" s="98">
        <f>G899</f>
        <v>949162</v>
      </c>
      <c r="H898" s="98"/>
    </row>
    <row r="899" spans="1:8" ht="47.25" outlineLevel="7">
      <c r="A899" s="96" t="s">
        <v>706</v>
      </c>
      <c r="B899" s="97" t="s">
        <v>776</v>
      </c>
      <c r="C899" s="97" t="s">
        <v>165</v>
      </c>
      <c r="D899" s="97" t="s">
        <v>2</v>
      </c>
      <c r="E899" s="97" t="s">
        <v>352</v>
      </c>
      <c r="F899" s="97" t="s">
        <v>70</v>
      </c>
      <c r="G899" s="98">
        <v>949162</v>
      </c>
      <c r="H899" s="98"/>
    </row>
    <row r="900" spans="1:8" ht="47.25" outlineLevel="5">
      <c r="A900" s="96" t="s">
        <v>1183</v>
      </c>
      <c r="B900" s="97" t="s">
        <v>776</v>
      </c>
      <c r="C900" s="97" t="s">
        <v>165</v>
      </c>
      <c r="D900" s="97" t="s">
        <v>2</v>
      </c>
      <c r="E900" s="97" t="s">
        <v>353</v>
      </c>
      <c r="F900" s="97" t="s">
        <v>1</v>
      </c>
      <c r="G900" s="98">
        <f>G901</f>
        <v>5248567.25</v>
      </c>
      <c r="H900" s="98"/>
    </row>
    <row r="901" spans="1:8" ht="78.75" outlineLevel="6">
      <c r="A901" s="96" t="s">
        <v>450</v>
      </c>
      <c r="B901" s="97" t="s">
        <v>776</v>
      </c>
      <c r="C901" s="97" t="s">
        <v>165</v>
      </c>
      <c r="D901" s="97" t="s">
        <v>2</v>
      </c>
      <c r="E901" s="97" t="s">
        <v>354</v>
      </c>
      <c r="F901" s="97" t="s">
        <v>1</v>
      </c>
      <c r="G901" s="98">
        <f>G902</f>
        <v>5248567.25</v>
      </c>
      <c r="H901" s="98"/>
    </row>
    <row r="902" spans="1:8" ht="47.25" outlineLevel="7">
      <c r="A902" s="96" t="s">
        <v>706</v>
      </c>
      <c r="B902" s="97" t="s">
        <v>776</v>
      </c>
      <c r="C902" s="97" t="s">
        <v>165</v>
      </c>
      <c r="D902" s="97" t="s">
        <v>2</v>
      </c>
      <c r="E902" s="97" t="s">
        <v>354</v>
      </c>
      <c r="F902" s="97" t="s">
        <v>70</v>
      </c>
      <c r="G902" s="98">
        <v>5248567.25</v>
      </c>
      <c r="H902" s="98"/>
    </row>
    <row r="903" spans="1:8" ht="31.5" outlineLevel="5">
      <c r="A903" s="96" t="s">
        <v>1184</v>
      </c>
      <c r="B903" s="97" t="s">
        <v>776</v>
      </c>
      <c r="C903" s="97" t="s">
        <v>165</v>
      </c>
      <c r="D903" s="97" t="s">
        <v>2</v>
      </c>
      <c r="E903" s="97" t="s">
        <v>355</v>
      </c>
      <c r="F903" s="97" t="s">
        <v>1</v>
      </c>
      <c r="G903" s="98">
        <f>G904</f>
        <v>4142944.31</v>
      </c>
      <c r="H903" s="98"/>
    </row>
    <row r="904" spans="1:8" ht="78.75" outlineLevel="6">
      <c r="A904" s="96" t="s">
        <v>450</v>
      </c>
      <c r="B904" s="97" t="s">
        <v>776</v>
      </c>
      <c r="C904" s="97" t="s">
        <v>165</v>
      </c>
      <c r="D904" s="97" t="s">
        <v>2</v>
      </c>
      <c r="E904" s="97" t="s">
        <v>356</v>
      </c>
      <c r="F904" s="97" t="s">
        <v>1</v>
      </c>
      <c r="G904" s="98">
        <f>G905</f>
        <v>4142944.31</v>
      </c>
      <c r="H904" s="98"/>
    </row>
    <row r="905" spans="1:8" ht="47.25" outlineLevel="7">
      <c r="A905" s="96" t="s">
        <v>706</v>
      </c>
      <c r="B905" s="97" t="s">
        <v>776</v>
      </c>
      <c r="C905" s="97" t="s">
        <v>165</v>
      </c>
      <c r="D905" s="97" t="s">
        <v>2</v>
      </c>
      <c r="E905" s="97" t="s">
        <v>356</v>
      </c>
      <c r="F905" s="97" t="s">
        <v>70</v>
      </c>
      <c r="G905" s="98">
        <v>4142944.31</v>
      </c>
      <c r="H905" s="98"/>
    </row>
    <row r="906" spans="1:8" ht="31.5" outlineLevel="5">
      <c r="A906" s="96" t="s">
        <v>1185</v>
      </c>
      <c r="B906" s="97" t="s">
        <v>776</v>
      </c>
      <c r="C906" s="97" t="s">
        <v>165</v>
      </c>
      <c r="D906" s="97" t="s">
        <v>2</v>
      </c>
      <c r="E906" s="97" t="s">
        <v>357</v>
      </c>
      <c r="F906" s="97" t="s">
        <v>1</v>
      </c>
      <c r="G906" s="98">
        <f>G907</f>
        <v>108507</v>
      </c>
      <c r="H906" s="98"/>
    </row>
    <row r="907" spans="1:8" ht="78.75" outlineLevel="6">
      <c r="A907" s="96" t="s">
        <v>450</v>
      </c>
      <c r="B907" s="97" t="s">
        <v>776</v>
      </c>
      <c r="C907" s="97" t="s">
        <v>165</v>
      </c>
      <c r="D907" s="97" t="s">
        <v>2</v>
      </c>
      <c r="E907" s="97" t="s">
        <v>358</v>
      </c>
      <c r="F907" s="97" t="s">
        <v>1</v>
      </c>
      <c r="G907" s="98">
        <f>G908</f>
        <v>108507</v>
      </c>
      <c r="H907" s="98"/>
    </row>
    <row r="908" spans="1:8" ht="47.25" outlineLevel="7">
      <c r="A908" s="96" t="s">
        <v>706</v>
      </c>
      <c r="B908" s="97" t="s">
        <v>776</v>
      </c>
      <c r="C908" s="97" t="s">
        <v>165</v>
      </c>
      <c r="D908" s="97" t="s">
        <v>2</v>
      </c>
      <c r="E908" s="97" t="s">
        <v>358</v>
      </c>
      <c r="F908" s="97" t="s">
        <v>70</v>
      </c>
      <c r="G908" s="98">
        <v>108507</v>
      </c>
      <c r="H908" s="98"/>
    </row>
    <row r="909" spans="1:8" s="95" customFormat="1" ht="31.5" outlineLevel="4">
      <c r="A909" s="92" t="s">
        <v>660</v>
      </c>
      <c r="B909" s="93" t="s">
        <v>776</v>
      </c>
      <c r="C909" s="93" t="s">
        <v>165</v>
      </c>
      <c r="D909" s="93" t="s">
        <v>2</v>
      </c>
      <c r="E909" s="93" t="s">
        <v>359</v>
      </c>
      <c r="F909" s="93" t="s">
        <v>1</v>
      </c>
      <c r="G909" s="94">
        <f>G910+G913+G920+G927</f>
        <v>15626673.809999999</v>
      </c>
      <c r="H909" s="94">
        <f>H913+H920</f>
        <v>1316946.22</v>
      </c>
    </row>
    <row r="910" spans="1:8" ht="47.25" outlineLevel="5">
      <c r="A910" s="96" t="s">
        <v>1186</v>
      </c>
      <c r="B910" s="97" t="s">
        <v>776</v>
      </c>
      <c r="C910" s="97" t="s">
        <v>165</v>
      </c>
      <c r="D910" s="97" t="s">
        <v>2</v>
      </c>
      <c r="E910" s="97" t="s">
        <v>360</v>
      </c>
      <c r="F910" s="97" t="s">
        <v>1</v>
      </c>
      <c r="G910" s="98">
        <f>G911</f>
        <v>403464</v>
      </c>
      <c r="H910" s="98"/>
    </row>
    <row r="911" spans="1:8" ht="78.75" outlineLevel="6">
      <c r="A911" s="96" t="s">
        <v>450</v>
      </c>
      <c r="B911" s="97" t="s">
        <v>776</v>
      </c>
      <c r="C911" s="97" t="s">
        <v>165</v>
      </c>
      <c r="D911" s="97" t="s">
        <v>2</v>
      </c>
      <c r="E911" s="97" t="s">
        <v>361</v>
      </c>
      <c r="F911" s="97" t="s">
        <v>1</v>
      </c>
      <c r="G911" s="98">
        <f>G912</f>
        <v>403464</v>
      </c>
      <c r="H911" s="98"/>
    </row>
    <row r="912" spans="1:8" ht="47.25" outlineLevel="7">
      <c r="A912" s="96" t="s">
        <v>706</v>
      </c>
      <c r="B912" s="97" t="s">
        <v>776</v>
      </c>
      <c r="C912" s="97" t="s">
        <v>165</v>
      </c>
      <c r="D912" s="97" t="s">
        <v>2</v>
      </c>
      <c r="E912" s="97" t="s">
        <v>361</v>
      </c>
      <c r="F912" s="97" t="s">
        <v>70</v>
      </c>
      <c r="G912" s="98">
        <v>403464</v>
      </c>
      <c r="H912" s="98"/>
    </row>
    <row r="913" spans="1:8" ht="31.5" outlineLevel="5">
      <c r="A913" s="96" t="s">
        <v>1187</v>
      </c>
      <c r="B913" s="97" t="s">
        <v>776</v>
      </c>
      <c r="C913" s="97" t="s">
        <v>165</v>
      </c>
      <c r="D913" s="97" t="s">
        <v>2</v>
      </c>
      <c r="E913" s="97" t="s">
        <v>362</v>
      </c>
      <c r="F913" s="97" t="s">
        <v>1</v>
      </c>
      <c r="G913" s="98">
        <f>G914+G916+G918</f>
        <v>10653011.069999998</v>
      </c>
      <c r="H913" s="98">
        <f>H916</f>
        <v>940214.59</v>
      </c>
    </row>
    <row r="914" spans="1:8" ht="78.75" outlineLevel="6">
      <c r="A914" s="96" t="s">
        <v>450</v>
      </c>
      <c r="B914" s="97" t="s">
        <v>776</v>
      </c>
      <c r="C914" s="97" t="s">
        <v>165</v>
      </c>
      <c r="D914" s="97" t="s">
        <v>2</v>
      </c>
      <c r="E914" s="97" t="s">
        <v>363</v>
      </c>
      <c r="F914" s="97" t="s">
        <v>1</v>
      </c>
      <c r="G914" s="98">
        <f>G915</f>
        <v>9438953.5299999993</v>
      </c>
      <c r="H914" s="98"/>
    </row>
    <row r="915" spans="1:8" ht="47.25" outlineLevel="7">
      <c r="A915" s="96" t="s">
        <v>706</v>
      </c>
      <c r="B915" s="97" t="s">
        <v>776</v>
      </c>
      <c r="C915" s="97" t="s">
        <v>165</v>
      </c>
      <c r="D915" s="97" t="s">
        <v>2</v>
      </c>
      <c r="E915" s="97" t="s">
        <v>363</v>
      </c>
      <c r="F915" s="97" t="s">
        <v>70</v>
      </c>
      <c r="G915" s="98">
        <v>9438953.5299999993</v>
      </c>
      <c r="H915" s="98"/>
    </row>
    <row r="916" spans="1:8" ht="78.75" outlineLevel="6">
      <c r="A916" s="96" t="s">
        <v>472</v>
      </c>
      <c r="B916" s="97" t="s">
        <v>776</v>
      </c>
      <c r="C916" s="97" t="s">
        <v>165</v>
      </c>
      <c r="D916" s="97" t="s">
        <v>2</v>
      </c>
      <c r="E916" s="97" t="s">
        <v>364</v>
      </c>
      <c r="F916" s="97" t="s">
        <v>1</v>
      </c>
      <c r="G916" s="98">
        <f>G917</f>
        <v>940214.59</v>
      </c>
      <c r="H916" s="98">
        <f>H917</f>
        <v>940214.59</v>
      </c>
    </row>
    <row r="917" spans="1:8" ht="47.25" outlineLevel="7">
      <c r="A917" s="96" t="s">
        <v>706</v>
      </c>
      <c r="B917" s="97" t="s">
        <v>776</v>
      </c>
      <c r="C917" s="97" t="s">
        <v>165</v>
      </c>
      <c r="D917" s="97" t="s">
        <v>2</v>
      </c>
      <c r="E917" s="97" t="s">
        <v>364</v>
      </c>
      <c r="F917" s="97" t="s">
        <v>70</v>
      </c>
      <c r="G917" s="98">
        <v>940214.59</v>
      </c>
      <c r="H917" s="98">
        <f>G917</f>
        <v>940214.59</v>
      </c>
    </row>
    <row r="918" spans="1:8" ht="78.75" outlineLevel="6">
      <c r="A918" s="96" t="s">
        <v>472</v>
      </c>
      <c r="B918" s="97" t="s">
        <v>776</v>
      </c>
      <c r="C918" s="97" t="s">
        <v>165</v>
      </c>
      <c r="D918" s="97" t="s">
        <v>2</v>
      </c>
      <c r="E918" s="97" t="s">
        <v>365</v>
      </c>
      <c r="F918" s="97" t="s">
        <v>1</v>
      </c>
      <c r="G918" s="98">
        <f>G919</f>
        <v>273842.95</v>
      </c>
      <c r="H918" s="98"/>
    </row>
    <row r="919" spans="1:8" ht="47.25" outlineLevel="7">
      <c r="A919" s="96" t="s">
        <v>706</v>
      </c>
      <c r="B919" s="97" t="s">
        <v>776</v>
      </c>
      <c r="C919" s="97" t="s">
        <v>165</v>
      </c>
      <c r="D919" s="97" t="s">
        <v>2</v>
      </c>
      <c r="E919" s="97" t="s">
        <v>365</v>
      </c>
      <c r="F919" s="97" t="s">
        <v>70</v>
      </c>
      <c r="G919" s="98">
        <v>273842.95</v>
      </c>
      <c r="H919" s="98"/>
    </row>
    <row r="920" spans="1:8" ht="31.5" outlineLevel="5">
      <c r="A920" s="96" t="s">
        <v>1188</v>
      </c>
      <c r="B920" s="97" t="s">
        <v>776</v>
      </c>
      <c r="C920" s="97" t="s">
        <v>165</v>
      </c>
      <c r="D920" s="97" t="s">
        <v>2</v>
      </c>
      <c r="E920" s="97" t="s">
        <v>366</v>
      </c>
      <c r="F920" s="97" t="s">
        <v>1</v>
      </c>
      <c r="G920" s="98">
        <f>G921+G923+G925</f>
        <v>4226312.74</v>
      </c>
      <c r="H920" s="98">
        <f>H923</f>
        <v>376731.63</v>
      </c>
    </row>
    <row r="921" spans="1:8" ht="78.75" outlineLevel="6">
      <c r="A921" s="96" t="s">
        <v>450</v>
      </c>
      <c r="B921" s="97" t="s">
        <v>776</v>
      </c>
      <c r="C921" s="97" t="s">
        <v>165</v>
      </c>
      <c r="D921" s="97" t="s">
        <v>2</v>
      </c>
      <c r="E921" s="97" t="s">
        <v>367</v>
      </c>
      <c r="F921" s="97" t="s">
        <v>1</v>
      </c>
      <c r="G921" s="98">
        <f>G922</f>
        <v>3757081.49</v>
      </c>
      <c r="H921" s="98"/>
    </row>
    <row r="922" spans="1:8" ht="47.25" outlineLevel="7">
      <c r="A922" s="96" t="s">
        <v>706</v>
      </c>
      <c r="B922" s="97" t="s">
        <v>776</v>
      </c>
      <c r="C922" s="97" t="s">
        <v>165</v>
      </c>
      <c r="D922" s="97" t="s">
        <v>2</v>
      </c>
      <c r="E922" s="97" t="s">
        <v>367</v>
      </c>
      <c r="F922" s="97" t="s">
        <v>70</v>
      </c>
      <c r="G922" s="98">
        <v>3757081.49</v>
      </c>
      <c r="H922" s="98"/>
    </row>
    <row r="923" spans="1:8" ht="78.75" outlineLevel="6">
      <c r="A923" s="96" t="s">
        <v>472</v>
      </c>
      <c r="B923" s="97" t="s">
        <v>776</v>
      </c>
      <c r="C923" s="97" t="s">
        <v>165</v>
      </c>
      <c r="D923" s="97" t="s">
        <v>2</v>
      </c>
      <c r="E923" s="97" t="s">
        <v>368</v>
      </c>
      <c r="F923" s="97" t="s">
        <v>1</v>
      </c>
      <c r="G923" s="98">
        <f>G924</f>
        <v>376731.63</v>
      </c>
      <c r="H923" s="98">
        <f>H924</f>
        <v>376731.63</v>
      </c>
    </row>
    <row r="924" spans="1:8" ht="47.25" outlineLevel="7">
      <c r="A924" s="96" t="s">
        <v>706</v>
      </c>
      <c r="B924" s="97" t="s">
        <v>776</v>
      </c>
      <c r="C924" s="97" t="s">
        <v>165</v>
      </c>
      <c r="D924" s="97" t="s">
        <v>2</v>
      </c>
      <c r="E924" s="97" t="s">
        <v>368</v>
      </c>
      <c r="F924" s="97" t="s">
        <v>70</v>
      </c>
      <c r="G924" s="98">
        <v>376731.63</v>
      </c>
      <c r="H924" s="98">
        <f>G924</f>
        <v>376731.63</v>
      </c>
    </row>
    <row r="925" spans="1:8" ht="78.75" outlineLevel="6">
      <c r="A925" s="96" t="s">
        <v>472</v>
      </c>
      <c r="B925" s="97" t="s">
        <v>776</v>
      </c>
      <c r="C925" s="97" t="s">
        <v>165</v>
      </c>
      <c r="D925" s="97" t="s">
        <v>2</v>
      </c>
      <c r="E925" s="97" t="s">
        <v>369</v>
      </c>
      <c r="F925" s="97" t="s">
        <v>1</v>
      </c>
      <c r="G925" s="98">
        <f>G926</f>
        <v>92499.62</v>
      </c>
      <c r="H925" s="98"/>
    </row>
    <row r="926" spans="1:8" ht="47.25" outlineLevel="7">
      <c r="A926" s="96" t="s">
        <v>706</v>
      </c>
      <c r="B926" s="97" t="s">
        <v>776</v>
      </c>
      <c r="C926" s="97" t="s">
        <v>165</v>
      </c>
      <c r="D926" s="97" t="s">
        <v>2</v>
      </c>
      <c r="E926" s="97" t="s">
        <v>369</v>
      </c>
      <c r="F926" s="97" t="s">
        <v>70</v>
      </c>
      <c r="G926" s="98">
        <v>92499.62</v>
      </c>
      <c r="H926" s="98"/>
    </row>
    <row r="927" spans="1:8" ht="31.5" outlineLevel="5">
      <c r="A927" s="96" t="s">
        <v>1148</v>
      </c>
      <c r="B927" s="97" t="s">
        <v>776</v>
      </c>
      <c r="C927" s="97" t="s">
        <v>165</v>
      </c>
      <c r="D927" s="97" t="s">
        <v>2</v>
      </c>
      <c r="E927" s="97" t="s">
        <v>370</v>
      </c>
      <c r="F927" s="97" t="s">
        <v>1</v>
      </c>
      <c r="G927" s="98">
        <f>G928</f>
        <v>343886</v>
      </c>
      <c r="H927" s="98"/>
    </row>
    <row r="928" spans="1:8" ht="78.75" outlineLevel="6">
      <c r="A928" s="96" t="s">
        <v>439</v>
      </c>
      <c r="B928" s="97" t="s">
        <v>776</v>
      </c>
      <c r="C928" s="97" t="s">
        <v>165</v>
      </c>
      <c r="D928" s="97" t="s">
        <v>2</v>
      </c>
      <c r="E928" s="97" t="s">
        <v>371</v>
      </c>
      <c r="F928" s="97" t="s">
        <v>1</v>
      </c>
      <c r="G928" s="98">
        <f>G929</f>
        <v>343886</v>
      </c>
      <c r="H928" s="98"/>
    </row>
    <row r="929" spans="1:8" ht="47.25" outlineLevel="7">
      <c r="A929" s="96" t="s">
        <v>706</v>
      </c>
      <c r="B929" s="97" t="s">
        <v>776</v>
      </c>
      <c r="C929" s="97" t="s">
        <v>165</v>
      </c>
      <c r="D929" s="97" t="s">
        <v>2</v>
      </c>
      <c r="E929" s="97" t="s">
        <v>371</v>
      </c>
      <c r="F929" s="97" t="s">
        <v>70</v>
      </c>
      <c r="G929" s="98">
        <v>343886</v>
      </c>
      <c r="H929" s="98"/>
    </row>
    <row r="930" spans="1:8" s="95" customFormat="1" ht="47.25" outlineLevel="4">
      <c r="A930" s="92" t="s">
        <v>661</v>
      </c>
      <c r="B930" s="93" t="s">
        <v>776</v>
      </c>
      <c r="C930" s="93" t="s">
        <v>165</v>
      </c>
      <c r="D930" s="93" t="s">
        <v>2</v>
      </c>
      <c r="E930" s="93" t="s">
        <v>372</v>
      </c>
      <c r="F930" s="93" t="s">
        <v>1</v>
      </c>
      <c r="G930" s="94">
        <f>G931</f>
        <v>18520670</v>
      </c>
      <c r="H930" s="94"/>
    </row>
    <row r="931" spans="1:8" ht="63" outlineLevel="5">
      <c r="A931" s="96" t="s">
        <v>1189</v>
      </c>
      <c r="B931" s="97" t="s">
        <v>776</v>
      </c>
      <c r="C931" s="97" t="s">
        <v>165</v>
      </c>
      <c r="D931" s="97" t="s">
        <v>2</v>
      </c>
      <c r="E931" s="97" t="s">
        <v>373</v>
      </c>
      <c r="F931" s="97" t="s">
        <v>1</v>
      </c>
      <c r="G931" s="98">
        <f>G932</f>
        <v>18520670</v>
      </c>
      <c r="H931" s="98"/>
    </row>
    <row r="932" spans="1:8" ht="31.5" outlineLevel="6">
      <c r="A932" s="96" t="s">
        <v>463</v>
      </c>
      <c r="B932" s="97" t="s">
        <v>776</v>
      </c>
      <c r="C932" s="97" t="s">
        <v>165</v>
      </c>
      <c r="D932" s="97" t="s">
        <v>2</v>
      </c>
      <c r="E932" s="97" t="s">
        <v>374</v>
      </c>
      <c r="F932" s="97" t="s">
        <v>1</v>
      </c>
      <c r="G932" s="98">
        <f>G933</f>
        <v>18520670</v>
      </c>
      <c r="H932" s="98"/>
    </row>
    <row r="933" spans="1:8" ht="47.25" outlineLevel="7">
      <c r="A933" s="96" t="s">
        <v>706</v>
      </c>
      <c r="B933" s="97" t="s">
        <v>776</v>
      </c>
      <c r="C933" s="97" t="s">
        <v>165</v>
      </c>
      <c r="D933" s="97" t="s">
        <v>2</v>
      </c>
      <c r="E933" s="97" t="s">
        <v>374</v>
      </c>
      <c r="F933" s="97" t="s">
        <v>70</v>
      </c>
      <c r="G933" s="98">
        <f>1598226.92+16922443.08</f>
        <v>18520670</v>
      </c>
      <c r="H933" s="98"/>
    </row>
    <row r="934" spans="1:8" s="95" customFormat="1" ht="47.25" outlineLevel="3">
      <c r="A934" s="92" t="s">
        <v>668</v>
      </c>
      <c r="B934" s="93" t="s">
        <v>776</v>
      </c>
      <c r="C934" s="93" t="s">
        <v>165</v>
      </c>
      <c r="D934" s="93" t="s">
        <v>2</v>
      </c>
      <c r="E934" s="93" t="s">
        <v>90</v>
      </c>
      <c r="F934" s="93" t="s">
        <v>1</v>
      </c>
      <c r="G934" s="94">
        <f>G935</f>
        <v>1008203</v>
      </c>
      <c r="H934" s="94"/>
    </row>
    <row r="935" spans="1:8" s="95" customFormat="1" ht="47.25" outlineLevel="4">
      <c r="A935" s="92" t="s">
        <v>633</v>
      </c>
      <c r="B935" s="93" t="s">
        <v>776</v>
      </c>
      <c r="C935" s="93" t="s">
        <v>165</v>
      </c>
      <c r="D935" s="93" t="s">
        <v>2</v>
      </c>
      <c r="E935" s="93" t="s">
        <v>91</v>
      </c>
      <c r="F935" s="93" t="s">
        <v>1</v>
      </c>
      <c r="G935" s="94">
        <f>G936</f>
        <v>1008203</v>
      </c>
      <c r="H935" s="94"/>
    </row>
    <row r="936" spans="1:8" ht="31.5" outlineLevel="5">
      <c r="A936" s="96" t="s">
        <v>1092</v>
      </c>
      <c r="B936" s="97" t="s">
        <v>776</v>
      </c>
      <c r="C936" s="97" t="s">
        <v>165</v>
      </c>
      <c r="D936" s="97" t="s">
        <v>2</v>
      </c>
      <c r="E936" s="97" t="s">
        <v>100</v>
      </c>
      <c r="F936" s="97" t="s">
        <v>1</v>
      </c>
      <c r="G936" s="98">
        <f>G937</f>
        <v>1008203</v>
      </c>
      <c r="H936" s="98"/>
    </row>
    <row r="937" spans="1:8" ht="31.5" outlineLevel="6">
      <c r="A937" s="96" t="s">
        <v>448</v>
      </c>
      <c r="B937" s="97" t="s">
        <v>776</v>
      </c>
      <c r="C937" s="97" t="s">
        <v>165</v>
      </c>
      <c r="D937" s="97" t="s">
        <v>2</v>
      </c>
      <c r="E937" s="97" t="s">
        <v>101</v>
      </c>
      <c r="F937" s="97" t="s">
        <v>1</v>
      </c>
      <c r="G937" s="98">
        <f>G938</f>
        <v>1008203</v>
      </c>
      <c r="H937" s="98"/>
    </row>
    <row r="938" spans="1:8" ht="47.25" outlineLevel="7">
      <c r="A938" s="96" t="s">
        <v>706</v>
      </c>
      <c r="B938" s="97" t="s">
        <v>776</v>
      </c>
      <c r="C938" s="97" t="s">
        <v>165</v>
      </c>
      <c r="D938" s="97" t="s">
        <v>2</v>
      </c>
      <c r="E938" s="97" t="s">
        <v>101</v>
      </c>
      <c r="F938" s="97" t="s">
        <v>70</v>
      </c>
      <c r="G938" s="98">
        <v>1008203</v>
      </c>
      <c r="H938" s="98"/>
    </row>
    <row r="939" spans="1:8" s="95" customFormat="1" outlineLevel="1">
      <c r="A939" s="92" t="s">
        <v>714</v>
      </c>
      <c r="B939" s="93" t="s">
        <v>776</v>
      </c>
      <c r="C939" s="93" t="s">
        <v>187</v>
      </c>
      <c r="D939" s="93" t="s">
        <v>3</v>
      </c>
      <c r="E939" s="93" t="s">
        <v>4</v>
      </c>
      <c r="F939" s="93" t="s">
        <v>1</v>
      </c>
      <c r="G939" s="94">
        <f>G940</f>
        <v>616164</v>
      </c>
      <c r="H939" s="94">
        <f>H940</f>
        <v>616164</v>
      </c>
    </row>
    <row r="940" spans="1:8" s="95" customFormat="1" outlineLevel="2">
      <c r="A940" s="92" t="s">
        <v>696</v>
      </c>
      <c r="B940" s="93" t="s">
        <v>776</v>
      </c>
      <c r="C940" s="93" t="s">
        <v>187</v>
      </c>
      <c r="D940" s="93" t="s">
        <v>14</v>
      </c>
      <c r="E940" s="93" t="s">
        <v>4</v>
      </c>
      <c r="F940" s="93" t="s">
        <v>1</v>
      </c>
      <c r="G940" s="94">
        <f>G941</f>
        <v>616164</v>
      </c>
      <c r="H940" s="94">
        <f>H941</f>
        <v>616164</v>
      </c>
    </row>
    <row r="941" spans="1:8" s="95" customFormat="1" ht="63" outlineLevel="3">
      <c r="A941" s="92" t="s">
        <v>670</v>
      </c>
      <c r="B941" s="93" t="s">
        <v>776</v>
      </c>
      <c r="C941" s="93" t="s">
        <v>187</v>
      </c>
      <c r="D941" s="93" t="s">
        <v>14</v>
      </c>
      <c r="E941" s="93" t="s">
        <v>282</v>
      </c>
      <c r="F941" s="93" t="s">
        <v>1</v>
      </c>
      <c r="G941" s="94">
        <f>G942+G948</f>
        <v>616164</v>
      </c>
      <c r="H941" s="94">
        <f>H942+H948</f>
        <v>616164</v>
      </c>
    </row>
    <row r="942" spans="1:8" s="95" customFormat="1" ht="47.25" outlineLevel="4">
      <c r="A942" s="92" t="s">
        <v>652</v>
      </c>
      <c r="B942" s="93" t="s">
        <v>776</v>
      </c>
      <c r="C942" s="93" t="s">
        <v>187</v>
      </c>
      <c r="D942" s="93" t="s">
        <v>14</v>
      </c>
      <c r="E942" s="93" t="s">
        <v>283</v>
      </c>
      <c r="F942" s="93" t="s">
        <v>1</v>
      </c>
      <c r="G942" s="94">
        <v>493936</v>
      </c>
      <c r="H942" s="94">
        <f>H943</f>
        <v>493936</v>
      </c>
    </row>
    <row r="943" spans="1:8" ht="31.5" outlineLevel="5">
      <c r="A943" s="96" t="s">
        <v>1148</v>
      </c>
      <c r="B943" s="97" t="s">
        <v>776</v>
      </c>
      <c r="C943" s="97" t="s">
        <v>187</v>
      </c>
      <c r="D943" s="97" t="s">
        <v>14</v>
      </c>
      <c r="E943" s="97" t="s">
        <v>344</v>
      </c>
      <c r="F943" s="97" t="s">
        <v>1</v>
      </c>
      <c r="G943" s="98">
        <f>G944+G946</f>
        <v>493936</v>
      </c>
      <c r="H943" s="98">
        <f>H944+H946</f>
        <v>493936</v>
      </c>
    </row>
    <row r="944" spans="1:8" ht="94.5" outlineLevel="6">
      <c r="A944" s="96" t="s">
        <v>481</v>
      </c>
      <c r="B944" s="97" t="s">
        <v>776</v>
      </c>
      <c r="C944" s="97" t="s">
        <v>187</v>
      </c>
      <c r="D944" s="97" t="s">
        <v>14</v>
      </c>
      <c r="E944" s="97" t="s">
        <v>387</v>
      </c>
      <c r="F944" s="97" t="s">
        <v>1</v>
      </c>
      <c r="G944" s="98">
        <f>G945</f>
        <v>5536</v>
      </c>
      <c r="H944" s="98">
        <f>H945</f>
        <v>5536</v>
      </c>
    </row>
    <row r="945" spans="1:8" ht="47.25" outlineLevel="7">
      <c r="A945" s="96" t="s">
        <v>706</v>
      </c>
      <c r="B945" s="97" t="s">
        <v>776</v>
      </c>
      <c r="C945" s="97" t="s">
        <v>187</v>
      </c>
      <c r="D945" s="97" t="s">
        <v>14</v>
      </c>
      <c r="E945" s="97" t="s">
        <v>387</v>
      </c>
      <c r="F945" s="97" t="s">
        <v>70</v>
      </c>
      <c r="G945" s="98">
        <v>5536</v>
      </c>
      <c r="H945" s="98">
        <f>G945</f>
        <v>5536</v>
      </c>
    </row>
    <row r="946" spans="1:8" ht="94.5" outlineLevel="6">
      <c r="A946" s="96" t="s">
        <v>482</v>
      </c>
      <c r="B946" s="97" t="s">
        <v>776</v>
      </c>
      <c r="C946" s="97" t="s">
        <v>187</v>
      </c>
      <c r="D946" s="97" t="s">
        <v>14</v>
      </c>
      <c r="E946" s="97" t="s">
        <v>388</v>
      </c>
      <c r="F946" s="97" t="s">
        <v>1</v>
      </c>
      <c r="G946" s="98">
        <f>G947</f>
        <v>488400</v>
      </c>
      <c r="H946" s="98">
        <f>H947</f>
        <v>488400</v>
      </c>
    </row>
    <row r="947" spans="1:8" ht="47.25" outlineLevel="7">
      <c r="A947" s="96" t="s">
        <v>706</v>
      </c>
      <c r="B947" s="97" t="s">
        <v>776</v>
      </c>
      <c r="C947" s="97" t="s">
        <v>187</v>
      </c>
      <c r="D947" s="97" t="s">
        <v>14</v>
      </c>
      <c r="E947" s="97" t="s">
        <v>388</v>
      </c>
      <c r="F947" s="97" t="s">
        <v>70</v>
      </c>
      <c r="G947" s="98">
        <v>488400</v>
      </c>
      <c r="H947" s="98">
        <f>G947</f>
        <v>488400</v>
      </c>
    </row>
    <row r="948" spans="1:8" s="95" customFormat="1" ht="31.5" outlineLevel="4">
      <c r="A948" s="92" t="s">
        <v>659</v>
      </c>
      <c r="B948" s="93" t="s">
        <v>776</v>
      </c>
      <c r="C948" s="93" t="s">
        <v>187</v>
      </c>
      <c r="D948" s="93" t="s">
        <v>14</v>
      </c>
      <c r="E948" s="93" t="s">
        <v>346</v>
      </c>
      <c r="F948" s="93" t="s">
        <v>1</v>
      </c>
      <c r="G948" s="94">
        <f>G949</f>
        <v>122228</v>
      </c>
      <c r="H948" s="94">
        <f>H949</f>
        <v>122228</v>
      </c>
    </row>
    <row r="949" spans="1:8" ht="31.5" outlineLevel="5">
      <c r="A949" s="96" t="s">
        <v>1148</v>
      </c>
      <c r="B949" s="97" t="s">
        <v>776</v>
      </c>
      <c r="C949" s="97" t="s">
        <v>187</v>
      </c>
      <c r="D949" s="97" t="s">
        <v>14</v>
      </c>
      <c r="E949" s="97" t="s">
        <v>351</v>
      </c>
      <c r="F949" s="97" t="s">
        <v>1</v>
      </c>
      <c r="G949" s="98">
        <f>G950+G952</f>
        <v>122228</v>
      </c>
      <c r="H949" s="98">
        <f>H950+H952</f>
        <v>122228</v>
      </c>
    </row>
    <row r="950" spans="1:8" ht="94.5" outlineLevel="6">
      <c r="A950" s="96" t="s">
        <v>481</v>
      </c>
      <c r="B950" s="97" t="s">
        <v>776</v>
      </c>
      <c r="C950" s="97" t="s">
        <v>187</v>
      </c>
      <c r="D950" s="97" t="s">
        <v>14</v>
      </c>
      <c r="E950" s="97" t="s">
        <v>389</v>
      </c>
      <c r="F950" s="97" t="s">
        <v>1</v>
      </c>
      <c r="G950" s="98">
        <f>G951</f>
        <v>2228</v>
      </c>
      <c r="H950" s="98">
        <f>H951</f>
        <v>2228</v>
      </c>
    </row>
    <row r="951" spans="1:8" ht="47.25" outlineLevel="7">
      <c r="A951" s="96" t="s">
        <v>706</v>
      </c>
      <c r="B951" s="97" t="s">
        <v>776</v>
      </c>
      <c r="C951" s="97" t="s">
        <v>187</v>
      </c>
      <c r="D951" s="97" t="s">
        <v>14</v>
      </c>
      <c r="E951" s="97" t="s">
        <v>389</v>
      </c>
      <c r="F951" s="97" t="s">
        <v>70</v>
      </c>
      <c r="G951" s="98">
        <v>2228</v>
      </c>
      <c r="H951" s="98">
        <f>G951</f>
        <v>2228</v>
      </c>
    </row>
    <row r="952" spans="1:8" ht="94.5" outlineLevel="6">
      <c r="A952" s="96" t="s">
        <v>482</v>
      </c>
      <c r="B952" s="97" t="s">
        <v>776</v>
      </c>
      <c r="C952" s="97" t="s">
        <v>187</v>
      </c>
      <c r="D952" s="97" t="s">
        <v>14</v>
      </c>
      <c r="E952" s="97" t="s">
        <v>390</v>
      </c>
      <c r="F952" s="97" t="s">
        <v>1</v>
      </c>
      <c r="G952" s="98">
        <f>G953</f>
        <v>120000</v>
      </c>
      <c r="H952" s="98">
        <f>H953</f>
        <v>120000</v>
      </c>
    </row>
    <row r="953" spans="1:8" ht="47.25" outlineLevel="7">
      <c r="A953" s="96" t="s">
        <v>706</v>
      </c>
      <c r="B953" s="97" t="s">
        <v>776</v>
      </c>
      <c r="C953" s="97" t="s">
        <v>187</v>
      </c>
      <c r="D953" s="97" t="s">
        <v>14</v>
      </c>
      <c r="E953" s="97" t="s">
        <v>390</v>
      </c>
      <c r="F953" s="97" t="s">
        <v>70</v>
      </c>
      <c r="G953" s="98">
        <v>120000</v>
      </c>
      <c r="H953" s="98">
        <f>G953</f>
        <v>120000</v>
      </c>
    </row>
    <row r="954" spans="1:8" s="95" customFormat="1" outlineLevel="1">
      <c r="A954" s="92" t="s">
        <v>715</v>
      </c>
      <c r="B954" s="93" t="s">
        <v>776</v>
      </c>
      <c r="C954" s="93" t="s">
        <v>63</v>
      </c>
      <c r="D954" s="93" t="s">
        <v>3</v>
      </c>
      <c r="E954" s="93" t="s">
        <v>4</v>
      </c>
      <c r="F954" s="93" t="s">
        <v>1</v>
      </c>
      <c r="G954" s="94">
        <f>G955</f>
        <v>1400050</v>
      </c>
      <c r="H954" s="94"/>
    </row>
    <row r="955" spans="1:8" s="95" customFormat="1" ht="31.5" outlineLevel="2">
      <c r="A955" s="92" t="s">
        <v>698</v>
      </c>
      <c r="B955" s="93" t="s">
        <v>776</v>
      </c>
      <c r="C955" s="93" t="s">
        <v>63</v>
      </c>
      <c r="D955" s="93" t="s">
        <v>2</v>
      </c>
      <c r="E955" s="93" t="s">
        <v>4</v>
      </c>
      <c r="F955" s="93" t="s">
        <v>1</v>
      </c>
      <c r="G955" s="94">
        <f>G956</f>
        <v>1400050</v>
      </c>
      <c r="H955" s="94"/>
    </row>
    <row r="956" spans="1:8" s="95" customFormat="1" ht="63" outlineLevel="3">
      <c r="A956" s="92" t="s">
        <v>671</v>
      </c>
      <c r="B956" s="93" t="s">
        <v>776</v>
      </c>
      <c r="C956" s="93" t="s">
        <v>63</v>
      </c>
      <c r="D956" s="93" t="s">
        <v>2</v>
      </c>
      <c r="E956" s="93" t="s">
        <v>300</v>
      </c>
      <c r="F956" s="93" t="s">
        <v>1</v>
      </c>
      <c r="G956" s="94">
        <f>G957</f>
        <v>1400050</v>
      </c>
      <c r="H956" s="94"/>
    </row>
    <row r="957" spans="1:8" s="95" customFormat="1" ht="31.5" outlineLevel="4">
      <c r="A957" s="92" t="s">
        <v>662</v>
      </c>
      <c r="B957" s="93" t="s">
        <v>776</v>
      </c>
      <c r="C957" s="93" t="s">
        <v>63</v>
      </c>
      <c r="D957" s="93" t="s">
        <v>2</v>
      </c>
      <c r="E957" s="93" t="s">
        <v>405</v>
      </c>
      <c r="F957" s="93" t="s">
        <v>1</v>
      </c>
      <c r="G957" s="94">
        <f>G958+G962</f>
        <v>1400050</v>
      </c>
      <c r="H957" s="94"/>
    </row>
    <row r="958" spans="1:8" ht="47.25" outlineLevel="5">
      <c r="A958" s="96" t="s">
        <v>1190</v>
      </c>
      <c r="B958" s="97" t="s">
        <v>776</v>
      </c>
      <c r="C958" s="97" t="s">
        <v>63</v>
      </c>
      <c r="D958" s="97" t="s">
        <v>2</v>
      </c>
      <c r="E958" s="97" t="s">
        <v>406</v>
      </c>
      <c r="F958" s="97" t="s">
        <v>1</v>
      </c>
      <c r="G958" s="98">
        <f>G959</f>
        <v>880050</v>
      </c>
      <c r="H958" s="98"/>
    </row>
    <row r="959" spans="1:8" ht="31.5" outlineLevel="6">
      <c r="A959" s="96" t="s">
        <v>448</v>
      </c>
      <c r="B959" s="97" t="s">
        <v>776</v>
      </c>
      <c r="C959" s="97" t="s">
        <v>63</v>
      </c>
      <c r="D959" s="97" t="s">
        <v>2</v>
      </c>
      <c r="E959" s="97" t="s">
        <v>407</v>
      </c>
      <c r="F959" s="97" t="s">
        <v>1</v>
      </c>
      <c r="G959" s="98">
        <f>G961+G960</f>
        <v>880050</v>
      </c>
      <c r="H959" s="98"/>
    </row>
    <row r="960" spans="1:8" ht="94.5" outlineLevel="7">
      <c r="A960" s="96" t="s">
        <v>719</v>
      </c>
      <c r="B960" s="97" t="s">
        <v>776</v>
      </c>
      <c r="C960" s="97" t="s">
        <v>63</v>
      </c>
      <c r="D960" s="97" t="s">
        <v>2</v>
      </c>
      <c r="E960" s="97" t="s">
        <v>407</v>
      </c>
      <c r="F960" s="97" t="s">
        <v>10</v>
      </c>
      <c r="G960" s="98">
        <v>300000</v>
      </c>
      <c r="H960" s="98"/>
    </row>
    <row r="961" spans="1:8" ht="31.5" outlineLevel="7">
      <c r="A961" s="96" t="s">
        <v>703</v>
      </c>
      <c r="B961" s="97" t="s">
        <v>776</v>
      </c>
      <c r="C961" s="97" t="s">
        <v>63</v>
      </c>
      <c r="D961" s="97" t="s">
        <v>2</v>
      </c>
      <c r="E961" s="97" t="s">
        <v>407</v>
      </c>
      <c r="F961" s="97" t="s">
        <v>17</v>
      </c>
      <c r="G961" s="98">
        <v>580050</v>
      </c>
      <c r="H961" s="98"/>
    </row>
    <row r="962" spans="1:8" ht="78.75" outlineLevel="5">
      <c r="A962" s="96" t="s">
        <v>1191</v>
      </c>
      <c r="B962" s="97" t="s">
        <v>776</v>
      </c>
      <c r="C962" s="97" t="s">
        <v>63</v>
      </c>
      <c r="D962" s="97" t="s">
        <v>2</v>
      </c>
      <c r="E962" s="97" t="s">
        <v>408</v>
      </c>
      <c r="F962" s="97" t="s">
        <v>1</v>
      </c>
      <c r="G962" s="98">
        <f>G963</f>
        <v>520000</v>
      </c>
      <c r="H962" s="98"/>
    </row>
    <row r="963" spans="1:8" ht="31.5" outlineLevel="6">
      <c r="A963" s="96" t="s">
        <v>448</v>
      </c>
      <c r="B963" s="97" t="s">
        <v>776</v>
      </c>
      <c r="C963" s="97" t="s">
        <v>63</v>
      </c>
      <c r="D963" s="97" t="s">
        <v>2</v>
      </c>
      <c r="E963" s="97" t="s">
        <v>409</v>
      </c>
      <c r="F963" s="97" t="s">
        <v>1</v>
      </c>
      <c r="G963" s="98">
        <f>G965+G964</f>
        <v>520000</v>
      </c>
      <c r="H963" s="98"/>
    </row>
    <row r="964" spans="1:8" ht="94.5" outlineLevel="7">
      <c r="A964" s="96" t="s">
        <v>719</v>
      </c>
      <c r="B964" s="97" t="s">
        <v>776</v>
      </c>
      <c r="C964" s="97" t="s">
        <v>63</v>
      </c>
      <c r="D964" s="97" t="s">
        <v>2</v>
      </c>
      <c r="E964" s="97" t="s">
        <v>409</v>
      </c>
      <c r="F964" s="97" t="s">
        <v>10</v>
      </c>
      <c r="G964" s="98">
        <v>240000</v>
      </c>
      <c r="H964" s="98"/>
    </row>
    <row r="965" spans="1:8" ht="31.5" outlineLevel="7">
      <c r="A965" s="96" t="s">
        <v>703</v>
      </c>
      <c r="B965" s="97" t="s">
        <v>776</v>
      </c>
      <c r="C965" s="97" t="s">
        <v>63</v>
      </c>
      <c r="D965" s="97" t="s">
        <v>2</v>
      </c>
      <c r="E965" s="97" t="s">
        <v>409</v>
      </c>
      <c r="F965" s="97" t="s">
        <v>17</v>
      </c>
      <c r="G965" s="98">
        <v>280000</v>
      </c>
      <c r="H965" s="98"/>
    </row>
    <row r="966" spans="1:8" s="95" customFormat="1" ht="47.25">
      <c r="A966" s="92" t="s">
        <v>1192</v>
      </c>
      <c r="B966" s="93" t="s">
        <v>784</v>
      </c>
      <c r="C966" s="93" t="s">
        <v>3</v>
      </c>
      <c r="D966" s="93" t="s">
        <v>3</v>
      </c>
      <c r="E966" s="93" t="s">
        <v>4</v>
      </c>
      <c r="F966" s="93" t="s">
        <v>1</v>
      </c>
      <c r="G966" s="94">
        <f>G967</f>
        <v>4211735.5</v>
      </c>
      <c r="H966" s="94"/>
    </row>
    <row r="967" spans="1:8" s="95" customFormat="1" outlineLevel="1">
      <c r="A967" s="92" t="s">
        <v>701</v>
      </c>
      <c r="B967" s="93" t="s">
        <v>784</v>
      </c>
      <c r="C967" s="93" t="s">
        <v>2</v>
      </c>
      <c r="D967" s="93" t="s">
        <v>3</v>
      </c>
      <c r="E967" s="93" t="s">
        <v>4</v>
      </c>
      <c r="F967" s="93" t="s">
        <v>1</v>
      </c>
      <c r="G967" s="94">
        <f>G968+G987</f>
        <v>4211735.5</v>
      </c>
      <c r="H967" s="94"/>
    </row>
    <row r="968" spans="1:8" s="95" customFormat="1" ht="63" outlineLevel="2">
      <c r="A968" s="92" t="s">
        <v>675</v>
      </c>
      <c r="B968" s="93" t="s">
        <v>784</v>
      </c>
      <c r="C968" s="93" t="s">
        <v>2</v>
      </c>
      <c r="D968" s="93" t="s">
        <v>60</v>
      </c>
      <c r="E968" s="93" t="s">
        <v>4</v>
      </c>
      <c r="F968" s="93" t="s">
        <v>1</v>
      </c>
      <c r="G968" s="94">
        <f>G969+G978</f>
        <v>4055189</v>
      </c>
      <c r="H968" s="94"/>
    </row>
    <row r="969" spans="1:8" s="95" customFormat="1" ht="63" outlineLevel="3">
      <c r="A969" s="92" t="s">
        <v>665</v>
      </c>
      <c r="B969" s="93" t="s">
        <v>784</v>
      </c>
      <c r="C969" s="93" t="s">
        <v>2</v>
      </c>
      <c r="D969" s="93" t="s">
        <v>60</v>
      </c>
      <c r="E969" s="93" t="s">
        <v>6</v>
      </c>
      <c r="F969" s="93" t="s">
        <v>1</v>
      </c>
      <c r="G969" s="94">
        <f>G970</f>
        <v>73514</v>
      </c>
      <c r="H969" s="94"/>
    </row>
    <row r="970" spans="1:8" s="95" customFormat="1" ht="31.5" outlineLevel="4">
      <c r="A970" s="92" t="s">
        <v>622</v>
      </c>
      <c r="B970" s="93" t="s">
        <v>784</v>
      </c>
      <c r="C970" s="93" t="s">
        <v>2</v>
      </c>
      <c r="D970" s="93" t="s">
        <v>60</v>
      </c>
      <c r="E970" s="93" t="s">
        <v>7</v>
      </c>
      <c r="F970" s="93" t="s">
        <v>1</v>
      </c>
      <c r="G970" s="94">
        <f>G971+G975</f>
        <v>73514</v>
      </c>
      <c r="H970" s="94"/>
    </row>
    <row r="971" spans="1:8" ht="63" outlineLevel="5">
      <c r="A971" s="96" t="s">
        <v>1081</v>
      </c>
      <c r="B971" s="97" t="s">
        <v>784</v>
      </c>
      <c r="C971" s="97" t="s">
        <v>2</v>
      </c>
      <c r="D971" s="97" t="s">
        <v>60</v>
      </c>
      <c r="E971" s="97" t="s">
        <v>15</v>
      </c>
      <c r="F971" s="97" t="s">
        <v>1</v>
      </c>
      <c r="G971" s="98">
        <f>G972</f>
        <v>57400</v>
      </c>
      <c r="H971" s="98"/>
    </row>
    <row r="972" spans="1:8" ht="31.5" outlineLevel="6">
      <c r="A972" s="96" t="s">
        <v>437</v>
      </c>
      <c r="B972" s="97" t="s">
        <v>784</v>
      </c>
      <c r="C972" s="97" t="s">
        <v>2</v>
      </c>
      <c r="D972" s="97" t="s">
        <v>60</v>
      </c>
      <c r="E972" s="97" t="s">
        <v>16</v>
      </c>
      <c r="F972" s="97" t="s">
        <v>1</v>
      </c>
      <c r="G972" s="98">
        <f>G974+G973</f>
        <v>57400</v>
      </c>
      <c r="H972" s="98"/>
    </row>
    <row r="973" spans="1:8" ht="94.5" outlineLevel="7">
      <c r="A973" s="96" t="s">
        <v>719</v>
      </c>
      <c r="B973" s="97" t="s">
        <v>784</v>
      </c>
      <c r="C973" s="97" t="s">
        <v>2</v>
      </c>
      <c r="D973" s="97" t="s">
        <v>60</v>
      </c>
      <c r="E973" s="97" t="s">
        <v>16</v>
      </c>
      <c r="F973" s="97" t="s">
        <v>10</v>
      </c>
      <c r="G973" s="98">
        <v>30700</v>
      </c>
      <c r="H973" s="98"/>
    </row>
    <row r="974" spans="1:8" ht="31.5" outlineLevel="7">
      <c r="A974" s="96" t="s">
        <v>703</v>
      </c>
      <c r="B974" s="97" t="s">
        <v>784</v>
      </c>
      <c r="C974" s="97" t="s">
        <v>2</v>
      </c>
      <c r="D974" s="97" t="s">
        <v>60</v>
      </c>
      <c r="E974" s="97" t="s">
        <v>16</v>
      </c>
      <c r="F974" s="97" t="s">
        <v>17</v>
      </c>
      <c r="G974" s="98">
        <v>26700</v>
      </c>
      <c r="H974" s="98"/>
    </row>
    <row r="975" spans="1:8" outlineLevel="5">
      <c r="A975" s="96" t="s">
        <v>1082</v>
      </c>
      <c r="B975" s="97" t="s">
        <v>784</v>
      </c>
      <c r="C975" s="97" t="s">
        <v>2</v>
      </c>
      <c r="D975" s="97" t="s">
        <v>60</v>
      </c>
      <c r="E975" s="97" t="s">
        <v>18</v>
      </c>
      <c r="F975" s="97" t="s">
        <v>1</v>
      </c>
      <c r="G975" s="98">
        <f>G976</f>
        <v>16114</v>
      </c>
      <c r="H975" s="98"/>
    </row>
    <row r="976" spans="1:8" ht="31.5" outlineLevel="6">
      <c r="A976" s="96" t="s">
        <v>437</v>
      </c>
      <c r="B976" s="97" t="s">
        <v>784</v>
      </c>
      <c r="C976" s="97" t="s">
        <v>2</v>
      </c>
      <c r="D976" s="97" t="s">
        <v>60</v>
      </c>
      <c r="E976" s="97" t="s">
        <v>19</v>
      </c>
      <c r="F976" s="97" t="s">
        <v>1</v>
      </c>
      <c r="G976" s="98">
        <f>G977</f>
        <v>16114</v>
      </c>
      <c r="H976" s="98"/>
    </row>
    <row r="977" spans="1:8" ht="31.5" outlineLevel="7">
      <c r="A977" s="96" t="s">
        <v>703</v>
      </c>
      <c r="B977" s="97" t="s">
        <v>784</v>
      </c>
      <c r="C977" s="97" t="s">
        <v>2</v>
      </c>
      <c r="D977" s="97" t="s">
        <v>60</v>
      </c>
      <c r="E977" s="97" t="s">
        <v>19</v>
      </c>
      <c r="F977" s="97" t="s">
        <v>17</v>
      </c>
      <c r="G977" s="98">
        <v>16114</v>
      </c>
      <c r="H977" s="98"/>
    </row>
    <row r="978" spans="1:8" s="95" customFormat="1" outlineLevel="3">
      <c r="A978" s="92" t="s">
        <v>498</v>
      </c>
      <c r="B978" s="93" t="s">
        <v>784</v>
      </c>
      <c r="C978" s="93" t="s">
        <v>2</v>
      </c>
      <c r="D978" s="93" t="s">
        <v>60</v>
      </c>
      <c r="E978" s="93" t="s">
        <v>11</v>
      </c>
      <c r="F978" s="93" t="s">
        <v>1</v>
      </c>
      <c r="G978" s="94">
        <f>G979+G981+G983+G985</f>
        <v>3981675</v>
      </c>
      <c r="H978" s="94"/>
    </row>
    <row r="979" spans="1:8" ht="63" outlineLevel="6">
      <c r="A979" s="96" t="s">
        <v>444</v>
      </c>
      <c r="B979" s="97" t="s">
        <v>784</v>
      </c>
      <c r="C979" s="97" t="s">
        <v>2</v>
      </c>
      <c r="D979" s="97" t="s">
        <v>60</v>
      </c>
      <c r="E979" s="97" t="s">
        <v>61</v>
      </c>
      <c r="F979" s="97" t="s">
        <v>1</v>
      </c>
      <c r="G979" s="98">
        <f>G980</f>
        <v>1299819</v>
      </c>
      <c r="H979" s="98"/>
    </row>
    <row r="980" spans="1:8" ht="94.5" outlineLevel="7">
      <c r="A980" s="96" t="s">
        <v>719</v>
      </c>
      <c r="B980" s="97" t="s">
        <v>784</v>
      </c>
      <c r="C980" s="97" t="s">
        <v>2</v>
      </c>
      <c r="D980" s="97" t="s">
        <v>60</v>
      </c>
      <c r="E980" s="97" t="s">
        <v>61</v>
      </c>
      <c r="F980" s="97" t="s">
        <v>10</v>
      </c>
      <c r="G980" s="98">
        <v>1299819</v>
      </c>
      <c r="H980" s="98" t="s">
        <v>1221</v>
      </c>
    </row>
    <row r="981" spans="1:8" ht="31.5" outlineLevel="6">
      <c r="A981" s="96" t="s">
        <v>441</v>
      </c>
      <c r="B981" s="97" t="s">
        <v>784</v>
      </c>
      <c r="C981" s="97" t="s">
        <v>2</v>
      </c>
      <c r="D981" s="97" t="s">
        <v>60</v>
      </c>
      <c r="E981" s="97" t="s">
        <v>21</v>
      </c>
      <c r="F981" s="97" t="s">
        <v>1</v>
      </c>
      <c r="G981" s="98">
        <f>G982</f>
        <v>2047661</v>
      </c>
      <c r="H981" s="98"/>
    </row>
    <row r="982" spans="1:8" ht="94.5" outlineLevel="7">
      <c r="A982" s="96" t="s">
        <v>719</v>
      </c>
      <c r="B982" s="97" t="s">
        <v>784</v>
      </c>
      <c r="C982" s="97" t="s">
        <v>2</v>
      </c>
      <c r="D982" s="97" t="s">
        <v>60</v>
      </c>
      <c r="E982" s="97" t="s">
        <v>21</v>
      </c>
      <c r="F982" s="97" t="s">
        <v>10</v>
      </c>
      <c r="G982" s="98">
        <v>2047661</v>
      </c>
      <c r="H982" s="98"/>
    </row>
    <row r="983" spans="1:8" ht="63" outlineLevel="6">
      <c r="A983" s="96" t="s">
        <v>443</v>
      </c>
      <c r="B983" s="97" t="s">
        <v>784</v>
      </c>
      <c r="C983" s="97" t="s">
        <v>2</v>
      </c>
      <c r="D983" s="97" t="s">
        <v>60</v>
      </c>
      <c r="E983" s="97" t="s">
        <v>62</v>
      </c>
      <c r="F983" s="97" t="s">
        <v>1</v>
      </c>
      <c r="G983" s="98">
        <f>G984</f>
        <v>548195</v>
      </c>
      <c r="H983" s="98"/>
    </row>
    <row r="984" spans="1:8" ht="94.5" outlineLevel="7">
      <c r="A984" s="96" t="s">
        <v>719</v>
      </c>
      <c r="B984" s="97" t="s">
        <v>784</v>
      </c>
      <c r="C984" s="97" t="s">
        <v>2</v>
      </c>
      <c r="D984" s="97" t="s">
        <v>60</v>
      </c>
      <c r="E984" s="97" t="s">
        <v>62</v>
      </c>
      <c r="F984" s="97" t="s">
        <v>10</v>
      </c>
      <c r="G984" s="98">
        <v>548195</v>
      </c>
      <c r="H984" s="98"/>
    </row>
    <row r="985" spans="1:8" ht="78.75" outlineLevel="6">
      <c r="A985" s="96" t="s">
        <v>439</v>
      </c>
      <c r="B985" s="97" t="s">
        <v>784</v>
      </c>
      <c r="C985" s="97" t="s">
        <v>2</v>
      </c>
      <c r="D985" s="97" t="s">
        <v>60</v>
      </c>
      <c r="E985" s="97" t="s">
        <v>13</v>
      </c>
      <c r="F985" s="97" t="s">
        <v>1</v>
      </c>
      <c r="G985" s="98">
        <f>G986</f>
        <v>86000</v>
      </c>
      <c r="H985" s="98"/>
    </row>
    <row r="986" spans="1:8" ht="94.5" outlineLevel="7">
      <c r="A986" s="96" t="s">
        <v>719</v>
      </c>
      <c r="B986" s="97" t="s">
        <v>784</v>
      </c>
      <c r="C986" s="97" t="s">
        <v>2</v>
      </c>
      <c r="D986" s="97" t="s">
        <v>60</v>
      </c>
      <c r="E986" s="97" t="s">
        <v>13</v>
      </c>
      <c r="F986" s="97" t="s">
        <v>10</v>
      </c>
      <c r="G986" s="98">
        <v>86000</v>
      </c>
      <c r="H986" s="98"/>
    </row>
    <row r="987" spans="1:8" s="95" customFormat="1" outlineLevel="2">
      <c r="A987" s="92" t="s">
        <v>677</v>
      </c>
      <c r="B987" s="93" t="s">
        <v>784</v>
      </c>
      <c r="C987" s="93" t="s">
        <v>2</v>
      </c>
      <c r="D987" s="93" t="s">
        <v>66</v>
      </c>
      <c r="E987" s="93" t="s">
        <v>4</v>
      </c>
      <c r="F987" s="93" t="s">
        <v>1</v>
      </c>
      <c r="G987" s="94">
        <f>G988</f>
        <v>156546.5</v>
      </c>
      <c r="H987" s="94"/>
    </row>
    <row r="988" spans="1:8" s="95" customFormat="1" ht="47.25" outlineLevel="3">
      <c r="A988" s="92" t="s">
        <v>668</v>
      </c>
      <c r="B988" s="93" t="s">
        <v>784</v>
      </c>
      <c r="C988" s="93" t="s">
        <v>2</v>
      </c>
      <c r="D988" s="93" t="s">
        <v>66</v>
      </c>
      <c r="E988" s="93" t="s">
        <v>90</v>
      </c>
      <c r="F988" s="93" t="s">
        <v>1</v>
      </c>
      <c r="G988" s="94">
        <f>G989</f>
        <v>156546.5</v>
      </c>
      <c r="H988" s="94"/>
    </row>
    <row r="989" spans="1:8" s="95" customFormat="1" ht="47.25" outlineLevel="4">
      <c r="A989" s="92" t="s">
        <v>633</v>
      </c>
      <c r="B989" s="93" t="s">
        <v>784</v>
      </c>
      <c r="C989" s="93" t="s">
        <v>2</v>
      </c>
      <c r="D989" s="93" t="s">
        <v>66</v>
      </c>
      <c r="E989" s="93" t="s">
        <v>91</v>
      </c>
      <c r="F989" s="93" t="s">
        <v>1</v>
      </c>
      <c r="G989" s="94">
        <f>G990+G993</f>
        <v>156546.5</v>
      </c>
      <c r="H989" s="94"/>
    </row>
    <row r="990" spans="1:8" ht="47.25" outlineLevel="5">
      <c r="A990" s="96" t="s">
        <v>1083</v>
      </c>
      <c r="B990" s="97" t="s">
        <v>784</v>
      </c>
      <c r="C990" s="97" t="s">
        <v>2</v>
      </c>
      <c r="D990" s="97" t="s">
        <v>66</v>
      </c>
      <c r="E990" s="97" t="s">
        <v>92</v>
      </c>
      <c r="F990" s="97" t="s">
        <v>1</v>
      </c>
      <c r="G990" s="98">
        <f>G991</f>
        <v>60000</v>
      </c>
      <c r="H990" s="98"/>
    </row>
    <row r="991" spans="1:8" ht="31.5" outlineLevel="6">
      <c r="A991" s="96" t="s">
        <v>448</v>
      </c>
      <c r="B991" s="97" t="s">
        <v>784</v>
      </c>
      <c r="C991" s="97" t="s">
        <v>2</v>
      </c>
      <c r="D991" s="97" t="s">
        <v>66</v>
      </c>
      <c r="E991" s="97" t="s">
        <v>93</v>
      </c>
      <c r="F991" s="97" t="s">
        <v>1</v>
      </c>
      <c r="G991" s="98">
        <f>G992</f>
        <v>60000</v>
      </c>
      <c r="H991" s="98"/>
    </row>
    <row r="992" spans="1:8" ht="31.5" outlineLevel="7">
      <c r="A992" s="96" t="s">
        <v>703</v>
      </c>
      <c r="B992" s="97" t="s">
        <v>784</v>
      </c>
      <c r="C992" s="97" t="s">
        <v>2</v>
      </c>
      <c r="D992" s="97" t="s">
        <v>66</v>
      </c>
      <c r="E992" s="97" t="s">
        <v>93</v>
      </c>
      <c r="F992" s="97" t="s">
        <v>17</v>
      </c>
      <c r="G992" s="98">
        <v>60000</v>
      </c>
      <c r="H992" s="98"/>
    </row>
    <row r="993" spans="1:8" ht="47.25" outlineLevel="5">
      <c r="A993" s="96" t="s">
        <v>1084</v>
      </c>
      <c r="B993" s="97" t="s">
        <v>784</v>
      </c>
      <c r="C993" s="97" t="s">
        <v>2</v>
      </c>
      <c r="D993" s="97" t="s">
        <v>66</v>
      </c>
      <c r="E993" s="97" t="s">
        <v>94</v>
      </c>
      <c r="F993" s="97" t="s">
        <v>1</v>
      </c>
      <c r="G993" s="98">
        <f>G994</f>
        <v>96546.5</v>
      </c>
      <c r="H993" s="98"/>
    </row>
    <row r="994" spans="1:8" ht="31.5" outlineLevel="6">
      <c r="A994" s="96" t="s">
        <v>448</v>
      </c>
      <c r="B994" s="97" t="s">
        <v>784</v>
      </c>
      <c r="C994" s="97" t="s">
        <v>2</v>
      </c>
      <c r="D994" s="97" t="s">
        <v>66</v>
      </c>
      <c r="E994" s="97" t="s">
        <v>95</v>
      </c>
      <c r="F994" s="97" t="s">
        <v>1</v>
      </c>
      <c r="G994" s="98">
        <f>G995</f>
        <v>96546.5</v>
      </c>
      <c r="H994" s="98"/>
    </row>
    <row r="995" spans="1:8" ht="31.5" outlineLevel="7">
      <c r="A995" s="96" t="s">
        <v>703</v>
      </c>
      <c r="B995" s="97" t="s">
        <v>784</v>
      </c>
      <c r="C995" s="97" t="s">
        <v>2</v>
      </c>
      <c r="D995" s="97" t="s">
        <v>66</v>
      </c>
      <c r="E995" s="97" t="s">
        <v>95</v>
      </c>
      <c r="F995" s="97" t="s">
        <v>17</v>
      </c>
      <c r="G995" s="98">
        <v>96546.5</v>
      </c>
      <c r="H995" s="98"/>
    </row>
    <row r="996" spans="1:8" s="95" customFormat="1" ht="21.75" customHeight="1" outlineLevel="7">
      <c r="A996" s="336" t="s">
        <v>417</v>
      </c>
      <c r="B996" s="337"/>
      <c r="C996" s="337"/>
      <c r="D996" s="337"/>
      <c r="E996" s="337"/>
      <c r="F996" s="338"/>
      <c r="G996" s="94">
        <f>G966+G782+G555+G507+G273+G56+G12</f>
        <v>2220970999.0299997</v>
      </c>
      <c r="H996" s="94">
        <f>H56+H273+H555+H782</f>
        <v>805103202.53000009</v>
      </c>
    </row>
    <row r="997" spans="1:8" ht="12.75" customHeight="1">
      <c r="A997" s="99"/>
      <c r="B997" s="99"/>
      <c r="C997" s="99"/>
      <c r="D997" s="99"/>
      <c r="E997" s="99"/>
      <c r="F997" s="99"/>
      <c r="G997" s="99"/>
      <c r="H997" s="99"/>
    </row>
    <row r="998" spans="1:8" ht="15" customHeight="1">
      <c r="A998" s="339"/>
      <c r="B998" s="340"/>
      <c r="C998" s="340"/>
      <c r="D998" s="340"/>
      <c r="E998" s="340"/>
      <c r="F998" s="340"/>
      <c r="G998" s="340"/>
      <c r="H998" s="100"/>
    </row>
    <row r="999" spans="1:8" hidden="1">
      <c r="G999" s="100">
        <f>G996-Приложение_6!F853</f>
        <v>0</v>
      </c>
      <c r="H999" s="100">
        <f>H996-Приложение_6!G853</f>
        <v>0</v>
      </c>
    </row>
    <row r="1000" spans="1:8" hidden="1"/>
    <row r="1001" spans="1:8" hidden="1">
      <c r="G1001" s="100">
        <v>2220551930.8800001</v>
      </c>
      <c r="H1001" s="100"/>
    </row>
    <row r="1002" spans="1:8" hidden="1">
      <c r="G1002" s="100">
        <f>G996-G1001</f>
        <v>419068.14999961853</v>
      </c>
    </row>
    <row r="1003" spans="1:8" hidden="1"/>
    <row r="1004" spans="1:8" hidden="1"/>
    <row r="1005" spans="1:8" hidden="1"/>
    <row r="1006" spans="1:8" hidden="1"/>
    <row r="1007" spans="1:8" hidden="1"/>
    <row r="1008" spans="1:8" hidden="1"/>
    <row r="1009" spans="7:8" hidden="1"/>
    <row r="1010" spans="7:8" hidden="1"/>
    <row r="1011" spans="7:8" hidden="1">
      <c r="G1011" s="100">
        <f>2224502974.03-G996</f>
        <v>3531975.0000004768</v>
      </c>
    </row>
    <row r="1012" spans="7:8" hidden="1"/>
    <row r="1018" spans="7:8">
      <c r="G1018" s="100"/>
      <c r="H1018" s="100"/>
    </row>
    <row r="1019" spans="7:8">
      <c r="G1019" s="100"/>
    </row>
  </sheetData>
  <mergeCells count="8">
    <mergeCell ref="A996:F996"/>
    <mergeCell ref="A998:G998"/>
    <mergeCell ref="A7:H7"/>
    <mergeCell ref="A1:H1"/>
    <mergeCell ref="A2:H2"/>
    <mergeCell ref="A3:H3"/>
    <mergeCell ref="A4:H4"/>
    <mergeCell ref="A5:H5"/>
  </mergeCells>
  <pageMargins left="0.78740157480314965" right="0.59055118110236227" top="0.59055118110236227" bottom="0.59055118110236227" header="0.39370078740157483" footer="0.39370078740157483"/>
  <pageSetup paperSize="9" scale="61" fitToHeight="0" orientation="portrait" r:id="rId1"/>
  <headerFooter>
    <oddFooter>&amp;CСтраница &amp;P&amp;R&amp;A</oddFooter>
  </headerFooter>
  <rowBreaks count="1" manualBreakCount="1">
    <brk id="99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41"/>
  <sheetViews>
    <sheetView showGridLines="0" view="pageBreakPreview" zoomScaleNormal="100" zoomScaleSheetLayoutView="100" workbookViewId="0">
      <selection activeCell="A7" sqref="A7:J7"/>
    </sheetView>
  </sheetViews>
  <sheetFormatPr defaultColWidth="9.140625" defaultRowHeight="15.75" outlineLevelRow="7"/>
  <cols>
    <col min="1" max="1" width="40" style="153" customWidth="1"/>
    <col min="2" max="2" width="9.7109375" style="153" customWidth="1"/>
    <col min="3" max="3" width="8.7109375" style="153" customWidth="1"/>
    <col min="4" max="4" width="9.140625" style="153" customWidth="1"/>
    <col min="5" max="5" width="15" style="153" customWidth="1"/>
    <col min="6" max="6" width="9.7109375" style="153" customWidth="1"/>
    <col min="7" max="7" width="19.42578125" style="153" customWidth="1"/>
    <col min="8" max="8" width="17.85546875" style="153" customWidth="1"/>
    <col min="9" max="9" width="18.85546875" style="153" customWidth="1"/>
    <col min="10" max="10" width="16.85546875" style="153" customWidth="1"/>
    <col min="11" max="11" width="7.28515625" style="150" hidden="1" customWidth="1"/>
    <col min="12" max="12" width="19.42578125" style="153" hidden="1" customWidth="1"/>
    <col min="13" max="13" width="17.85546875" style="153" hidden="1" customWidth="1"/>
    <col min="14" max="14" width="17.28515625" style="153" hidden="1" customWidth="1"/>
    <col min="15" max="15" width="16.85546875" style="153" hidden="1" customWidth="1"/>
    <col min="16" max="16" width="0" style="150" hidden="1" customWidth="1"/>
    <col min="17" max="20" width="18.42578125" style="150" hidden="1" customWidth="1"/>
    <col min="21" max="16384" width="9.140625" style="150"/>
  </cols>
  <sheetData>
    <row r="1" spans="1:20">
      <c r="H1" s="342" t="s">
        <v>1225</v>
      </c>
      <c r="I1" s="342"/>
      <c r="J1" s="342"/>
      <c r="M1" s="342" t="s">
        <v>1225</v>
      </c>
      <c r="N1" s="342"/>
      <c r="O1" s="342"/>
    </row>
    <row r="2" spans="1:20" s="149" customFormat="1">
      <c r="A2" s="4"/>
      <c r="B2" s="4"/>
      <c r="C2" s="4"/>
      <c r="D2" s="4"/>
      <c r="E2" s="4"/>
      <c r="F2" s="4"/>
      <c r="G2" s="4"/>
      <c r="H2" s="343" t="s">
        <v>426</v>
      </c>
      <c r="I2" s="343"/>
      <c r="J2" s="343"/>
      <c r="L2" s="4"/>
      <c r="M2" s="343" t="s">
        <v>426</v>
      </c>
      <c r="N2" s="343"/>
      <c r="O2" s="343"/>
    </row>
    <row r="3" spans="1:20" s="149" customFormat="1">
      <c r="A3" s="4"/>
      <c r="B3" s="4"/>
      <c r="C3" s="4"/>
      <c r="D3" s="4"/>
      <c r="E3" s="4"/>
      <c r="F3" s="4"/>
      <c r="G3" s="4"/>
      <c r="H3" s="4"/>
      <c r="I3" s="342" t="s">
        <v>1078</v>
      </c>
      <c r="J3" s="342"/>
      <c r="L3" s="4"/>
      <c r="M3" s="4"/>
      <c r="N3" s="342" t="s">
        <v>1078</v>
      </c>
      <c r="O3" s="342"/>
    </row>
    <row r="4" spans="1:20" s="149" customFormat="1">
      <c r="A4" s="311" t="s">
        <v>723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20" s="149" customFormat="1">
      <c r="A5" s="311" t="s">
        <v>1264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20" s="149" customFormat="1" ht="11.25" customHeight="1">
      <c r="A6" s="327"/>
      <c r="B6" s="328"/>
      <c r="C6" s="328"/>
      <c r="D6" s="328"/>
      <c r="E6" s="328"/>
      <c r="F6" s="328"/>
      <c r="G6" s="328"/>
      <c r="H6" s="328"/>
      <c r="I6" s="328"/>
      <c r="J6" s="147"/>
      <c r="O6" s="147"/>
    </row>
    <row r="7" spans="1:20" s="149" customFormat="1" ht="53.45" customHeight="1">
      <c r="A7" s="333" t="s">
        <v>1224</v>
      </c>
      <c r="B7" s="333"/>
      <c r="C7" s="333"/>
      <c r="D7" s="333"/>
      <c r="E7" s="333"/>
      <c r="F7" s="333"/>
      <c r="G7" s="333"/>
      <c r="H7" s="333"/>
      <c r="I7" s="333"/>
      <c r="J7" s="333"/>
    </row>
    <row r="8" spans="1:20" s="149" customFormat="1" ht="14.2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L8" s="146"/>
      <c r="M8" s="146"/>
      <c r="N8" s="146"/>
      <c r="O8" s="146"/>
    </row>
    <row r="9" spans="1:20" s="149" customFormat="1">
      <c r="A9" s="329"/>
      <c r="B9" s="330"/>
      <c r="C9" s="330"/>
      <c r="D9" s="330"/>
      <c r="E9" s="330"/>
      <c r="F9" s="330"/>
      <c r="G9" s="330"/>
      <c r="H9" s="330"/>
      <c r="I9" s="330"/>
      <c r="J9" s="156" t="s">
        <v>428</v>
      </c>
      <c r="O9" s="156" t="s">
        <v>428</v>
      </c>
    </row>
    <row r="10" spans="1:20" s="149" customFormat="1" ht="162" customHeight="1">
      <c r="A10" s="277" t="s">
        <v>429</v>
      </c>
      <c r="B10" s="278" t="s">
        <v>1079</v>
      </c>
      <c r="C10" s="279" t="s">
        <v>1195</v>
      </c>
      <c r="D10" s="279" t="s">
        <v>1196</v>
      </c>
      <c r="E10" s="278" t="s">
        <v>432</v>
      </c>
      <c r="F10" s="278" t="s">
        <v>1197</v>
      </c>
      <c r="G10" s="277" t="s">
        <v>423</v>
      </c>
      <c r="H10" s="277" t="s">
        <v>424</v>
      </c>
      <c r="I10" s="277" t="s">
        <v>422</v>
      </c>
      <c r="J10" s="277" t="s">
        <v>424</v>
      </c>
      <c r="L10" s="11" t="s">
        <v>423</v>
      </c>
      <c r="M10" s="11" t="s">
        <v>424</v>
      </c>
      <c r="N10" s="11" t="s">
        <v>422</v>
      </c>
      <c r="O10" s="11" t="s">
        <v>424</v>
      </c>
      <c r="Q10" s="11" t="s">
        <v>423</v>
      </c>
      <c r="R10" s="11" t="s">
        <v>424</v>
      </c>
      <c r="S10" s="11" t="s">
        <v>422</v>
      </c>
      <c r="T10" s="11" t="s">
        <v>424</v>
      </c>
    </row>
    <row r="11" spans="1:20">
      <c r="A11" s="283">
        <v>1</v>
      </c>
      <c r="B11" s="152">
        <v>2</v>
      </c>
      <c r="C11" s="157">
        <v>3</v>
      </c>
      <c r="D11" s="157">
        <v>4</v>
      </c>
      <c r="E11" s="152">
        <v>5</v>
      </c>
      <c r="F11" s="152">
        <v>6</v>
      </c>
      <c r="G11" s="283">
        <v>7</v>
      </c>
      <c r="H11" s="283">
        <v>8</v>
      </c>
      <c r="I11" s="283">
        <v>9</v>
      </c>
      <c r="J11" s="283">
        <v>10</v>
      </c>
      <c r="L11" s="276"/>
      <c r="M11" s="276"/>
      <c r="N11" s="276"/>
      <c r="O11" s="276"/>
      <c r="Q11" s="276"/>
      <c r="R11" s="276"/>
      <c r="S11" s="276"/>
      <c r="T11" s="276"/>
    </row>
    <row r="12" spans="1:20" ht="31.5">
      <c r="A12" s="280" t="s">
        <v>730</v>
      </c>
      <c r="B12" s="281" t="s">
        <v>729</v>
      </c>
      <c r="C12" s="281" t="s">
        <v>3</v>
      </c>
      <c r="D12" s="281" t="s">
        <v>3</v>
      </c>
      <c r="E12" s="281" t="s">
        <v>4</v>
      </c>
      <c r="F12" s="281" t="s">
        <v>1</v>
      </c>
      <c r="G12" s="282">
        <f>G13</f>
        <v>7617014.4900000002</v>
      </c>
      <c r="H12" s="282"/>
      <c r="I12" s="282">
        <f>I13</f>
        <v>7617014.4900000002</v>
      </c>
      <c r="J12" s="282"/>
      <c r="L12" s="12">
        <v>7617014.4900000002</v>
      </c>
      <c r="M12" s="12"/>
      <c r="N12" s="12">
        <v>7617014.4900000002</v>
      </c>
      <c r="O12" s="12"/>
      <c r="Q12" s="12">
        <f>L12-G12</f>
        <v>0</v>
      </c>
      <c r="R12" s="12">
        <f t="shared" ref="R12:T12" si="0">M12-H12</f>
        <v>0</v>
      </c>
      <c r="S12" s="12">
        <f t="shared" si="0"/>
        <v>0</v>
      </c>
      <c r="T12" s="12">
        <f t="shared" si="0"/>
        <v>0</v>
      </c>
    </row>
    <row r="13" spans="1:20" ht="31.5" outlineLevel="1">
      <c r="A13" s="102" t="s">
        <v>701</v>
      </c>
      <c r="B13" s="103" t="s">
        <v>729</v>
      </c>
      <c r="C13" s="103" t="s">
        <v>2</v>
      </c>
      <c r="D13" s="103" t="s">
        <v>3</v>
      </c>
      <c r="E13" s="103" t="s">
        <v>4</v>
      </c>
      <c r="F13" s="103" t="s">
        <v>1</v>
      </c>
      <c r="G13" s="12">
        <f>G14+G25+G42</f>
        <v>7617014.4900000002</v>
      </c>
      <c r="H13" s="12"/>
      <c r="I13" s="12">
        <f>I14+I25+I42</f>
        <v>7617014.4900000002</v>
      </c>
      <c r="J13" s="12"/>
      <c r="L13" s="12">
        <v>7617014.4900000002</v>
      </c>
      <c r="M13" s="12"/>
      <c r="N13" s="12">
        <v>7617014.4900000002</v>
      </c>
      <c r="O13" s="12"/>
      <c r="Q13" s="12">
        <f t="shared" ref="Q13:Q76" si="1">L13-G13</f>
        <v>0</v>
      </c>
      <c r="R13" s="12">
        <f t="shared" ref="R13:R76" si="2">M13-H13</f>
        <v>0</v>
      </c>
      <c r="S13" s="12">
        <f t="shared" ref="S13:S76" si="3">N13-I13</f>
        <v>0</v>
      </c>
      <c r="T13" s="12">
        <f t="shared" ref="T13:T76" si="4">O13-J13</f>
        <v>0</v>
      </c>
    </row>
    <row r="14" spans="1:20" ht="63" outlineLevel="2">
      <c r="A14" s="102" t="s">
        <v>672</v>
      </c>
      <c r="B14" s="103" t="s">
        <v>729</v>
      </c>
      <c r="C14" s="103" t="s">
        <v>2</v>
      </c>
      <c r="D14" s="103" t="s">
        <v>5</v>
      </c>
      <c r="E14" s="103" t="s">
        <v>4</v>
      </c>
      <c r="F14" s="103" t="s">
        <v>1</v>
      </c>
      <c r="G14" s="12">
        <f>G15+G20</f>
        <v>2221129.4900000002</v>
      </c>
      <c r="H14" s="12"/>
      <c r="I14" s="12">
        <f>I15+I20</f>
        <v>2246129.4900000002</v>
      </c>
      <c r="J14" s="12"/>
      <c r="L14" s="12">
        <v>2221129.4900000002</v>
      </c>
      <c r="M14" s="12"/>
      <c r="N14" s="12">
        <v>2246129.4900000002</v>
      </c>
      <c r="O14" s="12"/>
      <c r="Q14" s="12">
        <f t="shared" si="1"/>
        <v>0</v>
      </c>
      <c r="R14" s="12">
        <f t="shared" si="2"/>
        <v>0</v>
      </c>
      <c r="S14" s="12">
        <f t="shared" si="3"/>
        <v>0</v>
      </c>
      <c r="T14" s="12">
        <f t="shared" si="4"/>
        <v>0</v>
      </c>
    </row>
    <row r="15" spans="1:20" ht="63" outlineLevel="3">
      <c r="A15" s="102" t="s">
        <v>665</v>
      </c>
      <c r="B15" s="103" t="s">
        <v>729</v>
      </c>
      <c r="C15" s="103" t="s">
        <v>2</v>
      </c>
      <c r="D15" s="103" t="s">
        <v>5</v>
      </c>
      <c r="E15" s="103" t="s">
        <v>6</v>
      </c>
      <c r="F15" s="103" t="s">
        <v>1</v>
      </c>
      <c r="G15" s="12">
        <f>G16</f>
        <v>96826.49</v>
      </c>
      <c r="H15" s="12"/>
      <c r="I15" s="12">
        <f>I16</f>
        <v>96826.49</v>
      </c>
      <c r="J15" s="12"/>
      <c r="L15" s="12">
        <v>96826.49</v>
      </c>
      <c r="M15" s="12"/>
      <c r="N15" s="12">
        <v>96826.49</v>
      </c>
      <c r="O15" s="12"/>
      <c r="Q15" s="12">
        <f t="shared" si="1"/>
        <v>0</v>
      </c>
      <c r="R15" s="12">
        <f t="shared" si="2"/>
        <v>0</v>
      </c>
      <c r="S15" s="12">
        <f t="shared" si="3"/>
        <v>0</v>
      </c>
      <c r="T15" s="12">
        <f t="shared" si="4"/>
        <v>0</v>
      </c>
    </row>
    <row r="16" spans="1:20" ht="47.25" outlineLevel="4">
      <c r="A16" s="102" t="s">
        <v>622</v>
      </c>
      <c r="B16" s="103" t="s">
        <v>729</v>
      </c>
      <c r="C16" s="103" t="s">
        <v>2</v>
      </c>
      <c r="D16" s="103" t="s">
        <v>5</v>
      </c>
      <c r="E16" s="103" t="s">
        <v>7</v>
      </c>
      <c r="F16" s="103" t="s">
        <v>1</v>
      </c>
      <c r="G16" s="12">
        <f>G17</f>
        <v>96826.49</v>
      </c>
      <c r="H16" s="12"/>
      <c r="I16" s="12">
        <f>I17</f>
        <v>96826.49</v>
      </c>
      <c r="J16" s="12"/>
      <c r="L16" s="12">
        <v>96826.49</v>
      </c>
      <c r="M16" s="12"/>
      <c r="N16" s="12">
        <v>96826.49</v>
      </c>
      <c r="O16" s="12"/>
      <c r="Q16" s="12">
        <f t="shared" si="1"/>
        <v>0</v>
      </c>
      <c r="R16" s="12">
        <f t="shared" si="2"/>
        <v>0</v>
      </c>
      <c r="S16" s="12">
        <f t="shared" si="3"/>
        <v>0</v>
      </c>
      <c r="T16" s="12">
        <f t="shared" si="4"/>
        <v>0</v>
      </c>
    </row>
    <row r="17" spans="1:20" s="149" customFormat="1" ht="63" outlineLevel="5">
      <c r="A17" s="19" t="s">
        <v>1080</v>
      </c>
      <c r="B17" s="20" t="s">
        <v>729</v>
      </c>
      <c r="C17" s="20" t="s">
        <v>2</v>
      </c>
      <c r="D17" s="20" t="s">
        <v>5</v>
      </c>
      <c r="E17" s="20" t="s">
        <v>8</v>
      </c>
      <c r="F17" s="20" t="s">
        <v>1</v>
      </c>
      <c r="G17" s="13">
        <f>G18</f>
        <v>96826.49</v>
      </c>
      <c r="H17" s="13"/>
      <c r="I17" s="13">
        <f>I18</f>
        <v>96826.49</v>
      </c>
      <c r="J17" s="13"/>
      <c r="L17" s="13">
        <v>96826.49</v>
      </c>
      <c r="M17" s="13"/>
      <c r="N17" s="13">
        <v>96826.49</v>
      </c>
      <c r="O17" s="13"/>
      <c r="Q17" s="13">
        <f t="shared" si="1"/>
        <v>0</v>
      </c>
      <c r="R17" s="13">
        <f t="shared" si="2"/>
        <v>0</v>
      </c>
      <c r="S17" s="13">
        <f t="shared" si="3"/>
        <v>0</v>
      </c>
      <c r="T17" s="13">
        <f t="shared" si="4"/>
        <v>0</v>
      </c>
    </row>
    <row r="18" spans="1:20" s="149" customFormat="1" ht="47.25" outlineLevel="6">
      <c r="A18" s="19" t="s">
        <v>437</v>
      </c>
      <c r="B18" s="20" t="s">
        <v>729</v>
      </c>
      <c r="C18" s="20" t="s">
        <v>2</v>
      </c>
      <c r="D18" s="20" t="s">
        <v>5</v>
      </c>
      <c r="E18" s="20" t="s">
        <v>9</v>
      </c>
      <c r="F18" s="20" t="s">
        <v>1</v>
      </c>
      <c r="G18" s="13">
        <f>G19</f>
        <v>96826.49</v>
      </c>
      <c r="H18" s="13"/>
      <c r="I18" s="13">
        <f>I19</f>
        <v>96826.49</v>
      </c>
      <c r="J18" s="13"/>
      <c r="L18" s="13">
        <v>96826.49</v>
      </c>
      <c r="M18" s="13"/>
      <c r="N18" s="13">
        <v>96826.49</v>
      </c>
      <c r="O18" s="13"/>
      <c r="Q18" s="13">
        <f t="shared" si="1"/>
        <v>0</v>
      </c>
      <c r="R18" s="13">
        <f t="shared" si="2"/>
        <v>0</v>
      </c>
      <c r="S18" s="13">
        <f t="shared" si="3"/>
        <v>0</v>
      </c>
      <c r="T18" s="13">
        <f t="shared" si="4"/>
        <v>0</v>
      </c>
    </row>
    <row r="19" spans="1:20" s="149" customFormat="1" ht="110.25" outlineLevel="7">
      <c r="A19" s="19" t="s">
        <v>702</v>
      </c>
      <c r="B19" s="20" t="s">
        <v>729</v>
      </c>
      <c r="C19" s="20" t="s">
        <v>2</v>
      </c>
      <c r="D19" s="20" t="s">
        <v>5</v>
      </c>
      <c r="E19" s="20" t="s">
        <v>9</v>
      </c>
      <c r="F19" s="20" t="s">
        <v>10</v>
      </c>
      <c r="G19" s="13">
        <v>96826.49</v>
      </c>
      <c r="H19" s="13"/>
      <c r="I19" s="13">
        <v>96826.49</v>
      </c>
      <c r="J19" s="13"/>
      <c r="L19" s="13">
        <v>96826.49</v>
      </c>
      <c r="M19" s="13"/>
      <c r="N19" s="13">
        <v>96826.49</v>
      </c>
      <c r="O19" s="13"/>
      <c r="Q19" s="13">
        <f t="shared" si="1"/>
        <v>0</v>
      </c>
      <c r="R19" s="13">
        <f t="shared" si="2"/>
        <v>0</v>
      </c>
      <c r="S19" s="13">
        <f t="shared" si="3"/>
        <v>0</v>
      </c>
      <c r="T19" s="13">
        <f t="shared" si="4"/>
        <v>0</v>
      </c>
    </row>
    <row r="20" spans="1:20" outlineLevel="3">
      <c r="A20" s="102" t="s">
        <v>498</v>
      </c>
      <c r="B20" s="103" t="s">
        <v>729</v>
      </c>
      <c r="C20" s="103" t="s">
        <v>2</v>
      </c>
      <c r="D20" s="103" t="s">
        <v>5</v>
      </c>
      <c r="E20" s="103" t="s">
        <v>11</v>
      </c>
      <c r="F20" s="103" t="s">
        <v>1</v>
      </c>
      <c r="G20" s="12">
        <f>G21+G23</f>
        <v>2124303</v>
      </c>
      <c r="H20" s="12"/>
      <c r="I20" s="12">
        <f>I21+I23</f>
        <v>2149303</v>
      </c>
      <c r="J20" s="12"/>
      <c r="L20" s="12">
        <v>2124303</v>
      </c>
      <c r="M20" s="12"/>
      <c r="N20" s="12">
        <v>2149303</v>
      </c>
      <c r="O20" s="12"/>
      <c r="Q20" s="12">
        <f t="shared" si="1"/>
        <v>0</v>
      </c>
      <c r="R20" s="12">
        <f t="shared" si="2"/>
        <v>0</v>
      </c>
      <c r="S20" s="12">
        <f t="shared" si="3"/>
        <v>0</v>
      </c>
      <c r="T20" s="12">
        <f t="shared" si="4"/>
        <v>0</v>
      </c>
    </row>
    <row r="21" spans="1:20" s="149" customFormat="1" ht="31.5" outlineLevel="6">
      <c r="A21" s="19" t="s">
        <v>438</v>
      </c>
      <c r="B21" s="20" t="s">
        <v>729</v>
      </c>
      <c r="C21" s="20" t="s">
        <v>2</v>
      </c>
      <c r="D21" s="20" t="s">
        <v>5</v>
      </c>
      <c r="E21" s="20" t="s">
        <v>12</v>
      </c>
      <c r="F21" s="20" t="s">
        <v>1</v>
      </c>
      <c r="G21" s="13">
        <f>G22</f>
        <v>2124303</v>
      </c>
      <c r="H21" s="13"/>
      <c r="I21" s="13">
        <f>I22</f>
        <v>2124303</v>
      </c>
      <c r="J21" s="13"/>
      <c r="L21" s="13">
        <v>2124303</v>
      </c>
      <c r="M21" s="13"/>
      <c r="N21" s="13">
        <v>2124303</v>
      </c>
      <c r="O21" s="13"/>
      <c r="Q21" s="13">
        <f t="shared" si="1"/>
        <v>0</v>
      </c>
      <c r="R21" s="13">
        <f t="shared" si="2"/>
        <v>0</v>
      </c>
      <c r="S21" s="13">
        <f t="shared" si="3"/>
        <v>0</v>
      </c>
      <c r="T21" s="13">
        <f t="shared" si="4"/>
        <v>0</v>
      </c>
    </row>
    <row r="22" spans="1:20" s="149" customFormat="1" ht="110.25" outlineLevel="7">
      <c r="A22" s="19" t="s">
        <v>702</v>
      </c>
      <c r="B22" s="20" t="s">
        <v>729</v>
      </c>
      <c r="C22" s="20" t="s">
        <v>2</v>
      </c>
      <c r="D22" s="20" t="s">
        <v>5</v>
      </c>
      <c r="E22" s="20" t="s">
        <v>12</v>
      </c>
      <c r="F22" s="20" t="s">
        <v>10</v>
      </c>
      <c r="G22" s="13">
        <v>2124303</v>
      </c>
      <c r="H22" s="13"/>
      <c r="I22" s="13">
        <v>2124303</v>
      </c>
      <c r="J22" s="13"/>
      <c r="L22" s="13">
        <v>2124303</v>
      </c>
      <c r="M22" s="13"/>
      <c r="N22" s="13">
        <v>2124303</v>
      </c>
      <c r="O22" s="13"/>
      <c r="Q22" s="13">
        <f t="shared" si="1"/>
        <v>0</v>
      </c>
      <c r="R22" s="13">
        <f t="shared" si="2"/>
        <v>0</v>
      </c>
      <c r="S22" s="13">
        <f t="shared" si="3"/>
        <v>0</v>
      </c>
      <c r="T22" s="13">
        <f t="shared" si="4"/>
        <v>0</v>
      </c>
    </row>
    <row r="23" spans="1:20" s="149" customFormat="1" ht="94.5" outlineLevel="6">
      <c r="A23" s="19" t="s">
        <v>439</v>
      </c>
      <c r="B23" s="20" t="s">
        <v>729</v>
      </c>
      <c r="C23" s="20" t="s">
        <v>2</v>
      </c>
      <c r="D23" s="20" t="s">
        <v>5</v>
      </c>
      <c r="E23" s="20" t="s">
        <v>13</v>
      </c>
      <c r="F23" s="20" t="s">
        <v>1</v>
      </c>
      <c r="G23" s="13">
        <f>G24</f>
        <v>0</v>
      </c>
      <c r="H23" s="13"/>
      <c r="I23" s="13">
        <f>I24</f>
        <v>25000</v>
      </c>
      <c r="J23" s="13"/>
      <c r="L23" s="13">
        <v>0</v>
      </c>
      <c r="M23" s="13"/>
      <c r="N23" s="13">
        <v>25000</v>
      </c>
      <c r="O23" s="13"/>
      <c r="Q23" s="13">
        <f t="shared" si="1"/>
        <v>0</v>
      </c>
      <c r="R23" s="13">
        <f t="shared" si="2"/>
        <v>0</v>
      </c>
      <c r="S23" s="13">
        <f t="shared" si="3"/>
        <v>0</v>
      </c>
      <c r="T23" s="13">
        <f t="shared" si="4"/>
        <v>0</v>
      </c>
    </row>
    <row r="24" spans="1:20" s="149" customFormat="1" ht="110.25" outlineLevel="7">
      <c r="A24" s="19" t="s">
        <v>702</v>
      </c>
      <c r="B24" s="20" t="s">
        <v>729</v>
      </c>
      <c r="C24" s="20" t="s">
        <v>2</v>
      </c>
      <c r="D24" s="20" t="s">
        <v>5</v>
      </c>
      <c r="E24" s="20" t="s">
        <v>13</v>
      </c>
      <c r="F24" s="20" t="s">
        <v>10</v>
      </c>
      <c r="G24" s="13">
        <v>0</v>
      </c>
      <c r="H24" s="13"/>
      <c r="I24" s="13">
        <v>25000</v>
      </c>
      <c r="J24" s="13"/>
      <c r="L24" s="13">
        <v>0</v>
      </c>
      <c r="M24" s="13"/>
      <c r="N24" s="13">
        <v>25000</v>
      </c>
      <c r="O24" s="13"/>
      <c r="Q24" s="13">
        <f t="shared" si="1"/>
        <v>0</v>
      </c>
      <c r="R24" s="13">
        <f t="shared" si="2"/>
        <v>0</v>
      </c>
      <c r="S24" s="13">
        <f t="shared" si="3"/>
        <v>0</v>
      </c>
      <c r="T24" s="13">
        <f t="shared" si="4"/>
        <v>0</v>
      </c>
    </row>
    <row r="25" spans="1:20" ht="94.5" outlineLevel="2">
      <c r="A25" s="102" t="s">
        <v>673</v>
      </c>
      <c r="B25" s="103" t="s">
        <v>729</v>
      </c>
      <c r="C25" s="103" t="s">
        <v>2</v>
      </c>
      <c r="D25" s="103" t="s">
        <v>14</v>
      </c>
      <c r="E25" s="103" t="s">
        <v>4</v>
      </c>
      <c r="F25" s="103" t="s">
        <v>1</v>
      </c>
      <c r="G25" s="12">
        <f>G26+G35</f>
        <v>4783157</v>
      </c>
      <c r="H25" s="12"/>
      <c r="I25" s="12">
        <f>I26+I35</f>
        <v>4916157</v>
      </c>
      <c r="J25" s="12"/>
      <c r="L25" s="12">
        <v>4783157</v>
      </c>
      <c r="M25" s="12"/>
      <c r="N25" s="12">
        <v>4916157</v>
      </c>
      <c r="O25" s="12"/>
      <c r="Q25" s="12">
        <f t="shared" si="1"/>
        <v>0</v>
      </c>
      <c r="R25" s="12">
        <f t="shared" si="2"/>
        <v>0</v>
      </c>
      <c r="S25" s="12">
        <f t="shared" si="3"/>
        <v>0</v>
      </c>
      <c r="T25" s="12">
        <f t="shared" si="4"/>
        <v>0</v>
      </c>
    </row>
    <row r="26" spans="1:20" ht="63" outlineLevel="3">
      <c r="A26" s="102" t="s">
        <v>665</v>
      </c>
      <c r="B26" s="103" t="s">
        <v>729</v>
      </c>
      <c r="C26" s="103" t="s">
        <v>2</v>
      </c>
      <c r="D26" s="103" t="s">
        <v>14</v>
      </c>
      <c r="E26" s="103" t="s">
        <v>6</v>
      </c>
      <c r="F26" s="103" t="s">
        <v>1</v>
      </c>
      <c r="G26" s="12">
        <f>G27</f>
        <v>80932</v>
      </c>
      <c r="H26" s="12"/>
      <c r="I26" s="12">
        <f>I27</f>
        <v>80932</v>
      </c>
      <c r="J26" s="12"/>
      <c r="L26" s="12">
        <v>80932</v>
      </c>
      <c r="M26" s="12"/>
      <c r="N26" s="12">
        <v>80932</v>
      </c>
      <c r="O26" s="12"/>
      <c r="Q26" s="12">
        <f t="shared" si="1"/>
        <v>0</v>
      </c>
      <c r="R26" s="12">
        <f t="shared" si="2"/>
        <v>0</v>
      </c>
      <c r="S26" s="12">
        <f t="shared" si="3"/>
        <v>0</v>
      </c>
      <c r="T26" s="12">
        <f t="shared" si="4"/>
        <v>0</v>
      </c>
    </row>
    <row r="27" spans="1:20" ht="47.25" outlineLevel="4">
      <c r="A27" s="102" t="s">
        <v>622</v>
      </c>
      <c r="B27" s="103" t="s">
        <v>729</v>
      </c>
      <c r="C27" s="103" t="s">
        <v>2</v>
      </c>
      <c r="D27" s="103" t="s">
        <v>14</v>
      </c>
      <c r="E27" s="103" t="s">
        <v>7</v>
      </c>
      <c r="F27" s="103" t="s">
        <v>1</v>
      </c>
      <c r="G27" s="12">
        <f>G28+G32</f>
        <v>80932</v>
      </c>
      <c r="H27" s="12"/>
      <c r="I27" s="12">
        <f>I28+I32</f>
        <v>80932</v>
      </c>
      <c r="J27" s="12"/>
      <c r="L27" s="12">
        <v>80932</v>
      </c>
      <c r="M27" s="12"/>
      <c r="N27" s="12">
        <v>80932</v>
      </c>
      <c r="O27" s="12"/>
      <c r="Q27" s="12">
        <f t="shared" si="1"/>
        <v>0</v>
      </c>
      <c r="R27" s="12">
        <f t="shared" si="2"/>
        <v>0</v>
      </c>
      <c r="S27" s="12">
        <f t="shared" si="3"/>
        <v>0</v>
      </c>
      <c r="T27" s="12">
        <f t="shared" si="4"/>
        <v>0</v>
      </c>
    </row>
    <row r="28" spans="1:20" s="149" customFormat="1" ht="78.75" outlineLevel="5">
      <c r="A28" s="19" t="s">
        <v>1081</v>
      </c>
      <c r="B28" s="20" t="s">
        <v>729</v>
      </c>
      <c r="C28" s="20" t="s">
        <v>2</v>
      </c>
      <c r="D28" s="20" t="s">
        <v>14</v>
      </c>
      <c r="E28" s="20" t="s">
        <v>15</v>
      </c>
      <c r="F28" s="20" t="s">
        <v>1</v>
      </c>
      <c r="G28" s="13">
        <f>G29</f>
        <v>71800</v>
      </c>
      <c r="H28" s="13"/>
      <c r="I28" s="13">
        <f>I29</f>
        <v>71800</v>
      </c>
      <c r="J28" s="13"/>
      <c r="L28" s="13">
        <v>71800</v>
      </c>
      <c r="M28" s="13"/>
      <c r="N28" s="13">
        <v>71800</v>
      </c>
      <c r="O28" s="13"/>
      <c r="Q28" s="13">
        <f t="shared" si="1"/>
        <v>0</v>
      </c>
      <c r="R28" s="13">
        <f t="shared" si="2"/>
        <v>0</v>
      </c>
      <c r="S28" s="13">
        <f t="shared" si="3"/>
        <v>0</v>
      </c>
      <c r="T28" s="13">
        <f t="shared" si="4"/>
        <v>0</v>
      </c>
    </row>
    <row r="29" spans="1:20" s="149" customFormat="1" ht="47.25" outlineLevel="6">
      <c r="A29" s="19" t="s">
        <v>437</v>
      </c>
      <c r="B29" s="20" t="s">
        <v>729</v>
      </c>
      <c r="C29" s="20" t="s">
        <v>2</v>
      </c>
      <c r="D29" s="20" t="s">
        <v>14</v>
      </c>
      <c r="E29" s="20" t="s">
        <v>16</v>
      </c>
      <c r="F29" s="20" t="s">
        <v>1</v>
      </c>
      <c r="G29" s="13">
        <f>G31+G30</f>
        <v>71800</v>
      </c>
      <c r="H29" s="13"/>
      <c r="I29" s="13">
        <f>I31+I30</f>
        <v>71800</v>
      </c>
      <c r="J29" s="13"/>
      <c r="L29" s="13">
        <v>71800</v>
      </c>
      <c r="M29" s="13"/>
      <c r="N29" s="13">
        <v>71800</v>
      </c>
      <c r="O29" s="13"/>
      <c r="Q29" s="13">
        <f t="shared" si="1"/>
        <v>0</v>
      </c>
      <c r="R29" s="13">
        <f t="shared" si="2"/>
        <v>0</v>
      </c>
      <c r="S29" s="13">
        <f t="shared" si="3"/>
        <v>0</v>
      </c>
      <c r="T29" s="13">
        <f t="shared" si="4"/>
        <v>0</v>
      </c>
    </row>
    <row r="30" spans="1:20" s="149" customFormat="1" ht="110.25" outlineLevel="7">
      <c r="A30" s="19" t="s">
        <v>702</v>
      </c>
      <c r="B30" s="20" t="s">
        <v>729</v>
      </c>
      <c r="C30" s="20" t="s">
        <v>2</v>
      </c>
      <c r="D30" s="20" t="s">
        <v>14</v>
      </c>
      <c r="E30" s="20" t="s">
        <v>16</v>
      </c>
      <c r="F30" s="20" t="s">
        <v>10</v>
      </c>
      <c r="G30" s="13">
        <v>32300</v>
      </c>
      <c r="H30" s="13"/>
      <c r="I30" s="13">
        <v>32300</v>
      </c>
      <c r="J30" s="13"/>
      <c r="L30" s="13">
        <v>32300</v>
      </c>
      <c r="M30" s="13"/>
      <c r="N30" s="13">
        <v>32300</v>
      </c>
      <c r="O30" s="13"/>
      <c r="Q30" s="13">
        <f t="shared" si="1"/>
        <v>0</v>
      </c>
      <c r="R30" s="13">
        <f t="shared" si="2"/>
        <v>0</v>
      </c>
      <c r="S30" s="13">
        <f t="shared" si="3"/>
        <v>0</v>
      </c>
      <c r="T30" s="13">
        <f t="shared" si="4"/>
        <v>0</v>
      </c>
    </row>
    <row r="31" spans="1:20" s="149" customFormat="1" ht="47.25" outlineLevel="7">
      <c r="A31" s="19" t="s">
        <v>703</v>
      </c>
      <c r="B31" s="20" t="s">
        <v>729</v>
      </c>
      <c r="C31" s="20" t="s">
        <v>2</v>
      </c>
      <c r="D31" s="20" t="s">
        <v>14</v>
      </c>
      <c r="E31" s="20" t="s">
        <v>16</v>
      </c>
      <c r="F31" s="20" t="s">
        <v>17</v>
      </c>
      <c r="G31" s="13">
        <v>39500</v>
      </c>
      <c r="H31" s="13"/>
      <c r="I31" s="13">
        <v>39500</v>
      </c>
      <c r="J31" s="13"/>
      <c r="L31" s="13">
        <v>39500</v>
      </c>
      <c r="M31" s="13"/>
      <c r="N31" s="13">
        <v>39500</v>
      </c>
      <c r="O31" s="13"/>
      <c r="Q31" s="13">
        <f t="shared" si="1"/>
        <v>0</v>
      </c>
      <c r="R31" s="13">
        <f t="shared" si="2"/>
        <v>0</v>
      </c>
      <c r="S31" s="13">
        <f t="shared" si="3"/>
        <v>0</v>
      </c>
      <c r="T31" s="13">
        <f t="shared" si="4"/>
        <v>0</v>
      </c>
    </row>
    <row r="32" spans="1:20" s="149" customFormat="1" ht="31.5" outlineLevel="5">
      <c r="A32" s="19" t="s">
        <v>1082</v>
      </c>
      <c r="B32" s="20" t="s">
        <v>729</v>
      </c>
      <c r="C32" s="20" t="s">
        <v>2</v>
      </c>
      <c r="D32" s="20" t="s">
        <v>14</v>
      </c>
      <c r="E32" s="20" t="s">
        <v>18</v>
      </c>
      <c r="F32" s="20" t="s">
        <v>1</v>
      </c>
      <c r="G32" s="13">
        <f>G33</f>
        <v>9132</v>
      </c>
      <c r="H32" s="13"/>
      <c r="I32" s="13">
        <f>I33</f>
        <v>9132</v>
      </c>
      <c r="J32" s="13"/>
      <c r="L32" s="13">
        <v>9132</v>
      </c>
      <c r="M32" s="13"/>
      <c r="N32" s="13">
        <v>9132</v>
      </c>
      <c r="O32" s="13"/>
      <c r="Q32" s="13">
        <f t="shared" si="1"/>
        <v>0</v>
      </c>
      <c r="R32" s="13">
        <f t="shared" si="2"/>
        <v>0</v>
      </c>
      <c r="S32" s="13">
        <f t="shared" si="3"/>
        <v>0</v>
      </c>
      <c r="T32" s="13">
        <f t="shared" si="4"/>
        <v>0</v>
      </c>
    </row>
    <row r="33" spans="1:20" s="149" customFormat="1" ht="47.25" outlineLevel="6">
      <c r="A33" s="19" t="s">
        <v>437</v>
      </c>
      <c r="B33" s="20" t="s">
        <v>729</v>
      </c>
      <c r="C33" s="20" t="s">
        <v>2</v>
      </c>
      <c r="D33" s="20" t="s">
        <v>14</v>
      </c>
      <c r="E33" s="20" t="s">
        <v>19</v>
      </c>
      <c r="F33" s="20" t="s">
        <v>1</v>
      </c>
      <c r="G33" s="13">
        <f>G34</f>
        <v>9132</v>
      </c>
      <c r="H33" s="13"/>
      <c r="I33" s="13">
        <f>I34</f>
        <v>9132</v>
      </c>
      <c r="J33" s="13"/>
      <c r="L33" s="13">
        <v>9132</v>
      </c>
      <c r="M33" s="13"/>
      <c r="N33" s="13">
        <v>9132</v>
      </c>
      <c r="O33" s="13"/>
      <c r="Q33" s="13">
        <f t="shared" si="1"/>
        <v>0</v>
      </c>
      <c r="R33" s="13">
        <f t="shared" si="2"/>
        <v>0</v>
      </c>
      <c r="S33" s="13">
        <f t="shared" si="3"/>
        <v>0</v>
      </c>
      <c r="T33" s="13">
        <f t="shared" si="4"/>
        <v>0</v>
      </c>
    </row>
    <row r="34" spans="1:20" s="149" customFormat="1" ht="47.25" outlineLevel="7">
      <c r="A34" s="19" t="s">
        <v>703</v>
      </c>
      <c r="B34" s="20" t="s">
        <v>729</v>
      </c>
      <c r="C34" s="20" t="s">
        <v>2</v>
      </c>
      <c r="D34" s="20" t="s">
        <v>14</v>
      </c>
      <c r="E34" s="20" t="s">
        <v>19</v>
      </c>
      <c r="F34" s="20" t="s">
        <v>17</v>
      </c>
      <c r="G34" s="13">
        <v>9132</v>
      </c>
      <c r="H34" s="13"/>
      <c r="I34" s="13">
        <v>9132</v>
      </c>
      <c r="J34" s="13"/>
      <c r="L34" s="13">
        <v>9132</v>
      </c>
      <c r="M34" s="13"/>
      <c r="N34" s="13">
        <v>9132</v>
      </c>
      <c r="O34" s="13"/>
      <c r="Q34" s="13">
        <f t="shared" si="1"/>
        <v>0</v>
      </c>
      <c r="R34" s="13">
        <f t="shared" si="2"/>
        <v>0</v>
      </c>
      <c r="S34" s="13">
        <f t="shared" si="3"/>
        <v>0</v>
      </c>
      <c r="T34" s="13">
        <f t="shared" si="4"/>
        <v>0</v>
      </c>
    </row>
    <row r="35" spans="1:20" outlineLevel="3">
      <c r="A35" s="102" t="s">
        <v>498</v>
      </c>
      <c r="B35" s="103" t="s">
        <v>729</v>
      </c>
      <c r="C35" s="103" t="s">
        <v>2</v>
      </c>
      <c r="D35" s="103" t="s">
        <v>14</v>
      </c>
      <c r="E35" s="103" t="s">
        <v>11</v>
      </c>
      <c r="F35" s="103" t="s">
        <v>1</v>
      </c>
      <c r="G35" s="12">
        <f>G36+G38+G40</f>
        <v>4702225</v>
      </c>
      <c r="H35" s="12"/>
      <c r="I35" s="12">
        <f>I36+I38+I40</f>
        <v>4835225</v>
      </c>
      <c r="J35" s="12"/>
      <c r="L35" s="12">
        <v>4702225</v>
      </c>
      <c r="M35" s="12"/>
      <c r="N35" s="12">
        <v>4835225</v>
      </c>
      <c r="O35" s="12"/>
      <c r="Q35" s="12">
        <f t="shared" si="1"/>
        <v>0</v>
      </c>
      <c r="R35" s="12">
        <f t="shared" si="2"/>
        <v>0</v>
      </c>
      <c r="S35" s="12">
        <f t="shared" si="3"/>
        <v>0</v>
      </c>
      <c r="T35" s="12">
        <f t="shared" si="4"/>
        <v>0</v>
      </c>
    </row>
    <row r="36" spans="1:20" s="149" customFormat="1" ht="47.25" outlineLevel="6">
      <c r="A36" s="19" t="s">
        <v>440</v>
      </c>
      <c r="B36" s="20" t="s">
        <v>729</v>
      </c>
      <c r="C36" s="20" t="s">
        <v>2</v>
      </c>
      <c r="D36" s="20" t="s">
        <v>14</v>
      </c>
      <c r="E36" s="20" t="s">
        <v>20</v>
      </c>
      <c r="F36" s="20" t="s">
        <v>1</v>
      </c>
      <c r="G36" s="13">
        <f>G37</f>
        <v>1714645</v>
      </c>
      <c r="H36" s="13"/>
      <c r="I36" s="13">
        <f>I37</f>
        <v>1714645</v>
      </c>
      <c r="J36" s="13"/>
      <c r="L36" s="13">
        <v>1714645</v>
      </c>
      <c r="M36" s="13"/>
      <c r="N36" s="13">
        <v>1714645</v>
      </c>
      <c r="O36" s="13"/>
      <c r="Q36" s="13">
        <f t="shared" si="1"/>
        <v>0</v>
      </c>
      <c r="R36" s="13">
        <f t="shared" si="2"/>
        <v>0</v>
      </c>
      <c r="S36" s="13">
        <f t="shared" si="3"/>
        <v>0</v>
      </c>
      <c r="T36" s="13">
        <f t="shared" si="4"/>
        <v>0</v>
      </c>
    </row>
    <row r="37" spans="1:20" s="149" customFormat="1" ht="110.25" outlineLevel="7">
      <c r="A37" s="19" t="s">
        <v>702</v>
      </c>
      <c r="B37" s="20" t="s">
        <v>729</v>
      </c>
      <c r="C37" s="20" t="s">
        <v>2</v>
      </c>
      <c r="D37" s="20" t="s">
        <v>14</v>
      </c>
      <c r="E37" s="20" t="s">
        <v>20</v>
      </c>
      <c r="F37" s="20" t="s">
        <v>10</v>
      </c>
      <c r="G37" s="13">
        <v>1714645</v>
      </c>
      <c r="H37" s="13"/>
      <c r="I37" s="13">
        <v>1714645</v>
      </c>
      <c r="J37" s="13"/>
      <c r="L37" s="13">
        <v>1714645</v>
      </c>
      <c r="M37" s="13"/>
      <c r="N37" s="13">
        <v>1714645</v>
      </c>
      <c r="O37" s="13"/>
      <c r="Q37" s="13">
        <f t="shared" si="1"/>
        <v>0</v>
      </c>
      <c r="R37" s="13">
        <f t="shared" si="2"/>
        <v>0</v>
      </c>
      <c r="S37" s="13">
        <f t="shared" si="3"/>
        <v>0</v>
      </c>
      <c r="T37" s="13">
        <f t="shared" si="4"/>
        <v>0</v>
      </c>
    </row>
    <row r="38" spans="1:20" s="149" customFormat="1" ht="47.25" outlineLevel="6">
      <c r="A38" s="19" t="s">
        <v>441</v>
      </c>
      <c r="B38" s="20" t="s">
        <v>729</v>
      </c>
      <c r="C38" s="20" t="s">
        <v>2</v>
      </c>
      <c r="D38" s="20" t="s">
        <v>14</v>
      </c>
      <c r="E38" s="20" t="s">
        <v>21</v>
      </c>
      <c r="F38" s="20" t="s">
        <v>1</v>
      </c>
      <c r="G38" s="13">
        <f>G39</f>
        <v>2987580</v>
      </c>
      <c r="H38" s="13"/>
      <c r="I38" s="13">
        <f>I39</f>
        <v>2987580</v>
      </c>
      <c r="J38" s="13"/>
      <c r="L38" s="13">
        <v>2987580</v>
      </c>
      <c r="M38" s="13"/>
      <c r="N38" s="13">
        <v>2987580</v>
      </c>
      <c r="O38" s="13"/>
      <c r="Q38" s="13">
        <f t="shared" si="1"/>
        <v>0</v>
      </c>
      <c r="R38" s="13">
        <f t="shared" si="2"/>
        <v>0</v>
      </c>
      <c r="S38" s="13">
        <f t="shared" si="3"/>
        <v>0</v>
      </c>
      <c r="T38" s="13">
        <f t="shared" si="4"/>
        <v>0</v>
      </c>
    </row>
    <row r="39" spans="1:20" s="149" customFormat="1" ht="110.25" outlineLevel="7">
      <c r="A39" s="19" t="s">
        <v>702</v>
      </c>
      <c r="B39" s="20" t="s">
        <v>729</v>
      </c>
      <c r="C39" s="20" t="s">
        <v>2</v>
      </c>
      <c r="D39" s="20" t="s">
        <v>14</v>
      </c>
      <c r="E39" s="20" t="s">
        <v>21</v>
      </c>
      <c r="F39" s="20" t="s">
        <v>10</v>
      </c>
      <c r="G39" s="13">
        <v>2987580</v>
      </c>
      <c r="H39" s="13"/>
      <c r="I39" s="13">
        <v>2987580</v>
      </c>
      <c r="J39" s="13"/>
      <c r="L39" s="13">
        <v>2987580</v>
      </c>
      <c r="M39" s="13"/>
      <c r="N39" s="13">
        <v>2987580</v>
      </c>
      <c r="O39" s="13"/>
      <c r="Q39" s="13">
        <f t="shared" si="1"/>
        <v>0</v>
      </c>
      <c r="R39" s="13">
        <f t="shared" si="2"/>
        <v>0</v>
      </c>
      <c r="S39" s="13">
        <f t="shared" si="3"/>
        <v>0</v>
      </c>
      <c r="T39" s="13">
        <f t="shared" si="4"/>
        <v>0</v>
      </c>
    </row>
    <row r="40" spans="1:20" s="149" customFormat="1" ht="94.5" outlineLevel="6">
      <c r="A40" s="19" t="s">
        <v>439</v>
      </c>
      <c r="B40" s="20" t="s">
        <v>729</v>
      </c>
      <c r="C40" s="20" t="s">
        <v>2</v>
      </c>
      <c r="D40" s="20" t="s">
        <v>14</v>
      </c>
      <c r="E40" s="20" t="s">
        <v>13</v>
      </c>
      <c r="F40" s="20" t="s">
        <v>1</v>
      </c>
      <c r="G40" s="13">
        <f>G41</f>
        <v>0</v>
      </c>
      <c r="H40" s="13"/>
      <c r="I40" s="13">
        <f>I41</f>
        <v>133000</v>
      </c>
      <c r="J40" s="13"/>
      <c r="L40" s="13">
        <v>0</v>
      </c>
      <c r="M40" s="13"/>
      <c r="N40" s="13">
        <v>133000</v>
      </c>
      <c r="O40" s="13"/>
      <c r="Q40" s="13">
        <f t="shared" si="1"/>
        <v>0</v>
      </c>
      <c r="R40" s="13">
        <f t="shared" si="2"/>
        <v>0</v>
      </c>
      <c r="S40" s="13">
        <f t="shared" si="3"/>
        <v>0</v>
      </c>
      <c r="T40" s="13">
        <f t="shared" si="4"/>
        <v>0</v>
      </c>
    </row>
    <row r="41" spans="1:20" s="149" customFormat="1" ht="110.25" outlineLevel="7">
      <c r="A41" s="19" t="s">
        <v>702</v>
      </c>
      <c r="B41" s="20" t="s">
        <v>729</v>
      </c>
      <c r="C41" s="20" t="s">
        <v>2</v>
      </c>
      <c r="D41" s="20" t="s">
        <v>14</v>
      </c>
      <c r="E41" s="20" t="s">
        <v>13</v>
      </c>
      <c r="F41" s="20" t="s">
        <v>10</v>
      </c>
      <c r="G41" s="13">
        <v>0</v>
      </c>
      <c r="H41" s="13"/>
      <c r="I41" s="13">
        <v>133000</v>
      </c>
      <c r="J41" s="13"/>
      <c r="L41" s="13">
        <v>0</v>
      </c>
      <c r="M41" s="13"/>
      <c r="N41" s="13">
        <v>133000</v>
      </c>
      <c r="O41" s="13"/>
      <c r="Q41" s="13">
        <f t="shared" si="1"/>
        <v>0</v>
      </c>
      <c r="R41" s="13">
        <f t="shared" si="2"/>
        <v>0</v>
      </c>
      <c r="S41" s="13">
        <f t="shared" si="3"/>
        <v>0</v>
      </c>
      <c r="T41" s="13">
        <f t="shared" si="4"/>
        <v>0</v>
      </c>
    </row>
    <row r="42" spans="1:20" ht="31.5" outlineLevel="2">
      <c r="A42" s="102" t="s">
        <v>677</v>
      </c>
      <c r="B42" s="103" t="s">
        <v>729</v>
      </c>
      <c r="C42" s="103" t="s">
        <v>2</v>
      </c>
      <c r="D42" s="103" t="s">
        <v>66</v>
      </c>
      <c r="E42" s="103" t="s">
        <v>4</v>
      </c>
      <c r="F42" s="103" t="s">
        <v>1</v>
      </c>
      <c r="G42" s="12">
        <f>G43+G51</f>
        <v>612728</v>
      </c>
      <c r="H42" s="12"/>
      <c r="I42" s="12">
        <f>I43+I51</f>
        <v>454728</v>
      </c>
      <c r="J42" s="12"/>
      <c r="L42" s="12">
        <v>612728</v>
      </c>
      <c r="M42" s="12"/>
      <c r="N42" s="12">
        <v>454728</v>
      </c>
      <c r="O42" s="12"/>
      <c r="Q42" s="12">
        <f t="shared" si="1"/>
        <v>0</v>
      </c>
      <c r="R42" s="12">
        <f t="shared" si="2"/>
        <v>0</v>
      </c>
      <c r="S42" s="12">
        <f t="shared" si="3"/>
        <v>0</v>
      </c>
      <c r="T42" s="12">
        <f t="shared" si="4"/>
        <v>0</v>
      </c>
    </row>
    <row r="43" spans="1:20" ht="47.25" outlineLevel="3">
      <c r="A43" s="102" t="s">
        <v>668</v>
      </c>
      <c r="B43" s="103" t="s">
        <v>729</v>
      </c>
      <c r="C43" s="103" t="s">
        <v>2</v>
      </c>
      <c r="D43" s="103" t="s">
        <v>66</v>
      </c>
      <c r="E43" s="103" t="s">
        <v>90</v>
      </c>
      <c r="F43" s="103" t="s">
        <v>1</v>
      </c>
      <c r="G43" s="12">
        <f>G44</f>
        <v>412373</v>
      </c>
      <c r="H43" s="12"/>
      <c r="I43" s="12">
        <f>I44</f>
        <v>254373</v>
      </c>
      <c r="J43" s="12"/>
      <c r="L43" s="12">
        <v>412373</v>
      </c>
      <c r="M43" s="12"/>
      <c r="N43" s="12">
        <v>254373</v>
      </c>
      <c r="O43" s="12"/>
      <c r="Q43" s="12">
        <f t="shared" si="1"/>
        <v>0</v>
      </c>
      <c r="R43" s="12">
        <f t="shared" si="2"/>
        <v>0</v>
      </c>
      <c r="S43" s="12">
        <f t="shared" si="3"/>
        <v>0</v>
      </c>
      <c r="T43" s="12">
        <f t="shared" si="4"/>
        <v>0</v>
      </c>
    </row>
    <row r="44" spans="1:20" ht="63" outlineLevel="4">
      <c r="A44" s="102" t="s">
        <v>633</v>
      </c>
      <c r="B44" s="103" t="s">
        <v>729</v>
      </c>
      <c r="C44" s="103" t="s">
        <v>2</v>
      </c>
      <c r="D44" s="103" t="s">
        <v>66</v>
      </c>
      <c r="E44" s="103" t="s">
        <v>91</v>
      </c>
      <c r="F44" s="103" t="s">
        <v>1</v>
      </c>
      <c r="G44" s="12">
        <f>G45+G48</f>
        <v>412373</v>
      </c>
      <c r="H44" s="12"/>
      <c r="I44" s="12">
        <f>I45+I48</f>
        <v>254373</v>
      </c>
      <c r="J44" s="12"/>
      <c r="L44" s="12">
        <v>412373</v>
      </c>
      <c r="M44" s="12"/>
      <c r="N44" s="12">
        <v>254373</v>
      </c>
      <c r="O44" s="12"/>
      <c r="Q44" s="12">
        <f t="shared" si="1"/>
        <v>0</v>
      </c>
      <c r="R44" s="12">
        <f t="shared" si="2"/>
        <v>0</v>
      </c>
      <c r="S44" s="12">
        <f t="shared" si="3"/>
        <v>0</v>
      </c>
      <c r="T44" s="12">
        <f t="shared" si="4"/>
        <v>0</v>
      </c>
    </row>
    <row r="45" spans="1:20" s="149" customFormat="1" ht="63" outlineLevel="5">
      <c r="A45" s="19" t="s">
        <v>1083</v>
      </c>
      <c r="B45" s="20" t="s">
        <v>729</v>
      </c>
      <c r="C45" s="20" t="s">
        <v>2</v>
      </c>
      <c r="D45" s="20" t="s">
        <v>66</v>
      </c>
      <c r="E45" s="20" t="s">
        <v>92</v>
      </c>
      <c r="F45" s="20" t="s">
        <v>1</v>
      </c>
      <c r="G45" s="13">
        <f>G46</f>
        <v>35963</v>
      </c>
      <c r="H45" s="13"/>
      <c r="I45" s="13">
        <f>I46</f>
        <v>35963</v>
      </c>
      <c r="J45" s="13"/>
      <c r="L45" s="13">
        <v>35963</v>
      </c>
      <c r="M45" s="13"/>
      <c r="N45" s="13">
        <v>35963</v>
      </c>
      <c r="O45" s="13"/>
      <c r="Q45" s="13">
        <f t="shared" si="1"/>
        <v>0</v>
      </c>
      <c r="R45" s="13">
        <f t="shared" si="2"/>
        <v>0</v>
      </c>
      <c r="S45" s="13">
        <f t="shared" si="3"/>
        <v>0</v>
      </c>
      <c r="T45" s="13">
        <f t="shared" si="4"/>
        <v>0</v>
      </c>
    </row>
    <row r="46" spans="1:20" s="149" customFormat="1" ht="31.5" outlineLevel="6">
      <c r="A46" s="19" t="s">
        <v>448</v>
      </c>
      <c r="B46" s="20" t="s">
        <v>729</v>
      </c>
      <c r="C46" s="20" t="s">
        <v>2</v>
      </c>
      <c r="D46" s="20" t="s">
        <v>66</v>
      </c>
      <c r="E46" s="20" t="s">
        <v>93</v>
      </c>
      <c r="F46" s="20" t="s">
        <v>1</v>
      </c>
      <c r="G46" s="13">
        <f>G47</f>
        <v>35963</v>
      </c>
      <c r="H46" s="13"/>
      <c r="I46" s="13">
        <f>I47</f>
        <v>35963</v>
      </c>
      <c r="J46" s="13"/>
      <c r="L46" s="13">
        <v>35963</v>
      </c>
      <c r="M46" s="13"/>
      <c r="N46" s="13">
        <v>35963</v>
      </c>
      <c r="O46" s="13"/>
      <c r="Q46" s="13">
        <f t="shared" si="1"/>
        <v>0</v>
      </c>
      <c r="R46" s="13">
        <f t="shared" si="2"/>
        <v>0</v>
      </c>
      <c r="S46" s="13">
        <f t="shared" si="3"/>
        <v>0</v>
      </c>
      <c r="T46" s="13">
        <f t="shared" si="4"/>
        <v>0</v>
      </c>
    </row>
    <row r="47" spans="1:20" s="149" customFormat="1" ht="47.25" outlineLevel="7">
      <c r="A47" s="19" t="s">
        <v>703</v>
      </c>
      <c r="B47" s="20" t="s">
        <v>729</v>
      </c>
      <c r="C47" s="20" t="s">
        <v>2</v>
      </c>
      <c r="D47" s="20" t="s">
        <v>66</v>
      </c>
      <c r="E47" s="20" t="s">
        <v>93</v>
      </c>
      <c r="F47" s="20" t="s">
        <v>17</v>
      </c>
      <c r="G47" s="13">
        <v>35963</v>
      </c>
      <c r="H47" s="13"/>
      <c r="I47" s="13">
        <v>35963</v>
      </c>
      <c r="J47" s="13"/>
      <c r="L47" s="13">
        <v>35963</v>
      </c>
      <c r="M47" s="13"/>
      <c r="N47" s="13">
        <v>35963</v>
      </c>
      <c r="O47" s="13"/>
      <c r="Q47" s="13">
        <f t="shared" si="1"/>
        <v>0</v>
      </c>
      <c r="R47" s="13">
        <f t="shared" si="2"/>
        <v>0</v>
      </c>
      <c r="S47" s="13">
        <f t="shared" si="3"/>
        <v>0</v>
      </c>
      <c r="T47" s="13">
        <f t="shared" si="4"/>
        <v>0</v>
      </c>
    </row>
    <row r="48" spans="1:20" s="149" customFormat="1" ht="47.25" outlineLevel="5">
      <c r="A48" s="19" t="s">
        <v>1084</v>
      </c>
      <c r="B48" s="20" t="s">
        <v>729</v>
      </c>
      <c r="C48" s="20" t="s">
        <v>2</v>
      </c>
      <c r="D48" s="20" t="s">
        <v>66</v>
      </c>
      <c r="E48" s="20" t="s">
        <v>94</v>
      </c>
      <c r="F48" s="20" t="s">
        <v>1</v>
      </c>
      <c r="G48" s="13">
        <f>G49</f>
        <v>376410</v>
      </c>
      <c r="H48" s="13"/>
      <c r="I48" s="13">
        <f>I49</f>
        <v>218410</v>
      </c>
      <c r="J48" s="13"/>
      <c r="L48" s="13">
        <v>376410</v>
      </c>
      <c r="M48" s="13"/>
      <c r="N48" s="13">
        <v>218410</v>
      </c>
      <c r="O48" s="13"/>
      <c r="Q48" s="13">
        <f t="shared" si="1"/>
        <v>0</v>
      </c>
      <c r="R48" s="13">
        <f t="shared" si="2"/>
        <v>0</v>
      </c>
      <c r="S48" s="13">
        <f t="shared" si="3"/>
        <v>0</v>
      </c>
      <c r="T48" s="13">
        <f t="shared" si="4"/>
        <v>0</v>
      </c>
    </row>
    <row r="49" spans="1:20" s="149" customFormat="1" ht="31.5" outlineLevel="6">
      <c r="A49" s="19" t="s">
        <v>448</v>
      </c>
      <c r="B49" s="20" t="s">
        <v>729</v>
      </c>
      <c r="C49" s="20" t="s">
        <v>2</v>
      </c>
      <c r="D49" s="20" t="s">
        <v>66</v>
      </c>
      <c r="E49" s="20" t="s">
        <v>95</v>
      </c>
      <c r="F49" s="20" t="s">
        <v>1</v>
      </c>
      <c r="G49" s="13">
        <f>G50</f>
        <v>376410</v>
      </c>
      <c r="H49" s="13"/>
      <c r="I49" s="13">
        <f>I50</f>
        <v>218410</v>
      </c>
      <c r="J49" s="13"/>
      <c r="L49" s="13">
        <v>376410</v>
      </c>
      <c r="M49" s="13"/>
      <c r="N49" s="13">
        <v>218410</v>
      </c>
      <c r="O49" s="13"/>
      <c r="Q49" s="13">
        <f t="shared" si="1"/>
        <v>0</v>
      </c>
      <c r="R49" s="13">
        <f t="shared" si="2"/>
        <v>0</v>
      </c>
      <c r="S49" s="13">
        <f t="shared" si="3"/>
        <v>0</v>
      </c>
      <c r="T49" s="13">
        <f t="shared" si="4"/>
        <v>0</v>
      </c>
    </row>
    <row r="50" spans="1:20" s="149" customFormat="1" ht="47.25" outlineLevel="7">
      <c r="A50" s="19" t="s">
        <v>703</v>
      </c>
      <c r="B50" s="20" t="s">
        <v>729</v>
      </c>
      <c r="C50" s="20" t="s">
        <v>2</v>
      </c>
      <c r="D50" s="20" t="s">
        <v>66</v>
      </c>
      <c r="E50" s="20" t="s">
        <v>95</v>
      </c>
      <c r="F50" s="20" t="s">
        <v>17</v>
      </c>
      <c r="G50" s="13">
        <v>376410</v>
      </c>
      <c r="H50" s="13"/>
      <c r="I50" s="13">
        <v>218410</v>
      </c>
      <c r="J50" s="13"/>
      <c r="L50" s="13">
        <v>376410</v>
      </c>
      <c r="M50" s="13"/>
      <c r="N50" s="13">
        <v>218410</v>
      </c>
      <c r="O50" s="13"/>
      <c r="Q50" s="13">
        <f t="shared" si="1"/>
        <v>0</v>
      </c>
      <c r="R50" s="13">
        <f t="shared" si="2"/>
        <v>0</v>
      </c>
      <c r="S50" s="13">
        <f t="shared" si="3"/>
        <v>0</v>
      </c>
      <c r="T50" s="13">
        <f t="shared" si="4"/>
        <v>0</v>
      </c>
    </row>
    <row r="51" spans="1:20" ht="63" outlineLevel="3">
      <c r="A51" s="102" t="s">
        <v>665</v>
      </c>
      <c r="B51" s="103" t="s">
        <v>729</v>
      </c>
      <c r="C51" s="103" t="s">
        <v>2</v>
      </c>
      <c r="D51" s="103" t="s">
        <v>66</v>
      </c>
      <c r="E51" s="103" t="s">
        <v>6</v>
      </c>
      <c r="F51" s="103" t="s">
        <v>1</v>
      </c>
      <c r="G51" s="12">
        <f>G52</f>
        <v>200355</v>
      </c>
      <c r="H51" s="12"/>
      <c r="I51" s="12">
        <f>I52</f>
        <v>200355</v>
      </c>
      <c r="J51" s="12"/>
      <c r="L51" s="12">
        <v>200355</v>
      </c>
      <c r="M51" s="12"/>
      <c r="N51" s="12">
        <v>200355</v>
      </c>
      <c r="O51" s="12"/>
      <c r="Q51" s="12">
        <f t="shared" si="1"/>
        <v>0</v>
      </c>
      <c r="R51" s="12">
        <f t="shared" si="2"/>
        <v>0</v>
      </c>
      <c r="S51" s="12">
        <f t="shared" si="3"/>
        <v>0</v>
      </c>
      <c r="T51" s="12">
        <f t="shared" si="4"/>
        <v>0</v>
      </c>
    </row>
    <row r="52" spans="1:20" ht="47.25" outlineLevel="4">
      <c r="A52" s="102" t="s">
        <v>637</v>
      </c>
      <c r="B52" s="103" t="s">
        <v>729</v>
      </c>
      <c r="C52" s="103" t="s">
        <v>2</v>
      </c>
      <c r="D52" s="103" t="s">
        <v>66</v>
      </c>
      <c r="E52" s="103" t="s">
        <v>131</v>
      </c>
      <c r="F52" s="103" t="s">
        <v>1</v>
      </c>
      <c r="G52" s="12">
        <f>G53</f>
        <v>200355</v>
      </c>
      <c r="H52" s="12"/>
      <c r="I52" s="12">
        <f>I53</f>
        <v>200355</v>
      </c>
      <c r="J52" s="12"/>
      <c r="L52" s="12">
        <v>200355</v>
      </c>
      <c r="M52" s="12"/>
      <c r="N52" s="12">
        <v>200355</v>
      </c>
      <c r="O52" s="12"/>
      <c r="Q52" s="12">
        <f t="shared" si="1"/>
        <v>0</v>
      </c>
      <c r="R52" s="12">
        <f t="shared" si="2"/>
        <v>0</v>
      </c>
      <c r="S52" s="12">
        <f t="shared" si="3"/>
        <v>0</v>
      </c>
      <c r="T52" s="12">
        <f t="shared" si="4"/>
        <v>0</v>
      </c>
    </row>
    <row r="53" spans="1:20" s="149" customFormat="1" ht="47.25" outlineLevel="5">
      <c r="A53" s="19" t="s">
        <v>1085</v>
      </c>
      <c r="B53" s="20" t="s">
        <v>729</v>
      </c>
      <c r="C53" s="20" t="s">
        <v>2</v>
      </c>
      <c r="D53" s="20" t="s">
        <v>66</v>
      </c>
      <c r="E53" s="20" t="s">
        <v>138</v>
      </c>
      <c r="F53" s="20" t="s">
        <v>1</v>
      </c>
      <c r="G53" s="13">
        <f>G54</f>
        <v>200355</v>
      </c>
      <c r="H53" s="13"/>
      <c r="I53" s="13">
        <f>I54</f>
        <v>200355</v>
      </c>
      <c r="J53" s="13"/>
      <c r="L53" s="13">
        <v>200355</v>
      </c>
      <c r="M53" s="13"/>
      <c r="N53" s="13">
        <v>200355</v>
      </c>
      <c r="O53" s="13"/>
      <c r="Q53" s="13">
        <f t="shared" si="1"/>
        <v>0</v>
      </c>
      <c r="R53" s="13">
        <f t="shared" si="2"/>
        <v>0</v>
      </c>
      <c r="S53" s="13">
        <f t="shared" si="3"/>
        <v>0</v>
      </c>
      <c r="T53" s="13">
        <f t="shared" si="4"/>
        <v>0</v>
      </c>
    </row>
    <row r="54" spans="1:20" s="149" customFormat="1" ht="31.5" outlineLevel="6">
      <c r="A54" s="19" t="s">
        <v>448</v>
      </c>
      <c r="B54" s="20" t="s">
        <v>729</v>
      </c>
      <c r="C54" s="20" t="s">
        <v>2</v>
      </c>
      <c r="D54" s="20" t="s">
        <v>66</v>
      </c>
      <c r="E54" s="20" t="s">
        <v>140</v>
      </c>
      <c r="F54" s="20" t="s">
        <v>1</v>
      </c>
      <c r="G54" s="13">
        <f>G55</f>
        <v>200355</v>
      </c>
      <c r="H54" s="13"/>
      <c r="I54" s="13">
        <f>I55</f>
        <v>200355</v>
      </c>
      <c r="J54" s="13"/>
      <c r="L54" s="13">
        <v>200355</v>
      </c>
      <c r="M54" s="13"/>
      <c r="N54" s="13">
        <v>200355</v>
      </c>
      <c r="O54" s="13"/>
      <c r="Q54" s="13">
        <f t="shared" si="1"/>
        <v>0</v>
      </c>
      <c r="R54" s="13">
        <f t="shared" si="2"/>
        <v>0</v>
      </c>
      <c r="S54" s="13">
        <f t="shared" si="3"/>
        <v>0</v>
      </c>
      <c r="T54" s="13">
        <f t="shared" si="4"/>
        <v>0</v>
      </c>
    </row>
    <row r="55" spans="1:20" s="149" customFormat="1" ht="47.25" outlineLevel="7">
      <c r="A55" s="19" t="s">
        <v>703</v>
      </c>
      <c r="B55" s="20" t="s">
        <v>729</v>
      </c>
      <c r="C55" s="20" t="s">
        <v>2</v>
      </c>
      <c r="D55" s="20" t="s">
        <v>66</v>
      </c>
      <c r="E55" s="20" t="s">
        <v>140</v>
      </c>
      <c r="F55" s="20" t="s">
        <v>17</v>
      </c>
      <c r="G55" s="13">
        <v>200355</v>
      </c>
      <c r="H55" s="13"/>
      <c r="I55" s="13">
        <v>200355</v>
      </c>
      <c r="J55" s="13"/>
      <c r="L55" s="13">
        <v>200355</v>
      </c>
      <c r="M55" s="13"/>
      <c r="N55" s="13">
        <v>200355</v>
      </c>
      <c r="O55" s="13"/>
      <c r="Q55" s="13">
        <f t="shared" si="1"/>
        <v>0</v>
      </c>
      <c r="R55" s="13">
        <f t="shared" si="2"/>
        <v>0</v>
      </c>
      <c r="S55" s="13">
        <f t="shared" si="3"/>
        <v>0</v>
      </c>
      <c r="T55" s="13">
        <f t="shared" si="4"/>
        <v>0</v>
      </c>
    </row>
    <row r="56" spans="1:20" ht="78.75">
      <c r="A56" s="102" t="s">
        <v>1086</v>
      </c>
      <c r="B56" s="103" t="s">
        <v>732</v>
      </c>
      <c r="C56" s="103" t="s">
        <v>3</v>
      </c>
      <c r="D56" s="103" t="s">
        <v>3</v>
      </c>
      <c r="E56" s="103" t="s">
        <v>4</v>
      </c>
      <c r="F56" s="103" t="s">
        <v>1</v>
      </c>
      <c r="G56" s="12">
        <f>G57+G164+G193+G229+G245</f>
        <v>179832011.13</v>
      </c>
      <c r="H56" s="12">
        <f>H57+H164+H193+H229+H245</f>
        <v>5456308.7999999998</v>
      </c>
      <c r="I56" s="12">
        <f>I57+I164+I193+I229+I245</f>
        <v>180443341.29000002</v>
      </c>
      <c r="J56" s="12">
        <f>J57+J164+J193+J229+J245</f>
        <v>5456308.7999999998</v>
      </c>
      <c r="L56" s="12">
        <v>179832011.13</v>
      </c>
      <c r="M56" s="12">
        <f>M57+M164+M193+M229</f>
        <v>5456308.7999999998</v>
      </c>
      <c r="N56" s="12">
        <v>180443341.28999999</v>
      </c>
      <c r="O56" s="12">
        <f>O57+O164+O193+O229</f>
        <v>5456308.7999999998</v>
      </c>
      <c r="Q56" s="12">
        <f t="shared" si="1"/>
        <v>0</v>
      </c>
      <c r="R56" s="12">
        <f t="shared" si="2"/>
        <v>0</v>
      </c>
      <c r="S56" s="12">
        <f t="shared" si="3"/>
        <v>0</v>
      </c>
      <c r="T56" s="12">
        <f t="shared" si="4"/>
        <v>0</v>
      </c>
    </row>
    <row r="57" spans="1:20" ht="31.5" outlineLevel="1">
      <c r="A57" s="102" t="s">
        <v>701</v>
      </c>
      <c r="B57" s="103" t="s">
        <v>732</v>
      </c>
      <c r="C57" s="103" t="s">
        <v>2</v>
      </c>
      <c r="D57" s="103" t="s">
        <v>3</v>
      </c>
      <c r="E57" s="103" t="s">
        <v>4</v>
      </c>
      <c r="F57" s="103" t="s">
        <v>1</v>
      </c>
      <c r="G57" s="12">
        <f>G58+G84</f>
        <v>97605962.799999997</v>
      </c>
      <c r="H57" s="12">
        <f>H58+H84</f>
        <v>784042</v>
      </c>
      <c r="I57" s="12">
        <f>I58+I84</f>
        <v>98219480.290000007</v>
      </c>
      <c r="J57" s="12">
        <f>J58+J84</f>
        <v>784042</v>
      </c>
      <c r="L57" s="12">
        <v>97605962.799999997</v>
      </c>
      <c r="M57" s="12">
        <f>M84</f>
        <v>784042</v>
      </c>
      <c r="N57" s="12">
        <v>98219480.290000007</v>
      </c>
      <c r="O57" s="12">
        <f>O84</f>
        <v>784042</v>
      </c>
      <c r="Q57" s="12">
        <f t="shared" si="1"/>
        <v>0</v>
      </c>
      <c r="R57" s="12">
        <f t="shared" si="2"/>
        <v>0</v>
      </c>
      <c r="S57" s="12">
        <f t="shared" si="3"/>
        <v>0</v>
      </c>
      <c r="T57" s="12">
        <f t="shared" si="4"/>
        <v>0</v>
      </c>
    </row>
    <row r="58" spans="1:20" ht="94.5" outlineLevel="2">
      <c r="A58" s="102" t="s">
        <v>674</v>
      </c>
      <c r="B58" s="103" t="s">
        <v>732</v>
      </c>
      <c r="C58" s="103" t="s">
        <v>2</v>
      </c>
      <c r="D58" s="103" t="s">
        <v>22</v>
      </c>
      <c r="E58" s="103" t="s">
        <v>4</v>
      </c>
      <c r="F58" s="103" t="s">
        <v>1</v>
      </c>
      <c r="G58" s="12">
        <f>G59</f>
        <v>31131465.550000001</v>
      </c>
      <c r="H58" s="12"/>
      <c r="I58" s="12">
        <f>I59</f>
        <v>31128438.560000002</v>
      </c>
      <c r="J58" s="12"/>
      <c r="L58" s="12">
        <v>31131465.550000001</v>
      </c>
      <c r="M58" s="12"/>
      <c r="N58" s="12">
        <v>31128438.559999999</v>
      </c>
      <c r="O58" s="12"/>
      <c r="Q58" s="12">
        <f t="shared" si="1"/>
        <v>0</v>
      </c>
      <c r="R58" s="12">
        <f t="shared" si="2"/>
        <v>0</v>
      </c>
      <c r="S58" s="12">
        <f t="shared" si="3"/>
        <v>0</v>
      </c>
      <c r="T58" s="12">
        <f t="shared" si="4"/>
        <v>0</v>
      </c>
    </row>
    <row r="59" spans="1:20" ht="63" outlineLevel="3">
      <c r="A59" s="102" t="s">
        <v>665</v>
      </c>
      <c r="B59" s="103" t="s">
        <v>732</v>
      </c>
      <c r="C59" s="103" t="s">
        <v>2</v>
      </c>
      <c r="D59" s="103" t="s">
        <v>22</v>
      </c>
      <c r="E59" s="103" t="s">
        <v>6</v>
      </c>
      <c r="F59" s="103" t="s">
        <v>1</v>
      </c>
      <c r="G59" s="12">
        <f>G60+G72</f>
        <v>31131465.550000001</v>
      </c>
      <c r="H59" s="12"/>
      <c r="I59" s="12">
        <f>I60+I72</f>
        <v>31128438.560000002</v>
      </c>
      <c r="J59" s="12"/>
      <c r="L59" s="12">
        <v>31131465.550000001</v>
      </c>
      <c r="M59" s="12"/>
      <c r="N59" s="12">
        <v>31128438.559999999</v>
      </c>
      <c r="O59" s="12"/>
      <c r="Q59" s="12">
        <f t="shared" si="1"/>
        <v>0</v>
      </c>
      <c r="R59" s="12">
        <f t="shared" si="2"/>
        <v>0</v>
      </c>
      <c r="S59" s="12">
        <f t="shared" si="3"/>
        <v>0</v>
      </c>
      <c r="T59" s="12">
        <f t="shared" si="4"/>
        <v>0</v>
      </c>
    </row>
    <row r="60" spans="1:20" ht="47.25" outlineLevel="4">
      <c r="A60" s="102" t="s">
        <v>625</v>
      </c>
      <c r="B60" s="103" t="s">
        <v>732</v>
      </c>
      <c r="C60" s="103" t="s">
        <v>2</v>
      </c>
      <c r="D60" s="103" t="s">
        <v>22</v>
      </c>
      <c r="E60" s="103" t="s">
        <v>43</v>
      </c>
      <c r="F60" s="103" t="s">
        <v>1</v>
      </c>
      <c r="G60" s="12">
        <f>G61</f>
        <v>30369365.550000001</v>
      </c>
      <c r="H60" s="12"/>
      <c r="I60" s="12">
        <f>I61</f>
        <v>30346338.560000002</v>
      </c>
      <c r="J60" s="12"/>
      <c r="L60" s="12">
        <v>30369365.550000001</v>
      </c>
      <c r="M60" s="12"/>
      <c r="N60" s="12">
        <v>30346338.559999999</v>
      </c>
      <c r="O60" s="12"/>
      <c r="Q60" s="12">
        <f t="shared" si="1"/>
        <v>0</v>
      </c>
      <c r="R60" s="12">
        <f t="shared" si="2"/>
        <v>0</v>
      </c>
      <c r="S60" s="12">
        <f t="shared" si="3"/>
        <v>0</v>
      </c>
      <c r="T60" s="12">
        <f t="shared" si="4"/>
        <v>0</v>
      </c>
    </row>
    <row r="61" spans="1:20" s="149" customFormat="1" ht="94.5" outlineLevel="5">
      <c r="A61" s="19" t="s">
        <v>1087</v>
      </c>
      <c r="B61" s="20" t="s">
        <v>732</v>
      </c>
      <c r="C61" s="20" t="s">
        <v>2</v>
      </c>
      <c r="D61" s="20" t="s">
        <v>22</v>
      </c>
      <c r="E61" s="20" t="s">
        <v>44</v>
      </c>
      <c r="F61" s="20" t="s">
        <v>1</v>
      </c>
      <c r="G61" s="13">
        <f>G62+G64+G66+G68+G70</f>
        <v>30369365.550000001</v>
      </c>
      <c r="H61" s="13"/>
      <c r="I61" s="13">
        <f>I62+I64+I66+I68+I70</f>
        <v>30346338.560000002</v>
      </c>
      <c r="J61" s="13"/>
      <c r="L61" s="13">
        <v>30369365.550000001</v>
      </c>
      <c r="M61" s="13"/>
      <c r="N61" s="13">
        <v>30346338.559999999</v>
      </c>
      <c r="O61" s="13"/>
      <c r="Q61" s="13">
        <f t="shared" si="1"/>
        <v>0</v>
      </c>
      <c r="R61" s="13">
        <f t="shared" si="2"/>
        <v>0</v>
      </c>
      <c r="S61" s="13">
        <f t="shared" si="3"/>
        <v>0</v>
      </c>
      <c r="T61" s="13">
        <f t="shared" si="4"/>
        <v>0</v>
      </c>
    </row>
    <row r="62" spans="1:20" s="149" customFormat="1" ht="31.5" outlineLevel="6">
      <c r="A62" s="19" t="s">
        <v>442</v>
      </c>
      <c r="B62" s="20" t="s">
        <v>732</v>
      </c>
      <c r="C62" s="20" t="s">
        <v>2</v>
      </c>
      <c r="D62" s="20" t="s">
        <v>22</v>
      </c>
      <c r="E62" s="20" t="s">
        <v>45</v>
      </c>
      <c r="F62" s="20" t="s">
        <v>1</v>
      </c>
      <c r="G62" s="13">
        <f>G63</f>
        <v>1925844.89</v>
      </c>
      <c r="H62" s="13"/>
      <c r="I62" s="13">
        <f>I63</f>
        <v>1925844.89</v>
      </c>
      <c r="J62" s="13"/>
      <c r="L62" s="13">
        <v>1925844.89</v>
      </c>
      <c r="M62" s="13"/>
      <c r="N62" s="13">
        <v>1925844.89</v>
      </c>
      <c r="O62" s="13"/>
      <c r="Q62" s="13">
        <f t="shared" si="1"/>
        <v>0</v>
      </c>
      <c r="R62" s="13">
        <f t="shared" si="2"/>
        <v>0</v>
      </c>
      <c r="S62" s="13">
        <f t="shared" si="3"/>
        <v>0</v>
      </c>
      <c r="T62" s="13">
        <f t="shared" si="4"/>
        <v>0</v>
      </c>
    </row>
    <row r="63" spans="1:20" s="149" customFormat="1" ht="110.25" outlineLevel="7">
      <c r="A63" s="19" t="s">
        <v>702</v>
      </c>
      <c r="B63" s="20" t="s">
        <v>732</v>
      </c>
      <c r="C63" s="20" t="s">
        <v>2</v>
      </c>
      <c r="D63" s="20" t="s">
        <v>22</v>
      </c>
      <c r="E63" s="20" t="s">
        <v>45</v>
      </c>
      <c r="F63" s="20" t="s">
        <v>10</v>
      </c>
      <c r="G63" s="13">
        <v>1925844.89</v>
      </c>
      <c r="H63" s="13"/>
      <c r="I63" s="13">
        <v>1925844.89</v>
      </c>
      <c r="J63" s="13"/>
      <c r="L63" s="13">
        <v>1925844.89</v>
      </c>
      <c r="M63" s="13"/>
      <c r="N63" s="13">
        <v>1925844.89</v>
      </c>
      <c r="O63" s="13"/>
      <c r="Q63" s="13">
        <f t="shared" si="1"/>
        <v>0</v>
      </c>
      <c r="R63" s="13">
        <f t="shared" si="2"/>
        <v>0</v>
      </c>
      <c r="S63" s="13">
        <f t="shared" si="3"/>
        <v>0</v>
      </c>
      <c r="T63" s="13">
        <f t="shared" si="4"/>
        <v>0</v>
      </c>
    </row>
    <row r="64" spans="1:20" s="149" customFormat="1" ht="47.25" outlineLevel="6">
      <c r="A64" s="19" t="s">
        <v>441</v>
      </c>
      <c r="B64" s="20" t="s">
        <v>732</v>
      </c>
      <c r="C64" s="20" t="s">
        <v>2</v>
      </c>
      <c r="D64" s="20" t="s">
        <v>22</v>
      </c>
      <c r="E64" s="20" t="s">
        <v>46</v>
      </c>
      <c r="F64" s="20" t="s">
        <v>1</v>
      </c>
      <c r="G64" s="13">
        <f>G65</f>
        <v>27172038.219999999</v>
      </c>
      <c r="H64" s="13"/>
      <c r="I64" s="13">
        <f>I65</f>
        <v>27120201.07</v>
      </c>
      <c r="J64" s="13"/>
      <c r="L64" s="13">
        <v>27172038.219999999</v>
      </c>
      <c r="M64" s="13"/>
      <c r="N64" s="13">
        <v>27120201.07</v>
      </c>
      <c r="O64" s="13"/>
      <c r="Q64" s="13">
        <f t="shared" si="1"/>
        <v>0</v>
      </c>
      <c r="R64" s="13">
        <f t="shared" si="2"/>
        <v>0</v>
      </c>
      <c r="S64" s="13">
        <f t="shared" si="3"/>
        <v>0</v>
      </c>
      <c r="T64" s="13">
        <f t="shared" si="4"/>
        <v>0</v>
      </c>
    </row>
    <row r="65" spans="1:20" s="149" customFormat="1" ht="110.25" outlineLevel="7">
      <c r="A65" s="19" t="s">
        <v>702</v>
      </c>
      <c r="B65" s="20" t="s">
        <v>732</v>
      </c>
      <c r="C65" s="20" t="s">
        <v>2</v>
      </c>
      <c r="D65" s="20" t="s">
        <v>22</v>
      </c>
      <c r="E65" s="20" t="s">
        <v>46</v>
      </c>
      <c r="F65" s="20" t="s">
        <v>10</v>
      </c>
      <c r="G65" s="13">
        <v>27172038.219999999</v>
      </c>
      <c r="H65" s="13"/>
      <c r="I65" s="13">
        <v>27120201.07</v>
      </c>
      <c r="J65" s="13"/>
      <c r="L65" s="13">
        <v>27172038.219999999</v>
      </c>
      <c r="M65" s="13"/>
      <c r="N65" s="13">
        <v>27120201.07</v>
      </c>
      <c r="O65" s="13"/>
      <c r="Q65" s="13">
        <f t="shared" si="1"/>
        <v>0</v>
      </c>
      <c r="R65" s="13">
        <f t="shared" si="2"/>
        <v>0</v>
      </c>
      <c r="S65" s="13">
        <f t="shared" si="3"/>
        <v>0</v>
      </c>
      <c r="T65" s="13">
        <f t="shared" si="4"/>
        <v>0</v>
      </c>
    </row>
    <row r="66" spans="1:20" s="149" customFormat="1" ht="47.25" outlineLevel="6">
      <c r="A66" s="19" t="s">
        <v>437</v>
      </c>
      <c r="B66" s="20" t="s">
        <v>732</v>
      </c>
      <c r="C66" s="20" t="s">
        <v>2</v>
      </c>
      <c r="D66" s="20" t="s">
        <v>22</v>
      </c>
      <c r="E66" s="20" t="s">
        <v>48</v>
      </c>
      <c r="F66" s="20" t="s">
        <v>1</v>
      </c>
      <c r="G66" s="13">
        <f>G67</f>
        <v>3360</v>
      </c>
      <c r="H66" s="13"/>
      <c r="I66" s="13">
        <f>I67</f>
        <v>3360</v>
      </c>
      <c r="J66" s="13"/>
      <c r="L66" s="13">
        <v>3360</v>
      </c>
      <c r="M66" s="13"/>
      <c r="N66" s="13">
        <v>3360</v>
      </c>
      <c r="O66" s="13"/>
      <c r="Q66" s="13">
        <f t="shared" si="1"/>
        <v>0</v>
      </c>
      <c r="R66" s="13">
        <f t="shared" si="2"/>
        <v>0</v>
      </c>
      <c r="S66" s="13">
        <f t="shared" si="3"/>
        <v>0</v>
      </c>
      <c r="T66" s="13">
        <f t="shared" si="4"/>
        <v>0</v>
      </c>
    </row>
    <row r="67" spans="1:20" s="149" customFormat="1" ht="110.25" outlineLevel="7">
      <c r="A67" s="19" t="s">
        <v>702</v>
      </c>
      <c r="B67" s="20" t="s">
        <v>732</v>
      </c>
      <c r="C67" s="20" t="s">
        <v>2</v>
      </c>
      <c r="D67" s="20" t="s">
        <v>22</v>
      </c>
      <c r="E67" s="20" t="s">
        <v>48</v>
      </c>
      <c r="F67" s="20" t="s">
        <v>10</v>
      </c>
      <c r="G67" s="13">
        <v>3360</v>
      </c>
      <c r="H67" s="13"/>
      <c r="I67" s="13">
        <v>3360</v>
      </c>
      <c r="J67" s="13"/>
      <c r="L67" s="13">
        <v>3360</v>
      </c>
      <c r="M67" s="13"/>
      <c r="N67" s="13">
        <v>3360</v>
      </c>
      <c r="O67" s="13"/>
      <c r="Q67" s="13">
        <f t="shared" si="1"/>
        <v>0</v>
      </c>
      <c r="R67" s="13">
        <f t="shared" si="2"/>
        <v>0</v>
      </c>
      <c r="S67" s="13">
        <f t="shared" si="3"/>
        <v>0</v>
      </c>
      <c r="T67" s="13">
        <f t="shared" si="4"/>
        <v>0</v>
      </c>
    </row>
    <row r="68" spans="1:20" s="149" customFormat="1" ht="78.75" outlineLevel="6">
      <c r="A68" s="19" t="s">
        <v>443</v>
      </c>
      <c r="B68" s="20" t="s">
        <v>732</v>
      </c>
      <c r="C68" s="20" t="s">
        <v>2</v>
      </c>
      <c r="D68" s="20" t="s">
        <v>22</v>
      </c>
      <c r="E68" s="20" t="s">
        <v>49</v>
      </c>
      <c r="F68" s="20" t="s">
        <v>1</v>
      </c>
      <c r="G68" s="13">
        <f>G69</f>
        <v>804922.44</v>
      </c>
      <c r="H68" s="13"/>
      <c r="I68" s="13">
        <f>I69</f>
        <v>874032.6</v>
      </c>
      <c r="J68" s="13"/>
      <c r="L68" s="13">
        <v>804922.44</v>
      </c>
      <c r="M68" s="13"/>
      <c r="N68" s="13">
        <v>874032.6</v>
      </c>
      <c r="O68" s="13"/>
      <c r="Q68" s="13">
        <f t="shared" si="1"/>
        <v>0</v>
      </c>
      <c r="R68" s="13">
        <f t="shared" si="2"/>
        <v>0</v>
      </c>
      <c r="S68" s="13">
        <f t="shared" si="3"/>
        <v>0</v>
      </c>
      <c r="T68" s="13">
        <f t="shared" si="4"/>
        <v>0</v>
      </c>
    </row>
    <row r="69" spans="1:20" s="149" customFormat="1" ht="110.25" outlineLevel="7">
      <c r="A69" s="19" t="s">
        <v>702</v>
      </c>
      <c r="B69" s="20" t="s">
        <v>732</v>
      </c>
      <c r="C69" s="20" t="s">
        <v>2</v>
      </c>
      <c r="D69" s="20" t="s">
        <v>22</v>
      </c>
      <c r="E69" s="20" t="s">
        <v>49</v>
      </c>
      <c r="F69" s="20" t="s">
        <v>10</v>
      </c>
      <c r="G69" s="13">
        <v>804922.44</v>
      </c>
      <c r="H69" s="13"/>
      <c r="I69" s="13">
        <v>874032.6</v>
      </c>
      <c r="J69" s="13"/>
      <c r="L69" s="13">
        <v>804922.44</v>
      </c>
      <c r="M69" s="13"/>
      <c r="N69" s="13">
        <v>874032.6</v>
      </c>
      <c r="O69" s="13"/>
      <c r="Q69" s="13">
        <f t="shared" si="1"/>
        <v>0</v>
      </c>
      <c r="R69" s="13">
        <f t="shared" si="2"/>
        <v>0</v>
      </c>
      <c r="S69" s="13">
        <f t="shared" si="3"/>
        <v>0</v>
      </c>
      <c r="T69" s="13">
        <f t="shared" si="4"/>
        <v>0</v>
      </c>
    </row>
    <row r="70" spans="1:20" s="149" customFormat="1" ht="94.5" outlineLevel="6">
      <c r="A70" s="19" t="s">
        <v>439</v>
      </c>
      <c r="B70" s="20" t="s">
        <v>732</v>
      </c>
      <c r="C70" s="20" t="s">
        <v>2</v>
      </c>
      <c r="D70" s="20" t="s">
        <v>22</v>
      </c>
      <c r="E70" s="20" t="s">
        <v>50</v>
      </c>
      <c r="F70" s="20" t="s">
        <v>1</v>
      </c>
      <c r="G70" s="13">
        <f>G71</f>
        <v>463200</v>
      </c>
      <c r="H70" s="13"/>
      <c r="I70" s="13">
        <f>I71</f>
        <v>422900</v>
      </c>
      <c r="J70" s="13"/>
      <c r="L70" s="13">
        <v>463200</v>
      </c>
      <c r="M70" s="13"/>
      <c r="N70" s="13">
        <v>422900</v>
      </c>
      <c r="O70" s="13"/>
      <c r="Q70" s="13">
        <f t="shared" si="1"/>
        <v>0</v>
      </c>
      <c r="R70" s="13">
        <f t="shared" si="2"/>
        <v>0</v>
      </c>
      <c r="S70" s="13">
        <f t="shared" si="3"/>
        <v>0</v>
      </c>
      <c r="T70" s="13">
        <f t="shared" si="4"/>
        <v>0</v>
      </c>
    </row>
    <row r="71" spans="1:20" s="149" customFormat="1" ht="110.25" outlineLevel="7">
      <c r="A71" s="19" t="s">
        <v>702</v>
      </c>
      <c r="B71" s="20" t="s">
        <v>732</v>
      </c>
      <c r="C71" s="20" t="s">
        <v>2</v>
      </c>
      <c r="D71" s="20" t="s">
        <v>22</v>
      </c>
      <c r="E71" s="20" t="s">
        <v>50</v>
      </c>
      <c r="F71" s="20" t="s">
        <v>10</v>
      </c>
      <c r="G71" s="13">
        <v>463200</v>
      </c>
      <c r="H71" s="13"/>
      <c r="I71" s="13">
        <v>422900</v>
      </c>
      <c r="J71" s="13"/>
      <c r="L71" s="13">
        <v>463200</v>
      </c>
      <c r="M71" s="13"/>
      <c r="N71" s="13">
        <v>422900</v>
      </c>
      <c r="O71" s="13"/>
      <c r="Q71" s="13">
        <f t="shared" si="1"/>
        <v>0</v>
      </c>
      <c r="R71" s="13">
        <f t="shared" si="2"/>
        <v>0</v>
      </c>
      <c r="S71" s="13">
        <f t="shared" si="3"/>
        <v>0</v>
      </c>
      <c r="T71" s="13">
        <f t="shared" si="4"/>
        <v>0</v>
      </c>
    </row>
    <row r="72" spans="1:20" ht="47.25" outlineLevel="4">
      <c r="A72" s="102" t="s">
        <v>622</v>
      </c>
      <c r="B72" s="103" t="s">
        <v>732</v>
      </c>
      <c r="C72" s="103" t="s">
        <v>2</v>
      </c>
      <c r="D72" s="103" t="s">
        <v>22</v>
      </c>
      <c r="E72" s="103" t="s">
        <v>7</v>
      </c>
      <c r="F72" s="103" t="s">
        <v>1</v>
      </c>
      <c r="G72" s="12">
        <f>G73+G77+G80</f>
        <v>762100</v>
      </c>
      <c r="H72" s="12"/>
      <c r="I72" s="12">
        <f>I73+I77+I80</f>
        <v>782100</v>
      </c>
      <c r="J72" s="12"/>
      <c r="L72" s="12">
        <v>762100</v>
      </c>
      <c r="M72" s="12"/>
      <c r="N72" s="12">
        <v>782100</v>
      </c>
      <c r="O72" s="12"/>
      <c r="Q72" s="12">
        <f t="shared" si="1"/>
        <v>0</v>
      </c>
      <c r="R72" s="12">
        <f t="shared" si="2"/>
        <v>0</v>
      </c>
      <c r="S72" s="12">
        <f t="shared" si="3"/>
        <v>0</v>
      </c>
      <c r="T72" s="12">
        <f t="shared" si="4"/>
        <v>0</v>
      </c>
    </row>
    <row r="73" spans="1:20" s="149" customFormat="1" ht="78.75" outlineLevel="5">
      <c r="A73" s="19" t="s">
        <v>1081</v>
      </c>
      <c r="B73" s="20" t="s">
        <v>732</v>
      </c>
      <c r="C73" s="20" t="s">
        <v>2</v>
      </c>
      <c r="D73" s="20" t="s">
        <v>22</v>
      </c>
      <c r="E73" s="20" t="s">
        <v>15</v>
      </c>
      <c r="F73" s="20" t="s">
        <v>1</v>
      </c>
      <c r="G73" s="13">
        <f>G74</f>
        <v>235000</v>
      </c>
      <c r="H73" s="13"/>
      <c r="I73" s="13">
        <f>I74</f>
        <v>255000</v>
      </c>
      <c r="J73" s="13"/>
      <c r="L73" s="13">
        <v>235000</v>
      </c>
      <c r="M73" s="13"/>
      <c r="N73" s="13">
        <v>255000</v>
      </c>
      <c r="O73" s="13"/>
      <c r="Q73" s="13">
        <f t="shared" si="1"/>
        <v>0</v>
      </c>
      <c r="R73" s="13">
        <f t="shared" si="2"/>
        <v>0</v>
      </c>
      <c r="S73" s="13">
        <f t="shared" si="3"/>
        <v>0</v>
      </c>
      <c r="T73" s="13">
        <f t="shared" si="4"/>
        <v>0</v>
      </c>
    </row>
    <row r="74" spans="1:20" s="149" customFormat="1" ht="47.25" outlineLevel="6">
      <c r="A74" s="19" t="s">
        <v>437</v>
      </c>
      <c r="B74" s="20" t="s">
        <v>732</v>
      </c>
      <c r="C74" s="20" t="s">
        <v>2</v>
      </c>
      <c r="D74" s="20" t="s">
        <v>22</v>
      </c>
      <c r="E74" s="20" t="s">
        <v>16</v>
      </c>
      <c r="F74" s="20" t="s">
        <v>1</v>
      </c>
      <c r="G74" s="13">
        <f>G75+G76</f>
        <v>235000</v>
      </c>
      <c r="H74" s="13"/>
      <c r="I74" s="13">
        <f>I75+I76</f>
        <v>255000</v>
      </c>
      <c r="J74" s="13"/>
      <c r="L74" s="13">
        <v>235000</v>
      </c>
      <c r="M74" s="13"/>
      <c r="N74" s="13">
        <v>255000</v>
      </c>
      <c r="O74" s="13"/>
      <c r="Q74" s="13">
        <f t="shared" si="1"/>
        <v>0</v>
      </c>
      <c r="R74" s="13">
        <f t="shared" si="2"/>
        <v>0</v>
      </c>
      <c r="S74" s="13">
        <f t="shared" si="3"/>
        <v>0</v>
      </c>
      <c r="T74" s="13">
        <f t="shared" si="4"/>
        <v>0</v>
      </c>
    </row>
    <row r="75" spans="1:20" s="149" customFormat="1" ht="110.25" outlineLevel="7">
      <c r="A75" s="19" t="s">
        <v>702</v>
      </c>
      <c r="B75" s="20" t="s">
        <v>732</v>
      </c>
      <c r="C75" s="20" t="s">
        <v>2</v>
      </c>
      <c r="D75" s="20" t="s">
        <v>22</v>
      </c>
      <c r="E75" s="20" t="s">
        <v>16</v>
      </c>
      <c r="F75" s="20" t="s">
        <v>10</v>
      </c>
      <c r="G75" s="13">
        <v>43560</v>
      </c>
      <c r="H75" s="13"/>
      <c r="I75" s="13">
        <v>43560</v>
      </c>
      <c r="J75" s="13"/>
      <c r="L75" s="13">
        <v>43560</v>
      </c>
      <c r="M75" s="13"/>
      <c r="N75" s="13">
        <v>43560</v>
      </c>
      <c r="O75" s="13"/>
      <c r="Q75" s="13">
        <f t="shared" si="1"/>
        <v>0</v>
      </c>
      <c r="R75" s="13">
        <f t="shared" si="2"/>
        <v>0</v>
      </c>
      <c r="S75" s="13">
        <f t="shared" si="3"/>
        <v>0</v>
      </c>
      <c r="T75" s="13">
        <f t="shared" si="4"/>
        <v>0</v>
      </c>
    </row>
    <row r="76" spans="1:20" s="149" customFormat="1" ht="47.25" outlineLevel="7">
      <c r="A76" s="19" t="s">
        <v>703</v>
      </c>
      <c r="B76" s="20" t="s">
        <v>732</v>
      </c>
      <c r="C76" s="20" t="s">
        <v>2</v>
      </c>
      <c r="D76" s="20" t="s">
        <v>22</v>
      </c>
      <c r="E76" s="20" t="s">
        <v>16</v>
      </c>
      <c r="F76" s="20" t="s">
        <v>17</v>
      </c>
      <c r="G76" s="13">
        <v>191440</v>
      </c>
      <c r="H76" s="13"/>
      <c r="I76" s="13">
        <v>211440</v>
      </c>
      <c r="J76" s="13"/>
      <c r="L76" s="13">
        <v>191440</v>
      </c>
      <c r="M76" s="13"/>
      <c r="N76" s="13">
        <v>211440</v>
      </c>
      <c r="O76" s="13"/>
      <c r="Q76" s="13">
        <f t="shared" si="1"/>
        <v>0</v>
      </c>
      <c r="R76" s="13">
        <f t="shared" si="2"/>
        <v>0</v>
      </c>
      <c r="S76" s="13">
        <f t="shared" si="3"/>
        <v>0</v>
      </c>
      <c r="T76" s="13">
        <f t="shared" si="4"/>
        <v>0</v>
      </c>
    </row>
    <row r="77" spans="1:20" s="149" customFormat="1" ht="31.5" outlineLevel="5">
      <c r="A77" s="19" t="s">
        <v>1082</v>
      </c>
      <c r="B77" s="20" t="s">
        <v>732</v>
      </c>
      <c r="C77" s="20" t="s">
        <v>2</v>
      </c>
      <c r="D77" s="20" t="s">
        <v>22</v>
      </c>
      <c r="E77" s="20" t="s">
        <v>18</v>
      </c>
      <c r="F77" s="20" t="s">
        <v>1</v>
      </c>
      <c r="G77" s="13">
        <f>G78</f>
        <v>143100</v>
      </c>
      <c r="H77" s="13"/>
      <c r="I77" s="13">
        <f>I78</f>
        <v>143100</v>
      </c>
      <c r="J77" s="13"/>
      <c r="L77" s="13">
        <v>143100</v>
      </c>
      <c r="M77" s="13"/>
      <c r="N77" s="13">
        <v>143100</v>
      </c>
      <c r="O77" s="13"/>
      <c r="Q77" s="13">
        <f t="shared" ref="Q77:Q140" si="5">L77-G77</f>
        <v>0</v>
      </c>
      <c r="R77" s="13">
        <f t="shared" ref="R77:R140" si="6">M77-H77</f>
        <v>0</v>
      </c>
      <c r="S77" s="13">
        <f t="shared" ref="S77:S140" si="7">N77-I77</f>
        <v>0</v>
      </c>
      <c r="T77" s="13">
        <f t="shared" ref="T77:T140" si="8">O77-J77</f>
        <v>0</v>
      </c>
    </row>
    <row r="78" spans="1:20" s="149" customFormat="1" ht="47.25" outlineLevel="6">
      <c r="A78" s="19" t="s">
        <v>437</v>
      </c>
      <c r="B78" s="20" t="s">
        <v>732</v>
      </c>
      <c r="C78" s="20" t="s">
        <v>2</v>
      </c>
      <c r="D78" s="20" t="s">
        <v>22</v>
      </c>
      <c r="E78" s="20" t="s">
        <v>19</v>
      </c>
      <c r="F78" s="20" t="s">
        <v>1</v>
      </c>
      <c r="G78" s="13">
        <f>G79</f>
        <v>143100</v>
      </c>
      <c r="H78" s="13"/>
      <c r="I78" s="13">
        <f>I79</f>
        <v>143100</v>
      </c>
      <c r="J78" s="13"/>
      <c r="L78" s="13">
        <v>143100</v>
      </c>
      <c r="M78" s="13"/>
      <c r="N78" s="13">
        <v>143100</v>
      </c>
      <c r="O78" s="13"/>
      <c r="Q78" s="13">
        <f t="shared" si="5"/>
        <v>0</v>
      </c>
      <c r="R78" s="13">
        <f t="shared" si="6"/>
        <v>0</v>
      </c>
      <c r="S78" s="13">
        <f t="shared" si="7"/>
        <v>0</v>
      </c>
      <c r="T78" s="13">
        <f t="shared" si="8"/>
        <v>0</v>
      </c>
    </row>
    <row r="79" spans="1:20" s="149" customFormat="1" ht="47.25" outlineLevel="7">
      <c r="A79" s="19" t="s">
        <v>703</v>
      </c>
      <c r="B79" s="20" t="s">
        <v>732</v>
      </c>
      <c r="C79" s="20" t="s">
        <v>2</v>
      </c>
      <c r="D79" s="20" t="s">
        <v>22</v>
      </c>
      <c r="E79" s="20" t="s">
        <v>19</v>
      </c>
      <c r="F79" s="20" t="s">
        <v>17</v>
      </c>
      <c r="G79" s="13">
        <v>143100</v>
      </c>
      <c r="H79" s="13"/>
      <c r="I79" s="13">
        <v>143100</v>
      </c>
      <c r="J79" s="13"/>
      <c r="L79" s="13">
        <v>143100</v>
      </c>
      <c r="M79" s="13"/>
      <c r="N79" s="13">
        <v>143100</v>
      </c>
      <c r="O79" s="13"/>
      <c r="Q79" s="13">
        <f t="shared" si="5"/>
        <v>0</v>
      </c>
      <c r="R79" s="13">
        <f t="shared" si="6"/>
        <v>0</v>
      </c>
      <c r="S79" s="13">
        <f t="shared" si="7"/>
        <v>0</v>
      </c>
      <c r="T79" s="13">
        <f t="shared" si="8"/>
        <v>0</v>
      </c>
    </row>
    <row r="80" spans="1:20" s="149" customFormat="1" ht="63" outlineLevel="5">
      <c r="A80" s="19" t="s">
        <v>1080</v>
      </c>
      <c r="B80" s="20" t="s">
        <v>732</v>
      </c>
      <c r="C80" s="20" t="s">
        <v>2</v>
      </c>
      <c r="D80" s="20" t="s">
        <v>22</v>
      </c>
      <c r="E80" s="20" t="s">
        <v>8</v>
      </c>
      <c r="F80" s="20" t="s">
        <v>1</v>
      </c>
      <c r="G80" s="13">
        <f>G81</f>
        <v>384000</v>
      </c>
      <c r="H80" s="13"/>
      <c r="I80" s="13">
        <f>I81</f>
        <v>384000</v>
      </c>
      <c r="J80" s="13"/>
      <c r="L80" s="13">
        <v>384000</v>
      </c>
      <c r="M80" s="13"/>
      <c r="N80" s="13">
        <v>384000</v>
      </c>
      <c r="O80" s="13"/>
      <c r="Q80" s="13">
        <f t="shared" si="5"/>
        <v>0</v>
      </c>
      <c r="R80" s="13">
        <f t="shared" si="6"/>
        <v>0</v>
      </c>
      <c r="S80" s="13">
        <f t="shared" si="7"/>
        <v>0</v>
      </c>
      <c r="T80" s="13">
        <f t="shared" si="8"/>
        <v>0</v>
      </c>
    </row>
    <row r="81" spans="1:20" s="149" customFormat="1" ht="47.25" outlineLevel="6">
      <c r="A81" s="19" t="s">
        <v>437</v>
      </c>
      <c r="B81" s="20" t="s">
        <v>732</v>
      </c>
      <c r="C81" s="20" t="s">
        <v>2</v>
      </c>
      <c r="D81" s="20" t="s">
        <v>22</v>
      </c>
      <c r="E81" s="20" t="s">
        <v>9</v>
      </c>
      <c r="F81" s="20" t="s">
        <v>1</v>
      </c>
      <c r="G81" s="13">
        <f>G82+G83</f>
        <v>384000</v>
      </c>
      <c r="H81" s="13"/>
      <c r="I81" s="13">
        <f>I82+I83</f>
        <v>384000</v>
      </c>
      <c r="J81" s="13"/>
      <c r="L81" s="13">
        <v>384000</v>
      </c>
      <c r="M81" s="13"/>
      <c r="N81" s="13">
        <v>384000</v>
      </c>
      <c r="O81" s="13"/>
      <c r="Q81" s="13">
        <f t="shared" si="5"/>
        <v>0</v>
      </c>
      <c r="R81" s="13">
        <f t="shared" si="6"/>
        <v>0</v>
      </c>
      <c r="S81" s="13">
        <f t="shared" si="7"/>
        <v>0</v>
      </c>
      <c r="T81" s="13">
        <f t="shared" si="8"/>
        <v>0</v>
      </c>
    </row>
    <row r="82" spans="1:20" s="149" customFormat="1" ht="110.25" outlineLevel="7">
      <c r="A82" s="19" t="s">
        <v>702</v>
      </c>
      <c r="B82" s="20" t="s">
        <v>732</v>
      </c>
      <c r="C82" s="20" t="s">
        <v>2</v>
      </c>
      <c r="D82" s="20" t="s">
        <v>22</v>
      </c>
      <c r="E82" s="20" t="s">
        <v>9</v>
      </c>
      <c r="F82" s="20" t="s">
        <v>10</v>
      </c>
      <c r="G82" s="13">
        <v>294800</v>
      </c>
      <c r="H82" s="13"/>
      <c r="I82" s="13">
        <v>294800</v>
      </c>
      <c r="J82" s="13"/>
      <c r="L82" s="13">
        <v>294800</v>
      </c>
      <c r="M82" s="13"/>
      <c r="N82" s="13">
        <v>294800</v>
      </c>
      <c r="O82" s="13"/>
      <c r="Q82" s="13">
        <f t="shared" si="5"/>
        <v>0</v>
      </c>
      <c r="R82" s="13">
        <f t="shared" si="6"/>
        <v>0</v>
      </c>
      <c r="S82" s="13">
        <f t="shared" si="7"/>
        <v>0</v>
      </c>
      <c r="T82" s="13">
        <f t="shared" si="8"/>
        <v>0</v>
      </c>
    </row>
    <row r="83" spans="1:20" s="149" customFormat="1" ht="47.25" outlineLevel="7">
      <c r="A83" s="19" t="s">
        <v>703</v>
      </c>
      <c r="B83" s="20" t="s">
        <v>732</v>
      </c>
      <c r="C83" s="20" t="s">
        <v>2</v>
      </c>
      <c r="D83" s="20" t="s">
        <v>22</v>
      </c>
      <c r="E83" s="20" t="s">
        <v>9</v>
      </c>
      <c r="F83" s="20" t="s">
        <v>17</v>
      </c>
      <c r="G83" s="13">
        <v>89200</v>
      </c>
      <c r="H83" s="13"/>
      <c r="I83" s="13">
        <v>89200</v>
      </c>
      <c r="J83" s="13"/>
      <c r="L83" s="13">
        <v>89200</v>
      </c>
      <c r="M83" s="13"/>
      <c r="N83" s="13">
        <v>89200</v>
      </c>
      <c r="O83" s="13"/>
      <c r="Q83" s="13">
        <f t="shared" si="5"/>
        <v>0</v>
      </c>
      <c r="R83" s="13">
        <f t="shared" si="6"/>
        <v>0</v>
      </c>
      <c r="S83" s="13">
        <f t="shared" si="7"/>
        <v>0</v>
      </c>
      <c r="T83" s="13">
        <f t="shared" si="8"/>
        <v>0</v>
      </c>
    </row>
    <row r="84" spans="1:20" ht="31.5" outlineLevel="2">
      <c r="A84" s="102" t="s">
        <v>677</v>
      </c>
      <c r="B84" s="103" t="s">
        <v>732</v>
      </c>
      <c r="C84" s="103" t="s">
        <v>2</v>
      </c>
      <c r="D84" s="103" t="s">
        <v>66</v>
      </c>
      <c r="E84" s="103" t="s">
        <v>4</v>
      </c>
      <c r="F84" s="103" t="s">
        <v>1</v>
      </c>
      <c r="G84" s="12">
        <f>G85+G89+G93+G97++G125+G161</f>
        <v>66474497.25</v>
      </c>
      <c r="H84" s="12">
        <f>H85+H89+H93+H97++H125+H161</f>
        <v>784042</v>
      </c>
      <c r="I84" s="12">
        <f>I85+I89+I93+I97++I125+I161</f>
        <v>67091041.730000004</v>
      </c>
      <c r="J84" s="12">
        <f>J85+J89+J93+J97++J125+J161</f>
        <v>784042</v>
      </c>
      <c r="L84" s="12">
        <v>66474497.25</v>
      </c>
      <c r="M84" s="12">
        <f>M97+M125</f>
        <v>784042</v>
      </c>
      <c r="N84" s="12">
        <v>67091041.729999997</v>
      </c>
      <c r="O84" s="12">
        <f>O97+O125</f>
        <v>784042</v>
      </c>
      <c r="Q84" s="12">
        <f t="shared" si="5"/>
        <v>0</v>
      </c>
      <c r="R84" s="12">
        <f t="shared" si="6"/>
        <v>0</v>
      </c>
      <c r="S84" s="12">
        <f t="shared" si="7"/>
        <v>0</v>
      </c>
      <c r="T84" s="12">
        <f t="shared" si="8"/>
        <v>0</v>
      </c>
    </row>
    <row r="85" spans="1:20" ht="63" outlineLevel="3">
      <c r="A85" s="102" t="s">
        <v>628</v>
      </c>
      <c r="B85" s="103" t="s">
        <v>732</v>
      </c>
      <c r="C85" s="103" t="s">
        <v>2</v>
      </c>
      <c r="D85" s="103" t="s">
        <v>66</v>
      </c>
      <c r="E85" s="103" t="s">
        <v>67</v>
      </c>
      <c r="F85" s="103" t="s">
        <v>1</v>
      </c>
      <c r="G85" s="12">
        <f>G86</f>
        <v>318944</v>
      </c>
      <c r="H85" s="12"/>
      <c r="I85" s="12">
        <f>I86</f>
        <v>318944</v>
      </c>
      <c r="J85" s="12"/>
      <c r="L85" s="12">
        <v>318944</v>
      </c>
      <c r="M85" s="12"/>
      <c r="N85" s="12">
        <v>318944</v>
      </c>
      <c r="O85" s="12"/>
      <c r="Q85" s="12">
        <f t="shared" si="5"/>
        <v>0</v>
      </c>
      <c r="R85" s="12">
        <f t="shared" si="6"/>
        <v>0</v>
      </c>
      <c r="S85" s="12">
        <f t="shared" si="7"/>
        <v>0</v>
      </c>
      <c r="T85" s="12">
        <f t="shared" si="8"/>
        <v>0</v>
      </c>
    </row>
    <row r="86" spans="1:20" s="149" customFormat="1" ht="78.75" outlineLevel="5">
      <c r="A86" s="19" t="s">
        <v>1088</v>
      </c>
      <c r="B86" s="20" t="s">
        <v>732</v>
      </c>
      <c r="C86" s="20" t="s">
        <v>2</v>
      </c>
      <c r="D86" s="20" t="s">
        <v>66</v>
      </c>
      <c r="E86" s="20" t="s">
        <v>68</v>
      </c>
      <c r="F86" s="20" t="s">
        <v>1</v>
      </c>
      <c r="G86" s="13">
        <f>G87</f>
        <v>318944</v>
      </c>
      <c r="H86" s="13"/>
      <c r="I86" s="13">
        <f>I87</f>
        <v>318944</v>
      </c>
      <c r="J86" s="13"/>
      <c r="L86" s="13">
        <v>318944</v>
      </c>
      <c r="M86" s="13"/>
      <c r="N86" s="13">
        <v>318944</v>
      </c>
      <c r="O86" s="13"/>
      <c r="Q86" s="13">
        <f t="shared" si="5"/>
        <v>0</v>
      </c>
      <c r="R86" s="13">
        <f t="shared" si="6"/>
        <v>0</v>
      </c>
      <c r="S86" s="13">
        <f t="shared" si="7"/>
        <v>0</v>
      </c>
      <c r="T86" s="13">
        <f t="shared" si="8"/>
        <v>0</v>
      </c>
    </row>
    <row r="87" spans="1:20" s="149" customFormat="1" ht="47.25" outlineLevel="6">
      <c r="A87" s="19" t="s">
        <v>446</v>
      </c>
      <c r="B87" s="20" t="s">
        <v>732</v>
      </c>
      <c r="C87" s="20" t="s">
        <v>2</v>
      </c>
      <c r="D87" s="20" t="s">
        <v>66</v>
      </c>
      <c r="E87" s="20" t="s">
        <v>69</v>
      </c>
      <c r="F87" s="20" t="s">
        <v>1</v>
      </c>
      <c r="G87" s="13">
        <f>G88</f>
        <v>318944</v>
      </c>
      <c r="H87" s="13"/>
      <c r="I87" s="13">
        <f>I88</f>
        <v>318944</v>
      </c>
      <c r="J87" s="13"/>
      <c r="L87" s="13">
        <v>318944</v>
      </c>
      <c r="M87" s="13"/>
      <c r="N87" s="13">
        <v>318944</v>
      </c>
      <c r="O87" s="13"/>
      <c r="Q87" s="13">
        <f t="shared" si="5"/>
        <v>0</v>
      </c>
      <c r="R87" s="13">
        <f t="shared" si="6"/>
        <v>0</v>
      </c>
      <c r="S87" s="13">
        <f t="shared" si="7"/>
        <v>0</v>
      </c>
      <c r="T87" s="13">
        <f t="shared" si="8"/>
        <v>0</v>
      </c>
    </row>
    <row r="88" spans="1:20" s="149" customFormat="1" ht="63" outlineLevel="7">
      <c r="A88" s="19" t="s">
        <v>706</v>
      </c>
      <c r="B88" s="20" t="s">
        <v>732</v>
      </c>
      <c r="C88" s="20" t="s">
        <v>2</v>
      </c>
      <c r="D88" s="20" t="s">
        <v>66</v>
      </c>
      <c r="E88" s="20" t="s">
        <v>69</v>
      </c>
      <c r="F88" s="20" t="s">
        <v>70</v>
      </c>
      <c r="G88" s="13">
        <v>318944</v>
      </c>
      <c r="H88" s="13"/>
      <c r="I88" s="13">
        <v>318944</v>
      </c>
      <c r="J88" s="13"/>
      <c r="L88" s="13">
        <v>318944</v>
      </c>
      <c r="M88" s="13"/>
      <c r="N88" s="13">
        <v>318944</v>
      </c>
      <c r="O88" s="13"/>
      <c r="Q88" s="13">
        <f t="shared" si="5"/>
        <v>0</v>
      </c>
      <c r="R88" s="13">
        <f t="shared" si="6"/>
        <v>0</v>
      </c>
      <c r="S88" s="13">
        <f t="shared" si="7"/>
        <v>0</v>
      </c>
      <c r="T88" s="13">
        <f t="shared" si="8"/>
        <v>0</v>
      </c>
    </row>
    <row r="89" spans="1:20" ht="63" outlineLevel="3">
      <c r="A89" s="102" t="s">
        <v>631</v>
      </c>
      <c r="B89" s="103" t="s">
        <v>732</v>
      </c>
      <c r="C89" s="103" t="s">
        <v>2</v>
      </c>
      <c r="D89" s="103" t="s">
        <v>66</v>
      </c>
      <c r="E89" s="103" t="s">
        <v>80</v>
      </c>
      <c r="F89" s="103" t="s">
        <v>1</v>
      </c>
      <c r="G89" s="12">
        <f>G90</f>
        <v>219949.16</v>
      </c>
      <c r="H89" s="12"/>
      <c r="I89" s="12">
        <f>I90</f>
        <v>208880.51</v>
      </c>
      <c r="J89" s="12"/>
      <c r="L89" s="12">
        <v>219949.16</v>
      </c>
      <c r="M89" s="12"/>
      <c r="N89" s="12">
        <v>208880.51</v>
      </c>
      <c r="O89" s="12"/>
      <c r="Q89" s="12">
        <f t="shared" si="5"/>
        <v>0</v>
      </c>
      <c r="R89" s="12">
        <f t="shared" si="6"/>
        <v>0</v>
      </c>
      <c r="S89" s="12">
        <f t="shared" si="7"/>
        <v>0</v>
      </c>
      <c r="T89" s="12">
        <f t="shared" si="8"/>
        <v>0</v>
      </c>
    </row>
    <row r="90" spans="1:20" s="149" customFormat="1" ht="141.75" outlineLevel="5">
      <c r="A90" s="19" t="s">
        <v>1089</v>
      </c>
      <c r="B90" s="20" t="s">
        <v>732</v>
      </c>
      <c r="C90" s="20" t="s">
        <v>2</v>
      </c>
      <c r="D90" s="20" t="s">
        <v>66</v>
      </c>
      <c r="E90" s="20" t="s">
        <v>81</v>
      </c>
      <c r="F90" s="20" t="s">
        <v>1</v>
      </c>
      <c r="G90" s="13">
        <f>G91</f>
        <v>219949.16</v>
      </c>
      <c r="H90" s="13"/>
      <c r="I90" s="13">
        <f>I91</f>
        <v>208880.51</v>
      </c>
      <c r="J90" s="13"/>
      <c r="L90" s="13">
        <v>219949.16</v>
      </c>
      <c r="M90" s="13"/>
      <c r="N90" s="13">
        <v>208880.51</v>
      </c>
      <c r="O90" s="13"/>
      <c r="Q90" s="13">
        <f t="shared" si="5"/>
        <v>0</v>
      </c>
      <c r="R90" s="13">
        <f t="shared" si="6"/>
        <v>0</v>
      </c>
      <c r="S90" s="13">
        <f t="shared" si="7"/>
        <v>0</v>
      </c>
      <c r="T90" s="13">
        <f t="shared" si="8"/>
        <v>0</v>
      </c>
    </row>
    <row r="91" spans="1:20" s="149" customFormat="1" ht="31.5" outlineLevel="6">
      <c r="A91" s="19" t="s">
        <v>448</v>
      </c>
      <c r="B91" s="20" t="s">
        <v>732</v>
      </c>
      <c r="C91" s="20" t="s">
        <v>2</v>
      </c>
      <c r="D91" s="20" t="s">
        <v>66</v>
      </c>
      <c r="E91" s="20" t="s">
        <v>82</v>
      </c>
      <c r="F91" s="20" t="s">
        <v>1</v>
      </c>
      <c r="G91" s="13">
        <f>G92</f>
        <v>219949.16</v>
      </c>
      <c r="H91" s="13"/>
      <c r="I91" s="13">
        <f>I92</f>
        <v>208880.51</v>
      </c>
      <c r="J91" s="13"/>
      <c r="L91" s="13">
        <v>219949.16</v>
      </c>
      <c r="M91" s="13"/>
      <c r="N91" s="13">
        <v>208880.51</v>
      </c>
      <c r="O91" s="13"/>
      <c r="Q91" s="13">
        <f t="shared" si="5"/>
        <v>0</v>
      </c>
      <c r="R91" s="13">
        <f t="shared" si="6"/>
        <v>0</v>
      </c>
      <c r="S91" s="13">
        <f t="shared" si="7"/>
        <v>0</v>
      </c>
      <c r="T91" s="13">
        <f t="shared" si="8"/>
        <v>0</v>
      </c>
    </row>
    <row r="92" spans="1:20" s="149" customFormat="1" ht="47.25" outlineLevel="7">
      <c r="A92" s="19" t="s">
        <v>703</v>
      </c>
      <c r="B92" s="20" t="s">
        <v>732</v>
      </c>
      <c r="C92" s="20" t="s">
        <v>2</v>
      </c>
      <c r="D92" s="20" t="s">
        <v>66</v>
      </c>
      <c r="E92" s="20" t="s">
        <v>82</v>
      </c>
      <c r="F92" s="20" t="s">
        <v>17</v>
      </c>
      <c r="G92" s="13">
        <v>219949.16</v>
      </c>
      <c r="H92" s="13"/>
      <c r="I92" s="13">
        <v>208880.51</v>
      </c>
      <c r="J92" s="13"/>
      <c r="L92" s="13">
        <v>219949.16</v>
      </c>
      <c r="M92" s="13"/>
      <c r="N92" s="13">
        <v>208880.51</v>
      </c>
      <c r="O92" s="13"/>
      <c r="Q92" s="13">
        <f t="shared" si="5"/>
        <v>0</v>
      </c>
      <c r="R92" s="13">
        <f t="shared" si="6"/>
        <v>0</v>
      </c>
      <c r="S92" s="13">
        <f t="shared" si="7"/>
        <v>0</v>
      </c>
      <c r="T92" s="13">
        <f t="shared" si="8"/>
        <v>0</v>
      </c>
    </row>
    <row r="93" spans="1:20" ht="78.75" outlineLevel="3">
      <c r="A93" s="102" t="s">
        <v>632</v>
      </c>
      <c r="B93" s="103" t="s">
        <v>732</v>
      </c>
      <c r="C93" s="103" t="s">
        <v>2</v>
      </c>
      <c r="D93" s="103" t="s">
        <v>66</v>
      </c>
      <c r="E93" s="103" t="s">
        <v>83</v>
      </c>
      <c r="F93" s="103" t="s">
        <v>1</v>
      </c>
      <c r="G93" s="12">
        <f>G94</f>
        <v>47500</v>
      </c>
      <c r="H93" s="12"/>
      <c r="I93" s="12">
        <f>I94</f>
        <v>47500</v>
      </c>
      <c r="J93" s="12"/>
      <c r="L93" s="12">
        <v>47500</v>
      </c>
      <c r="M93" s="12"/>
      <c r="N93" s="12">
        <v>47500</v>
      </c>
      <c r="O93" s="12"/>
      <c r="Q93" s="12">
        <f t="shared" si="5"/>
        <v>0</v>
      </c>
      <c r="R93" s="12">
        <f t="shared" si="6"/>
        <v>0</v>
      </c>
      <c r="S93" s="12">
        <f t="shared" si="7"/>
        <v>0</v>
      </c>
      <c r="T93" s="12">
        <f t="shared" si="8"/>
        <v>0</v>
      </c>
    </row>
    <row r="94" spans="1:20" s="149" customFormat="1" ht="78.75" outlineLevel="5">
      <c r="A94" s="19" t="s">
        <v>1090</v>
      </c>
      <c r="B94" s="20" t="s">
        <v>732</v>
      </c>
      <c r="C94" s="20" t="s">
        <v>2</v>
      </c>
      <c r="D94" s="20" t="s">
        <v>66</v>
      </c>
      <c r="E94" s="20" t="s">
        <v>88</v>
      </c>
      <c r="F94" s="20" t="s">
        <v>1</v>
      </c>
      <c r="G94" s="13">
        <f>G95</f>
        <v>47500</v>
      </c>
      <c r="H94" s="13"/>
      <c r="I94" s="13">
        <f>I95</f>
        <v>47500</v>
      </c>
      <c r="J94" s="13"/>
      <c r="L94" s="13">
        <v>47500</v>
      </c>
      <c r="M94" s="13"/>
      <c r="N94" s="13">
        <v>47500</v>
      </c>
      <c r="O94" s="13"/>
      <c r="Q94" s="13">
        <f t="shared" si="5"/>
        <v>0</v>
      </c>
      <c r="R94" s="13">
        <f t="shared" si="6"/>
        <v>0</v>
      </c>
      <c r="S94" s="13">
        <f t="shared" si="7"/>
        <v>0</v>
      </c>
      <c r="T94" s="13">
        <f t="shared" si="8"/>
        <v>0</v>
      </c>
    </row>
    <row r="95" spans="1:20" s="149" customFormat="1" ht="31.5" outlineLevel="6">
      <c r="A95" s="19" t="s">
        <v>448</v>
      </c>
      <c r="B95" s="20" t="s">
        <v>732</v>
      </c>
      <c r="C95" s="20" t="s">
        <v>2</v>
      </c>
      <c r="D95" s="20" t="s">
        <v>66</v>
      </c>
      <c r="E95" s="20" t="s">
        <v>89</v>
      </c>
      <c r="F95" s="20" t="s">
        <v>1</v>
      </c>
      <c r="G95" s="13">
        <f>G96</f>
        <v>47500</v>
      </c>
      <c r="H95" s="13"/>
      <c r="I95" s="13">
        <f>I96</f>
        <v>47500</v>
      </c>
      <c r="J95" s="13"/>
      <c r="L95" s="13">
        <v>47500</v>
      </c>
      <c r="M95" s="13"/>
      <c r="N95" s="13">
        <v>47500</v>
      </c>
      <c r="O95" s="13"/>
      <c r="Q95" s="13">
        <f t="shared" si="5"/>
        <v>0</v>
      </c>
      <c r="R95" s="13">
        <f t="shared" si="6"/>
        <v>0</v>
      </c>
      <c r="S95" s="13">
        <f t="shared" si="7"/>
        <v>0</v>
      </c>
      <c r="T95" s="13">
        <f t="shared" si="8"/>
        <v>0</v>
      </c>
    </row>
    <row r="96" spans="1:20" s="149" customFormat="1" outlineLevel="7">
      <c r="A96" s="19" t="s">
        <v>705</v>
      </c>
      <c r="B96" s="20" t="s">
        <v>732</v>
      </c>
      <c r="C96" s="20" t="s">
        <v>2</v>
      </c>
      <c r="D96" s="20" t="s">
        <v>66</v>
      </c>
      <c r="E96" s="20" t="s">
        <v>89</v>
      </c>
      <c r="F96" s="20" t="s">
        <v>65</v>
      </c>
      <c r="G96" s="13">
        <v>47500</v>
      </c>
      <c r="H96" s="13"/>
      <c r="I96" s="13">
        <v>47500</v>
      </c>
      <c r="J96" s="13"/>
      <c r="L96" s="13">
        <v>47500</v>
      </c>
      <c r="M96" s="13"/>
      <c r="N96" s="13">
        <v>47500</v>
      </c>
      <c r="O96" s="13"/>
      <c r="Q96" s="13">
        <f t="shared" si="5"/>
        <v>0</v>
      </c>
      <c r="R96" s="13">
        <f t="shared" si="6"/>
        <v>0</v>
      </c>
      <c r="S96" s="13">
        <f t="shared" si="7"/>
        <v>0</v>
      </c>
      <c r="T96" s="13">
        <f t="shared" si="8"/>
        <v>0</v>
      </c>
    </row>
    <row r="97" spans="1:20" ht="47.25" outlineLevel="3">
      <c r="A97" s="102" t="s">
        <v>668</v>
      </c>
      <c r="B97" s="103" t="s">
        <v>732</v>
      </c>
      <c r="C97" s="103" t="s">
        <v>2</v>
      </c>
      <c r="D97" s="103" t="s">
        <v>66</v>
      </c>
      <c r="E97" s="103" t="s">
        <v>90</v>
      </c>
      <c r="F97" s="103" t="s">
        <v>1</v>
      </c>
      <c r="G97" s="12">
        <f>G98+G119</f>
        <v>23094919.16</v>
      </c>
      <c r="H97" s="12">
        <f>H98+H119</f>
        <v>13042</v>
      </c>
      <c r="I97" s="12">
        <f>I98+I119</f>
        <v>23208003.599999998</v>
      </c>
      <c r="J97" s="12">
        <f>J98+J119</f>
        <v>13042</v>
      </c>
      <c r="L97" s="12">
        <v>23094919.16</v>
      </c>
      <c r="M97" s="12">
        <f>M98</f>
        <v>13042</v>
      </c>
      <c r="N97" s="12">
        <v>23208003.600000001</v>
      </c>
      <c r="O97" s="12">
        <f>O98</f>
        <v>13042</v>
      </c>
      <c r="Q97" s="12">
        <f t="shared" si="5"/>
        <v>0</v>
      </c>
      <c r="R97" s="12">
        <f t="shared" si="6"/>
        <v>0</v>
      </c>
      <c r="S97" s="12">
        <f t="shared" si="7"/>
        <v>0</v>
      </c>
      <c r="T97" s="12">
        <f t="shared" si="8"/>
        <v>0</v>
      </c>
    </row>
    <row r="98" spans="1:20" ht="63" outlineLevel="4">
      <c r="A98" s="102" t="s">
        <v>633</v>
      </c>
      <c r="B98" s="103" t="s">
        <v>732</v>
      </c>
      <c r="C98" s="103" t="s">
        <v>2</v>
      </c>
      <c r="D98" s="103" t="s">
        <v>66</v>
      </c>
      <c r="E98" s="103" t="s">
        <v>91</v>
      </c>
      <c r="F98" s="103" t="s">
        <v>1</v>
      </c>
      <c r="G98" s="12">
        <f>G99+G106+G109+G113+G116</f>
        <v>2028790.1600000001</v>
      </c>
      <c r="H98" s="12">
        <f>H99+H106+H109+H113+H116</f>
        <v>13042</v>
      </c>
      <c r="I98" s="12">
        <f>I99+I106+I109+I113+I116</f>
        <v>2087090.1600000001</v>
      </c>
      <c r="J98" s="12">
        <f>J99+J106+J109+J113+J116</f>
        <v>13042</v>
      </c>
      <c r="L98" s="12">
        <v>2028790.16</v>
      </c>
      <c r="M98" s="12">
        <f>M99</f>
        <v>13042</v>
      </c>
      <c r="N98" s="12">
        <v>2087090.16</v>
      </c>
      <c r="O98" s="12">
        <f>O99</f>
        <v>13042</v>
      </c>
      <c r="Q98" s="12">
        <f t="shared" si="5"/>
        <v>0</v>
      </c>
      <c r="R98" s="12">
        <f t="shared" si="6"/>
        <v>0</v>
      </c>
      <c r="S98" s="12">
        <f t="shared" si="7"/>
        <v>0</v>
      </c>
      <c r="T98" s="12">
        <f t="shared" si="8"/>
        <v>0</v>
      </c>
    </row>
    <row r="99" spans="1:20" s="149" customFormat="1" ht="47.25" outlineLevel="5">
      <c r="A99" s="19" t="s">
        <v>1084</v>
      </c>
      <c r="B99" s="20" t="s">
        <v>732</v>
      </c>
      <c r="C99" s="20" t="s">
        <v>2</v>
      </c>
      <c r="D99" s="20" t="s">
        <v>66</v>
      </c>
      <c r="E99" s="20" t="s">
        <v>94</v>
      </c>
      <c r="F99" s="20" t="s">
        <v>1</v>
      </c>
      <c r="G99" s="13">
        <f>G100+G102+G104</f>
        <v>589856.56000000006</v>
      </c>
      <c r="H99" s="13">
        <f>H100+H102+H104</f>
        <v>13042</v>
      </c>
      <c r="I99" s="13">
        <f>I100+I102+I104</f>
        <v>610156.56000000006</v>
      </c>
      <c r="J99" s="13">
        <f>J100+J102+J104</f>
        <v>13042</v>
      </c>
      <c r="L99" s="13">
        <v>589856.56000000006</v>
      </c>
      <c r="M99" s="13">
        <f>M102</f>
        <v>13042</v>
      </c>
      <c r="N99" s="13">
        <v>610156.56000000006</v>
      </c>
      <c r="O99" s="13">
        <f>O102</f>
        <v>13042</v>
      </c>
      <c r="Q99" s="13">
        <f t="shared" si="5"/>
        <v>0</v>
      </c>
      <c r="R99" s="13">
        <f t="shared" si="6"/>
        <v>0</v>
      </c>
      <c r="S99" s="13">
        <f t="shared" si="7"/>
        <v>0</v>
      </c>
      <c r="T99" s="13">
        <f t="shared" si="8"/>
        <v>0</v>
      </c>
    </row>
    <row r="100" spans="1:20" s="149" customFormat="1" ht="31.5" outlineLevel="6">
      <c r="A100" s="19" t="s">
        <v>448</v>
      </c>
      <c r="B100" s="20" t="s">
        <v>732</v>
      </c>
      <c r="C100" s="20" t="s">
        <v>2</v>
      </c>
      <c r="D100" s="20" t="s">
        <v>66</v>
      </c>
      <c r="E100" s="20" t="s">
        <v>95</v>
      </c>
      <c r="F100" s="20" t="s">
        <v>1</v>
      </c>
      <c r="G100" s="13">
        <f>G101</f>
        <v>575164.56000000006</v>
      </c>
      <c r="H100" s="13"/>
      <c r="I100" s="13">
        <f>I101</f>
        <v>595464.56000000006</v>
      </c>
      <c r="J100" s="13"/>
      <c r="L100" s="13">
        <v>575164.56000000006</v>
      </c>
      <c r="M100" s="13"/>
      <c r="N100" s="13">
        <v>595464.56000000006</v>
      </c>
      <c r="O100" s="13"/>
      <c r="Q100" s="13">
        <f t="shared" si="5"/>
        <v>0</v>
      </c>
      <c r="R100" s="13">
        <f t="shared" si="6"/>
        <v>0</v>
      </c>
      <c r="S100" s="13">
        <f t="shared" si="7"/>
        <v>0</v>
      </c>
      <c r="T100" s="13">
        <f t="shared" si="8"/>
        <v>0</v>
      </c>
    </row>
    <row r="101" spans="1:20" s="149" customFormat="1" ht="47.25" outlineLevel="7">
      <c r="A101" s="19" t="s">
        <v>703</v>
      </c>
      <c r="B101" s="20" t="s">
        <v>732</v>
      </c>
      <c r="C101" s="20" t="s">
        <v>2</v>
      </c>
      <c r="D101" s="20" t="s">
        <v>66</v>
      </c>
      <c r="E101" s="20" t="s">
        <v>95</v>
      </c>
      <c r="F101" s="20" t="s">
        <v>17</v>
      </c>
      <c r="G101" s="13">
        <v>575164.56000000006</v>
      </c>
      <c r="H101" s="13"/>
      <c r="I101" s="13">
        <v>595464.56000000006</v>
      </c>
      <c r="J101" s="13"/>
      <c r="L101" s="13">
        <v>575164.56000000006</v>
      </c>
      <c r="M101" s="13"/>
      <c r="N101" s="13">
        <v>595464.56000000006</v>
      </c>
      <c r="O101" s="13"/>
      <c r="Q101" s="13">
        <f t="shared" si="5"/>
        <v>0</v>
      </c>
      <c r="R101" s="13">
        <f t="shared" si="6"/>
        <v>0</v>
      </c>
      <c r="S101" s="13">
        <f t="shared" si="7"/>
        <v>0</v>
      </c>
      <c r="T101" s="13">
        <f t="shared" si="8"/>
        <v>0</v>
      </c>
    </row>
    <row r="102" spans="1:20" s="149" customFormat="1" ht="78.75" outlineLevel="6">
      <c r="A102" s="19" t="s">
        <v>449</v>
      </c>
      <c r="B102" s="20" t="s">
        <v>732</v>
      </c>
      <c r="C102" s="20" t="s">
        <v>2</v>
      </c>
      <c r="D102" s="20" t="s">
        <v>66</v>
      </c>
      <c r="E102" s="20" t="s">
        <v>96</v>
      </c>
      <c r="F102" s="20" t="s">
        <v>1</v>
      </c>
      <c r="G102" s="13">
        <f>G103</f>
        <v>13042</v>
      </c>
      <c r="H102" s="13">
        <f>H103</f>
        <v>13042</v>
      </c>
      <c r="I102" s="13">
        <f>I103</f>
        <v>13042</v>
      </c>
      <c r="J102" s="13">
        <f>J103</f>
        <v>13042</v>
      </c>
      <c r="L102" s="13">
        <v>13042</v>
      </c>
      <c r="M102" s="13">
        <v>13042</v>
      </c>
      <c r="N102" s="13">
        <v>13042</v>
      </c>
      <c r="O102" s="13">
        <v>13042</v>
      </c>
      <c r="Q102" s="13">
        <f t="shared" si="5"/>
        <v>0</v>
      </c>
      <c r="R102" s="13">
        <f t="shared" si="6"/>
        <v>0</v>
      </c>
      <c r="S102" s="13">
        <f t="shared" si="7"/>
        <v>0</v>
      </c>
      <c r="T102" s="13">
        <f t="shared" si="8"/>
        <v>0</v>
      </c>
    </row>
    <row r="103" spans="1:20" s="149" customFormat="1" ht="47.25" outlineLevel="7">
      <c r="A103" s="19" t="s">
        <v>703</v>
      </c>
      <c r="B103" s="20" t="s">
        <v>732</v>
      </c>
      <c r="C103" s="20" t="s">
        <v>2</v>
      </c>
      <c r="D103" s="20" t="s">
        <v>66</v>
      </c>
      <c r="E103" s="20" t="s">
        <v>96</v>
      </c>
      <c r="F103" s="20" t="s">
        <v>17</v>
      </c>
      <c r="G103" s="13">
        <v>13042</v>
      </c>
      <c r="H103" s="13">
        <f>G103</f>
        <v>13042</v>
      </c>
      <c r="I103" s="13">
        <v>13042</v>
      </c>
      <c r="J103" s="13">
        <f>I103</f>
        <v>13042</v>
      </c>
      <c r="L103" s="13">
        <v>13042</v>
      </c>
      <c r="M103" s="13">
        <v>13042</v>
      </c>
      <c r="N103" s="13">
        <v>13042</v>
      </c>
      <c r="O103" s="13">
        <v>13042</v>
      </c>
      <c r="Q103" s="13">
        <f t="shared" si="5"/>
        <v>0</v>
      </c>
      <c r="R103" s="13">
        <f t="shared" si="6"/>
        <v>0</v>
      </c>
      <c r="S103" s="13">
        <f t="shared" si="7"/>
        <v>0</v>
      </c>
      <c r="T103" s="13">
        <f t="shared" si="8"/>
        <v>0</v>
      </c>
    </row>
    <row r="104" spans="1:20" s="149" customFormat="1" ht="78.75" outlineLevel="6">
      <c r="A104" s="19" t="s">
        <v>449</v>
      </c>
      <c r="B104" s="20" t="s">
        <v>732</v>
      </c>
      <c r="C104" s="20" t="s">
        <v>2</v>
      </c>
      <c r="D104" s="20" t="s">
        <v>66</v>
      </c>
      <c r="E104" s="20" t="s">
        <v>97</v>
      </c>
      <c r="F104" s="20" t="s">
        <v>1</v>
      </c>
      <c r="G104" s="13">
        <f>G105</f>
        <v>1650</v>
      </c>
      <c r="H104" s="13"/>
      <c r="I104" s="13">
        <f>I105</f>
        <v>1650</v>
      </c>
      <c r="J104" s="13"/>
      <c r="L104" s="13">
        <v>1650</v>
      </c>
      <c r="M104" s="13"/>
      <c r="N104" s="13">
        <v>1650</v>
      </c>
      <c r="O104" s="13"/>
      <c r="Q104" s="13">
        <f t="shared" si="5"/>
        <v>0</v>
      </c>
      <c r="R104" s="13">
        <f t="shared" si="6"/>
        <v>0</v>
      </c>
      <c r="S104" s="13">
        <f t="shared" si="7"/>
        <v>0</v>
      </c>
      <c r="T104" s="13">
        <f t="shared" si="8"/>
        <v>0</v>
      </c>
    </row>
    <row r="105" spans="1:20" s="149" customFormat="1" ht="47.25" outlineLevel="7">
      <c r="A105" s="19" t="s">
        <v>703</v>
      </c>
      <c r="B105" s="20" t="s">
        <v>732</v>
      </c>
      <c r="C105" s="20" t="s">
        <v>2</v>
      </c>
      <c r="D105" s="20" t="s">
        <v>66</v>
      </c>
      <c r="E105" s="20" t="s">
        <v>97</v>
      </c>
      <c r="F105" s="20" t="s">
        <v>17</v>
      </c>
      <c r="G105" s="13">
        <v>1650</v>
      </c>
      <c r="H105" s="13"/>
      <c r="I105" s="13">
        <v>1650</v>
      </c>
      <c r="J105" s="13"/>
      <c r="L105" s="13">
        <v>1650</v>
      </c>
      <c r="M105" s="13"/>
      <c r="N105" s="13">
        <v>1650</v>
      </c>
      <c r="O105" s="13"/>
      <c r="Q105" s="13">
        <f t="shared" si="5"/>
        <v>0</v>
      </c>
      <c r="R105" s="13">
        <f t="shared" si="6"/>
        <v>0</v>
      </c>
      <c r="S105" s="13">
        <f t="shared" si="7"/>
        <v>0</v>
      </c>
      <c r="T105" s="13">
        <f t="shared" si="8"/>
        <v>0</v>
      </c>
    </row>
    <row r="106" spans="1:20" s="149" customFormat="1" ht="63" outlineLevel="5">
      <c r="A106" s="19" t="s">
        <v>1091</v>
      </c>
      <c r="B106" s="20" t="s">
        <v>732</v>
      </c>
      <c r="C106" s="20" t="s">
        <v>2</v>
      </c>
      <c r="D106" s="20" t="s">
        <v>66</v>
      </c>
      <c r="E106" s="20" t="s">
        <v>98</v>
      </c>
      <c r="F106" s="20" t="s">
        <v>1</v>
      </c>
      <c r="G106" s="13">
        <f>G107</f>
        <v>14000</v>
      </c>
      <c r="H106" s="13"/>
      <c r="I106" s="13">
        <f>I107</f>
        <v>14000</v>
      </c>
      <c r="J106" s="13"/>
      <c r="L106" s="13">
        <v>14000</v>
      </c>
      <c r="M106" s="13"/>
      <c r="N106" s="13">
        <v>14000</v>
      </c>
      <c r="O106" s="13"/>
      <c r="Q106" s="13">
        <f t="shared" si="5"/>
        <v>0</v>
      </c>
      <c r="R106" s="13">
        <f t="shared" si="6"/>
        <v>0</v>
      </c>
      <c r="S106" s="13">
        <f t="shared" si="7"/>
        <v>0</v>
      </c>
      <c r="T106" s="13">
        <f t="shared" si="8"/>
        <v>0</v>
      </c>
    </row>
    <row r="107" spans="1:20" s="149" customFormat="1" ht="31.5" outlineLevel="6">
      <c r="A107" s="19" t="s">
        <v>448</v>
      </c>
      <c r="B107" s="20" t="s">
        <v>732</v>
      </c>
      <c r="C107" s="20" t="s">
        <v>2</v>
      </c>
      <c r="D107" s="20" t="s">
        <v>66</v>
      </c>
      <c r="E107" s="20" t="s">
        <v>99</v>
      </c>
      <c r="F107" s="20" t="s">
        <v>1</v>
      </c>
      <c r="G107" s="13">
        <f>G108</f>
        <v>14000</v>
      </c>
      <c r="H107" s="13"/>
      <c r="I107" s="13">
        <f>I108</f>
        <v>14000</v>
      </c>
      <c r="J107" s="13"/>
      <c r="L107" s="13">
        <v>14000</v>
      </c>
      <c r="M107" s="13"/>
      <c r="N107" s="13">
        <v>14000</v>
      </c>
      <c r="O107" s="13"/>
      <c r="Q107" s="13">
        <f t="shared" si="5"/>
        <v>0</v>
      </c>
      <c r="R107" s="13">
        <f t="shared" si="6"/>
        <v>0</v>
      </c>
      <c r="S107" s="13">
        <f t="shared" si="7"/>
        <v>0</v>
      </c>
      <c r="T107" s="13">
        <f t="shared" si="8"/>
        <v>0</v>
      </c>
    </row>
    <row r="108" spans="1:20" s="149" customFormat="1" ht="47.25" outlineLevel="7">
      <c r="A108" s="19" t="s">
        <v>703</v>
      </c>
      <c r="B108" s="20" t="s">
        <v>732</v>
      </c>
      <c r="C108" s="20" t="s">
        <v>2</v>
      </c>
      <c r="D108" s="20" t="s">
        <v>66</v>
      </c>
      <c r="E108" s="20" t="s">
        <v>99</v>
      </c>
      <c r="F108" s="20" t="s">
        <v>17</v>
      </c>
      <c r="G108" s="13">
        <v>14000</v>
      </c>
      <c r="H108" s="13"/>
      <c r="I108" s="13">
        <v>14000</v>
      </c>
      <c r="J108" s="13"/>
      <c r="L108" s="13">
        <v>14000</v>
      </c>
      <c r="M108" s="13"/>
      <c r="N108" s="13">
        <v>14000</v>
      </c>
      <c r="O108" s="13"/>
      <c r="Q108" s="13">
        <f t="shared" si="5"/>
        <v>0</v>
      </c>
      <c r="R108" s="13">
        <f t="shared" si="6"/>
        <v>0</v>
      </c>
      <c r="S108" s="13">
        <f t="shared" si="7"/>
        <v>0</v>
      </c>
      <c r="T108" s="13">
        <f t="shared" si="8"/>
        <v>0</v>
      </c>
    </row>
    <row r="109" spans="1:20" s="149" customFormat="1" ht="47.25" outlineLevel="5">
      <c r="A109" s="19" t="s">
        <v>1092</v>
      </c>
      <c r="B109" s="20" t="s">
        <v>732</v>
      </c>
      <c r="C109" s="20" t="s">
        <v>2</v>
      </c>
      <c r="D109" s="20" t="s">
        <v>66</v>
      </c>
      <c r="E109" s="20" t="s">
        <v>100</v>
      </c>
      <c r="F109" s="20" t="s">
        <v>1</v>
      </c>
      <c r="G109" s="13">
        <f>G110</f>
        <v>1062543.6000000001</v>
      </c>
      <c r="H109" s="13"/>
      <c r="I109" s="13">
        <f>I110</f>
        <v>1100543.6000000001</v>
      </c>
      <c r="J109" s="13"/>
      <c r="L109" s="13">
        <v>1062543.6000000001</v>
      </c>
      <c r="M109" s="13"/>
      <c r="N109" s="13">
        <v>1100543.6000000001</v>
      </c>
      <c r="O109" s="13"/>
      <c r="Q109" s="13">
        <f t="shared" si="5"/>
        <v>0</v>
      </c>
      <c r="R109" s="13">
        <f t="shared" si="6"/>
        <v>0</v>
      </c>
      <c r="S109" s="13">
        <f t="shared" si="7"/>
        <v>0</v>
      </c>
      <c r="T109" s="13">
        <f t="shared" si="8"/>
        <v>0</v>
      </c>
    </row>
    <row r="110" spans="1:20" s="149" customFormat="1" ht="31.5" outlineLevel="6">
      <c r="A110" s="19" t="s">
        <v>448</v>
      </c>
      <c r="B110" s="20" t="s">
        <v>732</v>
      </c>
      <c r="C110" s="20" t="s">
        <v>2</v>
      </c>
      <c r="D110" s="20" t="s">
        <v>66</v>
      </c>
      <c r="E110" s="20" t="s">
        <v>101</v>
      </c>
      <c r="F110" s="20" t="s">
        <v>1</v>
      </c>
      <c r="G110" s="13">
        <f>G111+G112</f>
        <v>1062543.6000000001</v>
      </c>
      <c r="H110" s="13"/>
      <c r="I110" s="13">
        <f>I111+I112</f>
        <v>1100543.6000000001</v>
      </c>
      <c r="J110" s="13"/>
      <c r="L110" s="13">
        <v>1062543.6000000001</v>
      </c>
      <c r="M110" s="13"/>
      <c r="N110" s="13">
        <v>1100543.6000000001</v>
      </c>
      <c r="O110" s="13"/>
      <c r="Q110" s="13">
        <f t="shared" si="5"/>
        <v>0</v>
      </c>
      <c r="R110" s="13">
        <f t="shared" si="6"/>
        <v>0</v>
      </c>
      <c r="S110" s="13">
        <f t="shared" si="7"/>
        <v>0</v>
      </c>
      <c r="T110" s="13">
        <f t="shared" si="8"/>
        <v>0</v>
      </c>
    </row>
    <row r="111" spans="1:20" s="149" customFormat="1" ht="47.25" outlineLevel="7">
      <c r="A111" s="19" t="s">
        <v>703</v>
      </c>
      <c r="B111" s="20" t="s">
        <v>732</v>
      </c>
      <c r="C111" s="20" t="s">
        <v>2</v>
      </c>
      <c r="D111" s="20" t="s">
        <v>66</v>
      </c>
      <c r="E111" s="20" t="s">
        <v>101</v>
      </c>
      <c r="F111" s="20" t="s">
        <v>17</v>
      </c>
      <c r="G111" s="13">
        <v>285992.32000000001</v>
      </c>
      <c r="H111" s="13"/>
      <c r="I111" s="13">
        <v>323992.32000000001</v>
      </c>
      <c r="J111" s="13"/>
      <c r="L111" s="13">
        <v>285992.32000000001</v>
      </c>
      <c r="M111" s="13"/>
      <c r="N111" s="13">
        <v>323992.32000000001</v>
      </c>
      <c r="O111" s="13"/>
      <c r="Q111" s="13">
        <f t="shared" si="5"/>
        <v>0</v>
      </c>
      <c r="R111" s="13">
        <f t="shared" si="6"/>
        <v>0</v>
      </c>
      <c r="S111" s="13">
        <f t="shared" si="7"/>
        <v>0</v>
      </c>
      <c r="T111" s="13">
        <f t="shared" si="8"/>
        <v>0</v>
      </c>
    </row>
    <row r="112" spans="1:20" s="149" customFormat="1" ht="63" outlineLevel="7">
      <c r="A112" s="19" t="s">
        <v>706</v>
      </c>
      <c r="B112" s="20" t="s">
        <v>732</v>
      </c>
      <c r="C112" s="20" t="s">
        <v>2</v>
      </c>
      <c r="D112" s="20" t="s">
        <v>66</v>
      </c>
      <c r="E112" s="20" t="s">
        <v>101</v>
      </c>
      <c r="F112" s="20" t="s">
        <v>70</v>
      </c>
      <c r="G112" s="13">
        <v>776551.28</v>
      </c>
      <c r="H112" s="13"/>
      <c r="I112" s="13">
        <v>776551.28</v>
      </c>
      <c r="J112" s="13"/>
      <c r="L112" s="13">
        <v>776551.28</v>
      </c>
      <c r="M112" s="13"/>
      <c r="N112" s="13">
        <v>776551.28</v>
      </c>
      <c r="O112" s="13"/>
      <c r="Q112" s="13">
        <f t="shared" si="5"/>
        <v>0</v>
      </c>
      <c r="R112" s="13">
        <f t="shared" si="6"/>
        <v>0</v>
      </c>
      <c r="S112" s="13">
        <f t="shared" si="7"/>
        <v>0</v>
      </c>
      <c r="T112" s="13">
        <f t="shared" si="8"/>
        <v>0</v>
      </c>
    </row>
    <row r="113" spans="1:20" s="149" customFormat="1" ht="31.5" outlineLevel="5">
      <c r="A113" s="19" t="s">
        <v>1093</v>
      </c>
      <c r="B113" s="20" t="s">
        <v>732</v>
      </c>
      <c r="C113" s="20" t="s">
        <v>2</v>
      </c>
      <c r="D113" s="20" t="s">
        <v>66</v>
      </c>
      <c r="E113" s="20" t="s">
        <v>102</v>
      </c>
      <c r="F113" s="20" t="s">
        <v>1</v>
      </c>
      <c r="G113" s="13">
        <f>G114</f>
        <v>2390</v>
      </c>
      <c r="H113" s="13"/>
      <c r="I113" s="13">
        <f>I114</f>
        <v>2390</v>
      </c>
      <c r="J113" s="13"/>
      <c r="L113" s="13">
        <v>2390</v>
      </c>
      <c r="M113" s="13"/>
      <c r="N113" s="13">
        <v>2390</v>
      </c>
      <c r="O113" s="13"/>
      <c r="Q113" s="13">
        <f t="shared" si="5"/>
        <v>0</v>
      </c>
      <c r="R113" s="13">
        <f t="shared" si="6"/>
        <v>0</v>
      </c>
      <c r="S113" s="13">
        <f t="shared" si="7"/>
        <v>0</v>
      </c>
      <c r="T113" s="13">
        <f t="shared" si="8"/>
        <v>0</v>
      </c>
    </row>
    <row r="114" spans="1:20" s="149" customFormat="1" ht="31.5" outlineLevel="6">
      <c r="A114" s="19" t="s">
        <v>448</v>
      </c>
      <c r="B114" s="20" t="s">
        <v>732</v>
      </c>
      <c r="C114" s="20" t="s">
        <v>2</v>
      </c>
      <c r="D114" s="20" t="s">
        <v>66</v>
      </c>
      <c r="E114" s="20" t="s">
        <v>103</v>
      </c>
      <c r="F114" s="20" t="s">
        <v>1</v>
      </c>
      <c r="G114" s="13">
        <f>G115</f>
        <v>2390</v>
      </c>
      <c r="H114" s="13"/>
      <c r="I114" s="13">
        <f>I115</f>
        <v>2390</v>
      </c>
      <c r="J114" s="13"/>
      <c r="L114" s="13">
        <v>2390</v>
      </c>
      <c r="M114" s="13"/>
      <c r="N114" s="13">
        <v>2390</v>
      </c>
      <c r="O114" s="13"/>
      <c r="Q114" s="13">
        <f t="shared" si="5"/>
        <v>0</v>
      </c>
      <c r="R114" s="13">
        <f t="shared" si="6"/>
        <v>0</v>
      </c>
      <c r="S114" s="13">
        <f t="shared" si="7"/>
        <v>0</v>
      </c>
      <c r="T114" s="13">
        <f t="shared" si="8"/>
        <v>0</v>
      </c>
    </row>
    <row r="115" spans="1:20" s="149" customFormat="1" ht="47.25" outlineLevel="7">
      <c r="A115" s="19" t="s">
        <v>703</v>
      </c>
      <c r="B115" s="20" t="s">
        <v>732</v>
      </c>
      <c r="C115" s="20" t="s">
        <v>2</v>
      </c>
      <c r="D115" s="20" t="s">
        <v>66</v>
      </c>
      <c r="E115" s="20" t="s">
        <v>103</v>
      </c>
      <c r="F115" s="20" t="s">
        <v>17</v>
      </c>
      <c r="G115" s="13">
        <v>2390</v>
      </c>
      <c r="H115" s="13"/>
      <c r="I115" s="13">
        <v>2390</v>
      </c>
      <c r="J115" s="13"/>
      <c r="L115" s="13">
        <v>2390</v>
      </c>
      <c r="M115" s="13"/>
      <c r="N115" s="13">
        <v>2390</v>
      </c>
      <c r="O115" s="13"/>
      <c r="Q115" s="13">
        <f t="shared" si="5"/>
        <v>0</v>
      </c>
      <c r="R115" s="13">
        <f t="shared" si="6"/>
        <v>0</v>
      </c>
      <c r="S115" s="13">
        <f t="shared" si="7"/>
        <v>0</v>
      </c>
      <c r="T115" s="13">
        <f t="shared" si="8"/>
        <v>0</v>
      </c>
    </row>
    <row r="116" spans="1:20" s="149" customFormat="1" ht="31.5" outlineLevel="5">
      <c r="A116" s="19" t="s">
        <v>1094</v>
      </c>
      <c r="B116" s="20" t="s">
        <v>732</v>
      </c>
      <c r="C116" s="20" t="s">
        <v>2</v>
      </c>
      <c r="D116" s="20" t="s">
        <v>66</v>
      </c>
      <c r="E116" s="20" t="s">
        <v>104</v>
      </c>
      <c r="F116" s="20" t="s">
        <v>1</v>
      </c>
      <c r="G116" s="13">
        <f>G117</f>
        <v>360000</v>
      </c>
      <c r="H116" s="13"/>
      <c r="I116" s="13">
        <f>I117</f>
        <v>360000</v>
      </c>
      <c r="J116" s="13"/>
      <c r="L116" s="13">
        <v>360000</v>
      </c>
      <c r="M116" s="13"/>
      <c r="N116" s="13">
        <v>360000</v>
      </c>
      <c r="O116" s="13"/>
      <c r="Q116" s="13">
        <f t="shared" si="5"/>
        <v>0</v>
      </c>
      <c r="R116" s="13">
        <f t="shared" si="6"/>
        <v>0</v>
      </c>
      <c r="S116" s="13">
        <f t="shared" si="7"/>
        <v>0</v>
      </c>
      <c r="T116" s="13">
        <f t="shared" si="8"/>
        <v>0</v>
      </c>
    </row>
    <row r="117" spans="1:20" s="149" customFormat="1" ht="31.5" outlineLevel="6">
      <c r="A117" s="19" t="s">
        <v>448</v>
      </c>
      <c r="B117" s="20" t="s">
        <v>732</v>
      </c>
      <c r="C117" s="20" t="s">
        <v>2</v>
      </c>
      <c r="D117" s="20" t="s">
        <v>66</v>
      </c>
      <c r="E117" s="20" t="s">
        <v>105</v>
      </c>
      <c r="F117" s="20" t="s">
        <v>1</v>
      </c>
      <c r="G117" s="13">
        <f>G118</f>
        <v>360000</v>
      </c>
      <c r="H117" s="13"/>
      <c r="I117" s="13">
        <f>I118</f>
        <v>360000</v>
      </c>
      <c r="J117" s="13"/>
      <c r="L117" s="13">
        <v>360000</v>
      </c>
      <c r="M117" s="13"/>
      <c r="N117" s="13">
        <v>360000</v>
      </c>
      <c r="O117" s="13"/>
      <c r="Q117" s="13">
        <f t="shared" si="5"/>
        <v>0</v>
      </c>
      <c r="R117" s="13">
        <f t="shared" si="6"/>
        <v>0</v>
      </c>
      <c r="S117" s="13">
        <f t="shared" si="7"/>
        <v>0</v>
      </c>
      <c r="T117" s="13">
        <f t="shared" si="8"/>
        <v>0</v>
      </c>
    </row>
    <row r="118" spans="1:20" s="149" customFormat="1" ht="47.25" outlineLevel="7">
      <c r="A118" s="19" t="s">
        <v>703</v>
      </c>
      <c r="B118" s="20" t="s">
        <v>732</v>
      </c>
      <c r="C118" s="20" t="s">
        <v>2</v>
      </c>
      <c r="D118" s="20" t="s">
        <v>66</v>
      </c>
      <c r="E118" s="20" t="s">
        <v>105</v>
      </c>
      <c r="F118" s="20" t="s">
        <v>17</v>
      </c>
      <c r="G118" s="13">
        <v>360000</v>
      </c>
      <c r="H118" s="13"/>
      <c r="I118" s="13">
        <v>360000</v>
      </c>
      <c r="J118" s="13"/>
      <c r="L118" s="13">
        <v>360000</v>
      </c>
      <c r="M118" s="13"/>
      <c r="N118" s="13">
        <v>360000</v>
      </c>
      <c r="O118" s="13"/>
      <c r="Q118" s="13">
        <f t="shared" si="5"/>
        <v>0</v>
      </c>
      <c r="R118" s="13">
        <f t="shared" si="6"/>
        <v>0</v>
      </c>
      <c r="S118" s="13">
        <f t="shared" si="7"/>
        <v>0</v>
      </c>
      <c r="T118" s="13">
        <f t="shared" si="8"/>
        <v>0</v>
      </c>
    </row>
    <row r="119" spans="1:20" ht="78.75" outlineLevel="4">
      <c r="A119" s="102" t="s">
        <v>634</v>
      </c>
      <c r="B119" s="103" t="s">
        <v>732</v>
      </c>
      <c r="C119" s="103" t="s">
        <v>2</v>
      </c>
      <c r="D119" s="103" t="s">
        <v>66</v>
      </c>
      <c r="E119" s="103" t="s">
        <v>106</v>
      </c>
      <c r="F119" s="103" t="s">
        <v>1</v>
      </c>
      <c r="G119" s="12">
        <f>G120</f>
        <v>21066129</v>
      </c>
      <c r="H119" s="12"/>
      <c r="I119" s="12">
        <f>I120</f>
        <v>21120913.439999998</v>
      </c>
      <c r="J119" s="12"/>
      <c r="L119" s="12">
        <v>21066129</v>
      </c>
      <c r="M119" s="12"/>
      <c r="N119" s="12">
        <v>21120913.440000001</v>
      </c>
      <c r="O119" s="12"/>
      <c r="Q119" s="12">
        <f t="shared" si="5"/>
        <v>0</v>
      </c>
      <c r="R119" s="12">
        <f t="shared" si="6"/>
        <v>0</v>
      </c>
      <c r="S119" s="12">
        <f t="shared" si="7"/>
        <v>0</v>
      </c>
      <c r="T119" s="12">
        <f t="shared" si="8"/>
        <v>0</v>
      </c>
    </row>
    <row r="120" spans="1:20" s="149" customFormat="1" ht="47.25" outlineLevel="5">
      <c r="A120" s="19" t="s">
        <v>1095</v>
      </c>
      <c r="B120" s="20" t="s">
        <v>732</v>
      </c>
      <c r="C120" s="20" t="s">
        <v>2</v>
      </c>
      <c r="D120" s="20" t="s">
        <v>66</v>
      </c>
      <c r="E120" s="20" t="s">
        <v>107</v>
      </c>
      <c r="F120" s="20" t="s">
        <v>1</v>
      </c>
      <c r="G120" s="13">
        <f>G121+G123</f>
        <v>21066129</v>
      </c>
      <c r="H120" s="13"/>
      <c r="I120" s="13">
        <f>I121+I123</f>
        <v>21120913.439999998</v>
      </c>
      <c r="J120" s="13"/>
      <c r="L120" s="13">
        <v>21066129</v>
      </c>
      <c r="M120" s="13"/>
      <c r="N120" s="13">
        <v>21120913.440000001</v>
      </c>
      <c r="O120" s="13"/>
      <c r="Q120" s="13">
        <f t="shared" si="5"/>
        <v>0</v>
      </c>
      <c r="R120" s="13">
        <f t="shared" si="6"/>
        <v>0</v>
      </c>
      <c r="S120" s="13">
        <f t="shared" si="7"/>
        <v>0</v>
      </c>
      <c r="T120" s="13">
        <f t="shared" si="8"/>
        <v>0</v>
      </c>
    </row>
    <row r="121" spans="1:20" s="149" customFormat="1" ht="94.5" outlineLevel="6">
      <c r="A121" s="19" t="s">
        <v>450</v>
      </c>
      <c r="B121" s="20" t="s">
        <v>732</v>
      </c>
      <c r="C121" s="20" t="s">
        <v>2</v>
      </c>
      <c r="D121" s="20" t="s">
        <v>66</v>
      </c>
      <c r="E121" s="20" t="s">
        <v>108</v>
      </c>
      <c r="F121" s="20" t="s">
        <v>1</v>
      </c>
      <c r="G121" s="13">
        <f>G122</f>
        <v>20682593.440000001</v>
      </c>
      <c r="H121" s="13"/>
      <c r="I121" s="13">
        <f>I122</f>
        <v>20734914.969999999</v>
      </c>
      <c r="J121" s="13"/>
      <c r="L121" s="13">
        <v>20682593.440000001</v>
      </c>
      <c r="M121" s="13"/>
      <c r="N121" s="13">
        <v>20734914.969999999</v>
      </c>
      <c r="O121" s="13"/>
      <c r="Q121" s="13">
        <f t="shared" si="5"/>
        <v>0</v>
      </c>
      <c r="R121" s="13">
        <f t="shared" si="6"/>
        <v>0</v>
      </c>
      <c r="S121" s="13">
        <f t="shared" si="7"/>
        <v>0</v>
      </c>
      <c r="T121" s="13">
        <f t="shared" si="8"/>
        <v>0</v>
      </c>
    </row>
    <row r="122" spans="1:20" s="149" customFormat="1" ht="63" outlineLevel="7">
      <c r="A122" s="19" t="s">
        <v>706</v>
      </c>
      <c r="B122" s="20" t="s">
        <v>732</v>
      </c>
      <c r="C122" s="20" t="s">
        <v>2</v>
      </c>
      <c r="D122" s="20" t="s">
        <v>66</v>
      </c>
      <c r="E122" s="20" t="s">
        <v>108</v>
      </c>
      <c r="F122" s="20" t="s">
        <v>70</v>
      </c>
      <c r="G122" s="13">
        <v>20682593.440000001</v>
      </c>
      <c r="H122" s="13"/>
      <c r="I122" s="13">
        <v>20734914.969999999</v>
      </c>
      <c r="J122" s="13"/>
      <c r="L122" s="13">
        <v>20682593.440000001</v>
      </c>
      <c r="M122" s="13"/>
      <c r="N122" s="13">
        <v>20734914.969999999</v>
      </c>
      <c r="O122" s="13"/>
      <c r="Q122" s="13">
        <f t="shared" si="5"/>
        <v>0</v>
      </c>
      <c r="R122" s="13">
        <f t="shared" si="6"/>
        <v>0</v>
      </c>
      <c r="S122" s="13">
        <f t="shared" si="7"/>
        <v>0</v>
      </c>
      <c r="T122" s="13">
        <f t="shared" si="8"/>
        <v>0</v>
      </c>
    </row>
    <row r="123" spans="1:20" s="149" customFormat="1" ht="94.5" outlineLevel="6">
      <c r="A123" s="19" t="s">
        <v>439</v>
      </c>
      <c r="B123" s="20" t="s">
        <v>732</v>
      </c>
      <c r="C123" s="20" t="s">
        <v>2</v>
      </c>
      <c r="D123" s="20" t="s">
        <v>66</v>
      </c>
      <c r="E123" s="20" t="s">
        <v>109</v>
      </c>
      <c r="F123" s="20" t="s">
        <v>1</v>
      </c>
      <c r="G123" s="13">
        <f>G124</f>
        <v>383535.56</v>
      </c>
      <c r="H123" s="13"/>
      <c r="I123" s="13">
        <f>I124</f>
        <v>385998.47</v>
      </c>
      <c r="J123" s="13"/>
      <c r="L123" s="13">
        <v>383535.56</v>
      </c>
      <c r="M123" s="13"/>
      <c r="N123" s="13">
        <v>385998.47</v>
      </c>
      <c r="O123" s="13"/>
      <c r="Q123" s="13">
        <f t="shared" si="5"/>
        <v>0</v>
      </c>
      <c r="R123" s="13">
        <f t="shared" si="6"/>
        <v>0</v>
      </c>
      <c r="S123" s="13">
        <f t="shared" si="7"/>
        <v>0</v>
      </c>
      <c r="T123" s="13">
        <f t="shared" si="8"/>
        <v>0</v>
      </c>
    </row>
    <row r="124" spans="1:20" s="149" customFormat="1" ht="63" outlineLevel="7">
      <c r="A124" s="19" t="s">
        <v>706</v>
      </c>
      <c r="B124" s="20" t="s">
        <v>732</v>
      </c>
      <c r="C124" s="20" t="s">
        <v>2</v>
      </c>
      <c r="D124" s="20" t="s">
        <v>66</v>
      </c>
      <c r="E124" s="20" t="s">
        <v>109</v>
      </c>
      <c r="F124" s="20" t="s">
        <v>70</v>
      </c>
      <c r="G124" s="13">
        <v>383535.56</v>
      </c>
      <c r="H124" s="13"/>
      <c r="I124" s="13">
        <v>385998.47</v>
      </c>
      <c r="J124" s="13"/>
      <c r="L124" s="13">
        <v>383535.56</v>
      </c>
      <c r="M124" s="13"/>
      <c r="N124" s="13">
        <v>385998.47</v>
      </c>
      <c r="O124" s="13"/>
      <c r="Q124" s="13">
        <f t="shared" si="5"/>
        <v>0</v>
      </c>
      <c r="R124" s="13">
        <f t="shared" si="6"/>
        <v>0</v>
      </c>
      <c r="S124" s="13">
        <f t="shared" si="7"/>
        <v>0</v>
      </c>
      <c r="T124" s="13">
        <f t="shared" si="8"/>
        <v>0</v>
      </c>
    </row>
    <row r="125" spans="1:20" ht="63" outlineLevel="3">
      <c r="A125" s="102" t="s">
        <v>665</v>
      </c>
      <c r="B125" s="103" t="s">
        <v>732</v>
      </c>
      <c r="C125" s="103" t="s">
        <v>2</v>
      </c>
      <c r="D125" s="103" t="s">
        <v>66</v>
      </c>
      <c r="E125" s="103" t="s">
        <v>6</v>
      </c>
      <c r="F125" s="103" t="s">
        <v>1</v>
      </c>
      <c r="G125" s="12">
        <f>G126+G133+G140</f>
        <v>42305420.509999998</v>
      </c>
      <c r="H125" s="12">
        <f>H126+H133+H140</f>
        <v>771000</v>
      </c>
      <c r="I125" s="12">
        <f>I126+I133+I140</f>
        <v>42819949.200000003</v>
      </c>
      <c r="J125" s="12">
        <f>J126+J133+J140</f>
        <v>771000</v>
      </c>
      <c r="L125" s="12">
        <v>42305420.509999998</v>
      </c>
      <c r="M125" s="12">
        <f>M126</f>
        <v>771000</v>
      </c>
      <c r="N125" s="12">
        <v>42819949.200000003</v>
      </c>
      <c r="O125" s="12">
        <f>O126</f>
        <v>771000</v>
      </c>
      <c r="Q125" s="12">
        <f t="shared" si="5"/>
        <v>0</v>
      </c>
      <c r="R125" s="12">
        <f t="shared" si="6"/>
        <v>0</v>
      </c>
      <c r="S125" s="12">
        <f t="shared" si="7"/>
        <v>0</v>
      </c>
      <c r="T125" s="12">
        <f t="shared" si="8"/>
        <v>0</v>
      </c>
    </row>
    <row r="126" spans="1:20" ht="47.25" outlineLevel="4">
      <c r="A126" s="102" t="s">
        <v>625</v>
      </c>
      <c r="B126" s="103" t="s">
        <v>732</v>
      </c>
      <c r="C126" s="103" t="s">
        <v>2</v>
      </c>
      <c r="D126" s="103" t="s">
        <v>66</v>
      </c>
      <c r="E126" s="103" t="s">
        <v>43</v>
      </c>
      <c r="F126" s="103" t="s">
        <v>1</v>
      </c>
      <c r="G126" s="12">
        <f>G127</f>
        <v>771000</v>
      </c>
      <c r="H126" s="12">
        <f>H127</f>
        <v>771000</v>
      </c>
      <c r="I126" s="12">
        <f>I127</f>
        <v>771000</v>
      </c>
      <c r="J126" s="12">
        <f>J127</f>
        <v>771000</v>
      </c>
      <c r="L126" s="12">
        <v>771000</v>
      </c>
      <c r="M126" s="12">
        <f>L126</f>
        <v>771000</v>
      </c>
      <c r="N126" s="12">
        <v>771000</v>
      </c>
      <c r="O126" s="12">
        <f>N126</f>
        <v>771000</v>
      </c>
      <c r="Q126" s="12">
        <f t="shared" si="5"/>
        <v>0</v>
      </c>
      <c r="R126" s="12">
        <f t="shared" si="6"/>
        <v>0</v>
      </c>
      <c r="S126" s="12">
        <f t="shared" si="7"/>
        <v>0</v>
      </c>
      <c r="T126" s="12">
        <f t="shared" si="8"/>
        <v>0</v>
      </c>
    </row>
    <row r="127" spans="1:20" s="149" customFormat="1" ht="47.25" outlineLevel="5">
      <c r="A127" s="19" t="s">
        <v>1096</v>
      </c>
      <c r="B127" s="20" t="s">
        <v>732</v>
      </c>
      <c r="C127" s="20" t="s">
        <v>2</v>
      </c>
      <c r="D127" s="20" t="s">
        <v>66</v>
      </c>
      <c r="E127" s="20" t="s">
        <v>110</v>
      </c>
      <c r="F127" s="20" t="s">
        <v>1</v>
      </c>
      <c r="G127" s="13">
        <f>G128+G130</f>
        <v>771000</v>
      </c>
      <c r="H127" s="13">
        <f>H128+H130</f>
        <v>771000</v>
      </c>
      <c r="I127" s="13">
        <f>I128+I130</f>
        <v>771000</v>
      </c>
      <c r="J127" s="13">
        <f>J128+J130</f>
        <v>771000</v>
      </c>
      <c r="L127" s="13">
        <v>771000</v>
      </c>
      <c r="M127" s="13">
        <f>L127</f>
        <v>771000</v>
      </c>
      <c r="N127" s="13">
        <v>771000</v>
      </c>
      <c r="O127" s="13">
        <f>N127</f>
        <v>771000</v>
      </c>
      <c r="Q127" s="13">
        <f t="shared" si="5"/>
        <v>0</v>
      </c>
      <c r="R127" s="13">
        <f t="shared" si="6"/>
        <v>0</v>
      </c>
      <c r="S127" s="13">
        <f t="shared" si="7"/>
        <v>0</v>
      </c>
      <c r="T127" s="13">
        <f t="shared" si="8"/>
        <v>0</v>
      </c>
    </row>
    <row r="128" spans="1:20" s="149" customFormat="1" ht="157.5" outlineLevel="6">
      <c r="A128" s="19" t="s">
        <v>451</v>
      </c>
      <c r="B128" s="20" t="s">
        <v>732</v>
      </c>
      <c r="C128" s="20" t="s">
        <v>2</v>
      </c>
      <c r="D128" s="20" t="s">
        <v>66</v>
      </c>
      <c r="E128" s="20" t="s">
        <v>111</v>
      </c>
      <c r="F128" s="20" t="s">
        <v>1</v>
      </c>
      <c r="G128" s="13">
        <f>G129</f>
        <v>6000</v>
      </c>
      <c r="H128" s="13">
        <f>H129</f>
        <v>6000</v>
      </c>
      <c r="I128" s="13">
        <f>I129</f>
        <v>6000</v>
      </c>
      <c r="J128" s="13">
        <f>J129</f>
        <v>6000</v>
      </c>
      <c r="L128" s="13">
        <v>6000</v>
      </c>
      <c r="M128" s="13">
        <v>6000</v>
      </c>
      <c r="N128" s="13">
        <v>6000</v>
      </c>
      <c r="O128" s="13">
        <v>6000</v>
      </c>
      <c r="Q128" s="13">
        <f t="shared" si="5"/>
        <v>0</v>
      </c>
      <c r="R128" s="13">
        <f t="shared" si="6"/>
        <v>0</v>
      </c>
      <c r="S128" s="13">
        <f t="shared" si="7"/>
        <v>0</v>
      </c>
      <c r="T128" s="13">
        <f t="shared" si="8"/>
        <v>0</v>
      </c>
    </row>
    <row r="129" spans="1:20" s="149" customFormat="1" ht="47.25" outlineLevel="7">
      <c r="A129" s="19" t="s">
        <v>703</v>
      </c>
      <c r="B129" s="20" t="s">
        <v>732</v>
      </c>
      <c r="C129" s="20" t="s">
        <v>2</v>
      </c>
      <c r="D129" s="20" t="s">
        <v>66</v>
      </c>
      <c r="E129" s="20" t="s">
        <v>111</v>
      </c>
      <c r="F129" s="20" t="s">
        <v>17</v>
      </c>
      <c r="G129" s="13">
        <v>6000</v>
      </c>
      <c r="H129" s="13">
        <f>G129</f>
        <v>6000</v>
      </c>
      <c r="I129" s="13">
        <v>6000</v>
      </c>
      <c r="J129" s="13">
        <f>I129</f>
        <v>6000</v>
      </c>
      <c r="L129" s="13">
        <v>6000</v>
      </c>
      <c r="M129" s="13">
        <v>6000</v>
      </c>
      <c r="N129" s="13">
        <v>6000</v>
      </c>
      <c r="O129" s="13">
        <v>6000</v>
      </c>
      <c r="Q129" s="13">
        <f t="shared" si="5"/>
        <v>0</v>
      </c>
      <c r="R129" s="13">
        <f t="shared" si="6"/>
        <v>0</v>
      </c>
      <c r="S129" s="13">
        <f t="shared" si="7"/>
        <v>0</v>
      </c>
      <c r="T129" s="13">
        <f t="shared" si="8"/>
        <v>0</v>
      </c>
    </row>
    <row r="130" spans="1:20" s="149" customFormat="1" ht="47.25" outlineLevel="6">
      <c r="A130" s="19" t="s">
        <v>452</v>
      </c>
      <c r="B130" s="20" t="s">
        <v>732</v>
      </c>
      <c r="C130" s="20" t="s">
        <v>2</v>
      </c>
      <c r="D130" s="20" t="s">
        <v>66</v>
      </c>
      <c r="E130" s="20" t="s">
        <v>112</v>
      </c>
      <c r="F130" s="20" t="s">
        <v>1</v>
      </c>
      <c r="G130" s="13">
        <f>G131+G132</f>
        <v>765000</v>
      </c>
      <c r="H130" s="13">
        <f>H131+H132</f>
        <v>765000</v>
      </c>
      <c r="I130" s="13">
        <f>I131+I132</f>
        <v>765000</v>
      </c>
      <c r="J130" s="13">
        <f>J131+J132</f>
        <v>765000</v>
      </c>
      <c r="L130" s="13">
        <v>765000</v>
      </c>
      <c r="M130" s="13">
        <v>765000</v>
      </c>
      <c r="N130" s="13">
        <v>765000</v>
      </c>
      <c r="O130" s="13">
        <v>765000</v>
      </c>
      <c r="Q130" s="13">
        <f t="shared" si="5"/>
        <v>0</v>
      </c>
      <c r="R130" s="13">
        <f t="shared" si="6"/>
        <v>0</v>
      </c>
      <c r="S130" s="13">
        <f t="shared" si="7"/>
        <v>0</v>
      </c>
      <c r="T130" s="13">
        <f t="shared" si="8"/>
        <v>0</v>
      </c>
    </row>
    <row r="131" spans="1:20" s="149" customFormat="1" ht="110.25" outlineLevel="7">
      <c r="A131" s="19" t="s">
        <v>702</v>
      </c>
      <c r="B131" s="20" t="s">
        <v>732</v>
      </c>
      <c r="C131" s="20" t="s">
        <v>2</v>
      </c>
      <c r="D131" s="20" t="s">
        <v>66</v>
      </c>
      <c r="E131" s="20" t="s">
        <v>112</v>
      </c>
      <c r="F131" s="20" t="s">
        <v>10</v>
      </c>
      <c r="G131" s="13">
        <v>698220.45</v>
      </c>
      <c r="H131" s="13">
        <f>G131</f>
        <v>698220.45</v>
      </c>
      <c r="I131" s="13">
        <v>698220.45</v>
      </c>
      <c r="J131" s="13">
        <f>I131</f>
        <v>698220.45</v>
      </c>
      <c r="L131" s="13">
        <v>698220.45</v>
      </c>
      <c r="M131" s="13">
        <v>698220.45</v>
      </c>
      <c r="N131" s="13">
        <v>698220.45</v>
      </c>
      <c r="O131" s="13">
        <v>698220.45</v>
      </c>
      <c r="Q131" s="13">
        <f t="shared" si="5"/>
        <v>0</v>
      </c>
      <c r="R131" s="13">
        <f t="shared" si="6"/>
        <v>0</v>
      </c>
      <c r="S131" s="13">
        <f t="shared" si="7"/>
        <v>0</v>
      </c>
      <c r="T131" s="13">
        <f t="shared" si="8"/>
        <v>0</v>
      </c>
    </row>
    <row r="132" spans="1:20" s="149" customFormat="1" ht="47.25" outlineLevel="7">
      <c r="A132" s="19" t="s">
        <v>703</v>
      </c>
      <c r="B132" s="20" t="s">
        <v>732</v>
      </c>
      <c r="C132" s="20" t="s">
        <v>2</v>
      </c>
      <c r="D132" s="20" t="s">
        <v>66</v>
      </c>
      <c r="E132" s="20" t="s">
        <v>112</v>
      </c>
      <c r="F132" s="20" t="s">
        <v>17</v>
      </c>
      <c r="G132" s="13">
        <v>66779.55</v>
      </c>
      <c r="H132" s="13">
        <f>G132</f>
        <v>66779.55</v>
      </c>
      <c r="I132" s="13">
        <v>66779.55</v>
      </c>
      <c r="J132" s="13">
        <f>I132</f>
        <v>66779.55</v>
      </c>
      <c r="L132" s="13">
        <v>66779.55</v>
      </c>
      <c r="M132" s="13">
        <v>66779.55</v>
      </c>
      <c r="N132" s="13">
        <v>66779.55</v>
      </c>
      <c r="O132" s="13">
        <v>66779.55</v>
      </c>
      <c r="Q132" s="13">
        <f t="shared" si="5"/>
        <v>0</v>
      </c>
      <c r="R132" s="13">
        <f t="shared" si="6"/>
        <v>0</v>
      </c>
      <c r="S132" s="13">
        <f t="shared" si="7"/>
        <v>0</v>
      </c>
      <c r="T132" s="13">
        <f t="shared" si="8"/>
        <v>0</v>
      </c>
    </row>
    <row r="133" spans="1:20" ht="31.5" outlineLevel="4">
      <c r="A133" s="102" t="s">
        <v>635</v>
      </c>
      <c r="B133" s="103" t="s">
        <v>732</v>
      </c>
      <c r="C133" s="103" t="s">
        <v>2</v>
      </c>
      <c r="D133" s="103" t="s">
        <v>66</v>
      </c>
      <c r="E133" s="103" t="s">
        <v>115</v>
      </c>
      <c r="F133" s="103" t="s">
        <v>1</v>
      </c>
      <c r="G133" s="12">
        <f>G134</f>
        <v>8068205.04</v>
      </c>
      <c r="H133" s="12"/>
      <c r="I133" s="12">
        <f>I134</f>
        <v>8085557.75</v>
      </c>
      <c r="J133" s="12"/>
      <c r="L133" s="12">
        <v>8068205.04</v>
      </c>
      <c r="M133" s="12"/>
      <c r="N133" s="12">
        <v>8085557.75</v>
      </c>
      <c r="O133" s="12"/>
      <c r="Q133" s="12">
        <f t="shared" si="5"/>
        <v>0</v>
      </c>
      <c r="R133" s="12">
        <f t="shared" si="6"/>
        <v>0</v>
      </c>
      <c r="S133" s="12">
        <f t="shared" si="7"/>
        <v>0</v>
      </c>
      <c r="T133" s="12">
        <f t="shared" si="8"/>
        <v>0</v>
      </c>
    </row>
    <row r="134" spans="1:20" s="149" customFormat="1" ht="47.25" outlineLevel="5">
      <c r="A134" s="19" t="s">
        <v>1097</v>
      </c>
      <c r="B134" s="20" t="s">
        <v>732</v>
      </c>
      <c r="C134" s="20" t="s">
        <v>2</v>
      </c>
      <c r="D134" s="20" t="s">
        <v>66</v>
      </c>
      <c r="E134" s="20" t="s">
        <v>116</v>
      </c>
      <c r="F134" s="20" t="s">
        <v>1</v>
      </c>
      <c r="G134" s="13">
        <f>G135+G138</f>
        <v>8068205.04</v>
      </c>
      <c r="H134" s="13"/>
      <c r="I134" s="13">
        <f>I135+I138</f>
        <v>8085557.75</v>
      </c>
      <c r="J134" s="13"/>
      <c r="L134" s="13">
        <v>8068205.04</v>
      </c>
      <c r="M134" s="13"/>
      <c r="N134" s="13">
        <v>8085557.75</v>
      </c>
      <c r="O134" s="13"/>
      <c r="Q134" s="13">
        <f t="shared" si="5"/>
        <v>0</v>
      </c>
      <c r="R134" s="13">
        <f t="shared" si="6"/>
        <v>0</v>
      </c>
      <c r="S134" s="13">
        <f t="shared" si="7"/>
        <v>0</v>
      </c>
      <c r="T134" s="13">
        <f t="shared" si="8"/>
        <v>0</v>
      </c>
    </row>
    <row r="135" spans="1:20" s="149" customFormat="1" ht="94.5" outlineLevel="6">
      <c r="A135" s="19" t="s">
        <v>450</v>
      </c>
      <c r="B135" s="20" t="s">
        <v>732</v>
      </c>
      <c r="C135" s="20" t="s">
        <v>2</v>
      </c>
      <c r="D135" s="20" t="s">
        <v>66</v>
      </c>
      <c r="E135" s="20" t="s">
        <v>117</v>
      </c>
      <c r="F135" s="20" t="s">
        <v>1</v>
      </c>
      <c r="G135" s="13">
        <f>G136+G137</f>
        <v>7925818.04</v>
      </c>
      <c r="H135" s="13"/>
      <c r="I135" s="13">
        <f>I136+I137</f>
        <v>7943170.75</v>
      </c>
      <c r="J135" s="13"/>
      <c r="L135" s="13">
        <v>7925818.04</v>
      </c>
      <c r="M135" s="13"/>
      <c r="N135" s="13">
        <v>7943170.75</v>
      </c>
      <c r="O135" s="13"/>
      <c r="Q135" s="13">
        <f t="shared" si="5"/>
        <v>0</v>
      </c>
      <c r="R135" s="13">
        <f t="shared" si="6"/>
        <v>0</v>
      </c>
      <c r="S135" s="13">
        <f t="shared" si="7"/>
        <v>0</v>
      </c>
      <c r="T135" s="13">
        <f t="shared" si="8"/>
        <v>0</v>
      </c>
    </row>
    <row r="136" spans="1:20" s="149" customFormat="1" ht="110.25" outlineLevel="7">
      <c r="A136" s="19" t="s">
        <v>702</v>
      </c>
      <c r="B136" s="20" t="s">
        <v>732</v>
      </c>
      <c r="C136" s="20" t="s">
        <v>2</v>
      </c>
      <c r="D136" s="20" t="s">
        <v>66</v>
      </c>
      <c r="E136" s="20" t="s">
        <v>117</v>
      </c>
      <c r="F136" s="20" t="s">
        <v>10</v>
      </c>
      <c r="G136" s="13">
        <v>6312377.9900000002</v>
      </c>
      <c r="H136" s="13"/>
      <c r="I136" s="13">
        <v>6312377.9900000002</v>
      </c>
      <c r="J136" s="13"/>
      <c r="L136" s="13">
        <v>6312377.9900000002</v>
      </c>
      <c r="M136" s="13"/>
      <c r="N136" s="13">
        <v>6312377.9900000002</v>
      </c>
      <c r="O136" s="13"/>
      <c r="Q136" s="13">
        <f t="shared" si="5"/>
        <v>0</v>
      </c>
      <c r="R136" s="13">
        <f t="shared" si="6"/>
        <v>0</v>
      </c>
      <c r="S136" s="13">
        <f t="shared" si="7"/>
        <v>0</v>
      </c>
      <c r="T136" s="13">
        <f t="shared" si="8"/>
        <v>0</v>
      </c>
    </row>
    <row r="137" spans="1:20" s="149" customFormat="1" ht="47.25" outlineLevel="7">
      <c r="A137" s="19" t="s">
        <v>703</v>
      </c>
      <c r="B137" s="20" t="s">
        <v>732</v>
      </c>
      <c r="C137" s="20" t="s">
        <v>2</v>
      </c>
      <c r="D137" s="20" t="s">
        <v>66</v>
      </c>
      <c r="E137" s="20" t="s">
        <v>117</v>
      </c>
      <c r="F137" s="20" t="s">
        <v>17</v>
      </c>
      <c r="G137" s="13">
        <v>1613440.05</v>
      </c>
      <c r="H137" s="13"/>
      <c r="I137" s="13">
        <v>1630792.76</v>
      </c>
      <c r="J137" s="13"/>
      <c r="L137" s="13">
        <v>1613440.05</v>
      </c>
      <c r="M137" s="13"/>
      <c r="N137" s="13">
        <v>1630792.76</v>
      </c>
      <c r="O137" s="13"/>
      <c r="Q137" s="13">
        <f t="shared" si="5"/>
        <v>0</v>
      </c>
      <c r="R137" s="13">
        <f t="shared" si="6"/>
        <v>0</v>
      </c>
      <c r="S137" s="13">
        <f t="shared" si="7"/>
        <v>0</v>
      </c>
      <c r="T137" s="13">
        <f t="shared" si="8"/>
        <v>0</v>
      </c>
    </row>
    <row r="138" spans="1:20" s="149" customFormat="1" ht="94.5" outlineLevel="6">
      <c r="A138" s="19" t="s">
        <v>439</v>
      </c>
      <c r="B138" s="20" t="s">
        <v>732</v>
      </c>
      <c r="C138" s="20" t="s">
        <v>2</v>
      </c>
      <c r="D138" s="20" t="s">
        <v>66</v>
      </c>
      <c r="E138" s="20" t="s">
        <v>118</v>
      </c>
      <c r="F138" s="20" t="s">
        <v>1</v>
      </c>
      <c r="G138" s="13">
        <f>G139</f>
        <v>142387</v>
      </c>
      <c r="H138" s="13"/>
      <c r="I138" s="13">
        <f>I139</f>
        <v>142387</v>
      </c>
      <c r="J138" s="13"/>
      <c r="L138" s="13">
        <v>142387</v>
      </c>
      <c r="M138" s="13"/>
      <c r="N138" s="13">
        <v>142387</v>
      </c>
      <c r="O138" s="13"/>
      <c r="Q138" s="13">
        <f t="shared" si="5"/>
        <v>0</v>
      </c>
      <c r="R138" s="13">
        <f t="shared" si="6"/>
        <v>0</v>
      </c>
      <c r="S138" s="13">
        <f t="shared" si="7"/>
        <v>0</v>
      </c>
      <c r="T138" s="13">
        <f t="shared" si="8"/>
        <v>0</v>
      </c>
    </row>
    <row r="139" spans="1:20" s="149" customFormat="1" ht="110.25" outlineLevel="7">
      <c r="A139" s="19" t="s">
        <v>702</v>
      </c>
      <c r="B139" s="20" t="s">
        <v>732</v>
      </c>
      <c r="C139" s="20" t="s">
        <v>2</v>
      </c>
      <c r="D139" s="20" t="s">
        <v>66</v>
      </c>
      <c r="E139" s="20" t="s">
        <v>118</v>
      </c>
      <c r="F139" s="20" t="s">
        <v>10</v>
      </c>
      <c r="G139" s="13">
        <v>142387</v>
      </c>
      <c r="H139" s="13"/>
      <c r="I139" s="13">
        <v>142387</v>
      </c>
      <c r="J139" s="13"/>
      <c r="L139" s="13">
        <v>142387</v>
      </c>
      <c r="M139" s="13"/>
      <c r="N139" s="13">
        <v>142387</v>
      </c>
      <c r="O139" s="13"/>
      <c r="Q139" s="13">
        <f t="shared" si="5"/>
        <v>0</v>
      </c>
      <c r="R139" s="13">
        <f t="shared" si="6"/>
        <v>0</v>
      </c>
      <c r="S139" s="13">
        <f t="shared" si="7"/>
        <v>0</v>
      </c>
      <c r="T139" s="13">
        <f t="shared" si="8"/>
        <v>0</v>
      </c>
    </row>
    <row r="140" spans="1:20" ht="47.25" outlineLevel="4">
      <c r="A140" s="102" t="s">
        <v>637</v>
      </c>
      <c r="B140" s="103" t="s">
        <v>732</v>
      </c>
      <c r="C140" s="103" t="s">
        <v>2</v>
      </c>
      <c r="D140" s="103" t="s">
        <v>66</v>
      </c>
      <c r="E140" s="103" t="s">
        <v>131</v>
      </c>
      <c r="F140" s="103" t="s">
        <v>1</v>
      </c>
      <c r="G140" s="12">
        <f>G141+G148+G155</f>
        <v>33466215.469999999</v>
      </c>
      <c r="H140" s="12"/>
      <c r="I140" s="12">
        <f>I141+I148+I155</f>
        <v>33963391.450000003</v>
      </c>
      <c r="J140" s="12"/>
      <c r="L140" s="12">
        <v>33466215.469999999</v>
      </c>
      <c r="M140" s="12"/>
      <c r="N140" s="12">
        <v>33963391.450000003</v>
      </c>
      <c r="O140" s="12"/>
      <c r="Q140" s="12">
        <f t="shared" si="5"/>
        <v>0</v>
      </c>
      <c r="R140" s="12">
        <f t="shared" si="6"/>
        <v>0</v>
      </c>
      <c r="S140" s="12">
        <f t="shared" si="7"/>
        <v>0</v>
      </c>
      <c r="T140" s="12">
        <f t="shared" si="8"/>
        <v>0</v>
      </c>
    </row>
    <row r="141" spans="1:20" s="149" customFormat="1" ht="47.25" outlineLevel="5">
      <c r="A141" s="19" t="s">
        <v>1098</v>
      </c>
      <c r="B141" s="20" t="s">
        <v>732</v>
      </c>
      <c r="C141" s="20" t="s">
        <v>2</v>
      </c>
      <c r="D141" s="20" t="s">
        <v>66</v>
      </c>
      <c r="E141" s="20" t="s">
        <v>132</v>
      </c>
      <c r="F141" s="20" t="s">
        <v>1</v>
      </c>
      <c r="G141" s="13">
        <f>G142+G146</f>
        <v>9841896.6099999994</v>
      </c>
      <c r="H141" s="13"/>
      <c r="I141" s="13">
        <f>I142+I146</f>
        <v>9878072.8000000007</v>
      </c>
      <c r="J141" s="13"/>
      <c r="L141" s="13">
        <v>9841896.6099999994</v>
      </c>
      <c r="M141" s="13"/>
      <c r="N141" s="13">
        <v>9878072.8000000007</v>
      </c>
      <c r="O141" s="13"/>
      <c r="Q141" s="13">
        <f t="shared" ref="Q141:Q204" si="9">L141-G141</f>
        <v>0</v>
      </c>
      <c r="R141" s="13">
        <f t="shared" ref="R141:R204" si="10">M141-H141</f>
        <v>0</v>
      </c>
      <c r="S141" s="13">
        <f t="shared" ref="S141:S204" si="11">N141-I141</f>
        <v>0</v>
      </c>
      <c r="T141" s="13">
        <f t="shared" ref="T141:T204" si="12">O141-J141</f>
        <v>0</v>
      </c>
    </row>
    <row r="142" spans="1:20" s="149" customFormat="1" ht="94.5" outlineLevel="6">
      <c r="A142" s="19" t="s">
        <v>450</v>
      </c>
      <c r="B142" s="20" t="s">
        <v>732</v>
      </c>
      <c r="C142" s="20" t="s">
        <v>2</v>
      </c>
      <c r="D142" s="20" t="s">
        <v>66</v>
      </c>
      <c r="E142" s="20" t="s">
        <v>133</v>
      </c>
      <c r="F142" s="20" t="s">
        <v>1</v>
      </c>
      <c r="G142" s="13">
        <f>G143+G144+G145</f>
        <v>9759396.6099999994</v>
      </c>
      <c r="H142" s="13"/>
      <c r="I142" s="13">
        <f>I143+I144+I145</f>
        <v>9795572.8000000007</v>
      </c>
      <c r="J142" s="13"/>
      <c r="L142" s="13">
        <v>9759396.6099999994</v>
      </c>
      <c r="M142" s="13"/>
      <c r="N142" s="13">
        <v>9795572.8000000007</v>
      </c>
      <c r="O142" s="13"/>
      <c r="Q142" s="13">
        <f t="shared" si="9"/>
        <v>0</v>
      </c>
      <c r="R142" s="13">
        <f t="shared" si="10"/>
        <v>0</v>
      </c>
      <c r="S142" s="13">
        <f t="shared" si="11"/>
        <v>0</v>
      </c>
      <c r="T142" s="13">
        <f t="shared" si="12"/>
        <v>0</v>
      </c>
    </row>
    <row r="143" spans="1:20" s="149" customFormat="1" ht="110.25" outlineLevel="7">
      <c r="A143" s="19" t="s">
        <v>702</v>
      </c>
      <c r="B143" s="20" t="s">
        <v>732</v>
      </c>
      <c r="C143" s="20" t="s">
        <v>2</v>
      </c>
      <c r="D143" s="20" t="s">
        <v>66</v>
      </c>
      <c r="E143" s="20" t="s">
        <v>133</v>
      </c>
      <c r="F143" s="20" t="s">
        <v>10</v>
      </c>
      <c r="G143" s="13">
        <v>7012313.7599999998</v>
      </c>
      <c r="H143" s="13"/>
      <c r="I143" s="13">
        <v>7012313.7599999998</v>
      </c>
      <c r="J143" s="13"/>
      <c r="L143" s="13">
        <v>7012313.7599999998</v>
      </c>
      <c r="M143" s="13"/>
      <c r="N143" s="13">
        <v>7012313.7599999998</v>
      </c>
      <c r="O143" s="13"/>
      <c r="Q143" s="13">
        <f t="shared" si="9"/>
        <v>0</v>
      </c>
      <c r="R143" s="13">
        <f t="shared" si="10"/>
        <v>0</v>
      </c>
      <c r="S143" s="13">
        <f t="shared" si="11"/>
        <v>0</v>
      </c>
      <c r="T143" s="13">
        <f t="shared" si="12"/>
        <v>0</v>
      </c>
    </row>
    <row r="144" spans="1:20" s="149" customFormat="1" ht="47.25" outlineLevel="7">
      <c r="A144" s="19" t="s">
        <v>703</v>
      </c>
      <c r="B144" s="20" t="s">
        <v>732</v>
      </c>
      <c r="C144" s="20" t="s">
        <v>2</v>
      </c>
      <c r="D144" s="20" t="s">
        <v>66</v>
      </c>
      <c r="E144" s="20" t="s">
        <v>133</v>
      </c>
      <c r="F144" s="20" t="s">
        <v>17</v>
      </c>
      <c r="G144" s="13">
        <v>2703283.85</v>
      </c>
      <c r="H144" s="13"/>
      <c r="I144" s="13">
        <v>2739460.04</v>
      </c>
      <c r="J144" s="13"/>
      <c r="L144" s="13">
        <v>2703283.85</v>
      </c>
      <c r="M144" s="13"/>
      <c r="N144" s="13">
        <v>2739460.04</v>
      </c>
      <c r="O144" s="13"/>
      <c r="Q144" s="13">
        <f t="shared" si="9"/>
        <v>0</v>
      </c>
      <c r="R144" s="13">
        <f t="shared" si="10"/>
        <v>0</v>
      </c>
      <c r="S144" s="13">
        <f t="shared" si="11"/>
        <v>0</v>
      </c>
      <c r="T144" s="13">
        <f t="shared" si="12"/>
        <v>0</v>
      </c>
    </row>
    <row r="145" spans="1:20" s="149" customFormat="1" outlineLevel="7">
      <c r="A145" s="19" t="s">
        <v>705</v>
      </c>
      <c r="B145" s="20" t="s">
        <v>732</v>
      </c>
      <c r="C145" s="20" t="s">
        <v>2</v>
      </c>
      <c r="D145" s="20" t="s">
        <v>66</v>
      </c>
      <c r="E145" s="20" t="s">
        <v>133</v>
      </c>
      <c r="F145" s="20" t="s">
        <v>65</v>
      </c>
      <c r="G145" s="13">
        <v>43799</v>
      </c>
      <c r="H145" s="13"/>
      <c r="I145" s="13">
        <v>43799</v>
      </c>
      <c r="J145" s="13"/>
      <c r="L145" s="13">
        <v>43799</v>
      </c>
      <c r="M145" s="13"/>
      <c r="N145" s="13">
        <v>43799</v>
      </c>
      <c r="O145" s="13"/>
      <c r="Q145" s="13">
        <f t="shared" si="9"/>
        <v>0</v>
      </c>
      <c r="R145" s="13">
        <f t="shared" si="10"/>
        <v>0</v>
      </c>
      <c r="S145" s="13">
        <f t="shared" si="11"/>
        <v>0</v>
      </c>
      <c r="T145" s="13">
        <f t="shared" si="12"/>
        <v>0</v>
      </c>
    </row>
    <row r="146" spans="1:20" s="149" customFormat="1" ht="94.5" outlineLevel="6">
      <c r="A146" s="19" t="s">
        <v>439</v>
      </c>
      <c r="B146" s="20" t="s">
        <v>732</v>
      </c>
      <c r="C146" s="20" t="s">
        <v>2</v>
      </c>
      <c r="D146" s="20" t="s">
        <v>66</v>
      </c>
      <c r="E146" s="20" t="s">
        <v>134</v>
      </c>
      <c r="F146" s="20" t="s">
        <v>1</v>
      </c>
      <c r="G146" s="13">
        <f>G147</f>
        <v>82500</v>
      </c>
      <c r="H146" s="13"/>
      <c r="I146" s="13">
        <f>I147</f>
        <v>82500</v>
      </c>
      <c r="J146" s="13"/>
      <c r="L146" s="13">
        <v>82500</v>
      </c>
      <c r="M146" s="13"/>
      <c r="N146" s="13">
        <v>82500</v>
      </c>
      <c r="O146" s="13"/>
      <c r="Q146" s="13">
        <f t="shared" si="9"/>
        <v>0</v>
      </c>
      <c r="R146" s="13">
        <f t="shared" si="10"/>
        <v>0</v>
      </c>
      <c r="S146" s="13">
        <f t="shared" si="11"/>
        <v>0</v>
      </c>
      <c r="T146" s="13">
        <f t="shared" si="12"/>
        <v>0</v>
      </c>
    </row>
    <row r="147" spans="1:20" s="149" customFormat="1" ht="110.25" outlineLevel="7">
      <c r="A147" s="19" t="s">
        <v>702</v>
      </c>
      <c r="B147" s="20" t="s">
        <v>732</v>
      </c>
      <c r="C147" s="20" t="s">
        <v>2</v>
      </c>
      <c r="D147" s="20" t="s">
        <v>66</v>
      </c>
      <c r="E147" s="20" t="s">
        <v>134</v>
      </c>
      <c r="F147" s="20" t="s">
        <v>10</v>
      </c>
      <c r="G147" s="13">
        <v>82500</v>
      </c>
      <c r="H147" s="13"/>
      <c r="I147" s="13">
        <v>82500</v>
      </c>
      <c r="J147" s="13"/>
      <c r="L147" s="13">
        <v>82500</v>
      </c>
      <c r="M147" s="13"/>
      <c r="N147" s="13">
        <v>82500</v>
      </c>
      <c r="O147" s="13"/>
      <c r="Q147" s="13">
        <f t="shared" si="9"/>
        <v>0</v>
      </c>
      <c r="R147" s="13">
        <f t="shared" si="10"/>
        <v>0</v>
      </c>
      <c r="S147" s="13">
        <f t="shared" si="11"/>
        <v>0</v>
      </c>
      <c r="T147" s="13">
        <f t="shared" si="12"/>
        <v>0</v>
      </c>
    </row>
    <row r="148" spans="1:20" s="149" customFormat="1" ht="63" outlineLevel="5">
      <c r="A148" s="19" t="s">
        <v>1099</v>
      </c>
      <c r="B148" s="20" t="s">
        <v>732</v>
      </c>
      <c r="C148" s="20" t="s">
        <v>2</v>
      </c>
      <c r="D148" s="20" t="s">
        <v>66</v>
      </c>
      <c r="E148" s="20" t="s">
        <v>135</v>
      </c>
      <c r="F148" s="20" t="s">
        <v>1</v>
      </c>
      <c r="G148" s="13">
        <f>G149+G153</f>
        <v>20929310.859999999</v>
      </c>
      <c r="H148" s="13"/>
      <c r="I148" s="13">
        <f>I149+I153</f>
        <v>21229784.520000003</v>
      </c>
      <c r="J148" s="13"/>
      <c r="L148" s="13">
        <v>20929310.859999999</v>
      </c>
      <c r="M148" s="13"/>
      <c r="N148" s="13">
        <v>21229784.52</v>
      </c>
      <c r="O148" s="13"/>
      <c r="Q148" s="13">
        <f t="shared" si="9"/>
        <v>0</v>
      </c>
      <c r="R148" s="13">
        <f t="shared" si="10"/>
        <v>0</v>
      </c>
      <c r="S148" s="13">
        <f t="shared" si="11"/>
        <v>0</v>
      </c>
      <c r="T148" s="13">
        <f t="shared" si="12"/>
        <v>0</v>
      </c>
    </row>
    <row r="149" spans="1:20" s="149" customFormat="1" ht="94.5" outlineLevel="6">
      <c r="A149" s="19" t="s">
        <v>450</v>
      </c>
      <c r="B149" s="20" t="s">
        <v>732</v>
      </c>
      <c r="C149" s="20" t="s">
        <v>2</v>
      </c>
      <c r="D149" s="20" t="s">
        <v>66</v>
      </c>
      <c r="E149" s="20" t="s">
        <v>136</v>
      </c>
      <c r="F149" s="20" t="s">
        <v>1</v>
      </c>
      <c r="G149" s="13">
        <f>G150+G151+G152</f>
        <v>20761810.859999999</v>
      </c>
      <c r="H149" s="13"/>
      <c r="I149" s="13">
        <f>I150+I151+I152</f>
        <v>21062284.520000003</v>
      </c>
      <c r="J149" s="13"/>
      <c r="L149" s="13">
        <v>20761810.859999999</v>
      </c>
      <c r="M149" s="13"/>
      <c r="N149" s="13">
        <v>21062284.52</v>
      </c>
      <c r="O149" s="13"/>
      <c r="Q149" s="13">
        <f t="shared" si="9"/>
        <v>0</v>
      </c>
      <c r="R149" s="13">
        <f t="shared" si="10"/>
        <v>0</v>
      </c>
      <c r="S149" s="13">
        <f t="shared" si="11"/>
        <v>0</v>
      </c>
      <c r="T149" s="13">
        <f t="shared" si="12"/>
        <v>0</v>
      </c>
    </row>
    <row r="150" spans="1:20" s="149" customFormat="1" ht="110.25" outlineLevel="7">
      <c r="A150" s="19" t="s">
        <v>702</v>
      </c>
      <c r="B150" s="20" t="s">
        <v>732</v>
      </c>
      <c r="C150" s="20" t="s">
        <v>2</v>
      </c>
      <c r="D150" s="20" t="s">
        <v>66</v>
      </c>
      <c r="E150" s="20" t="s">
        <v>136</v>
      </c>
      <c r="F150" s="20" t="s">
        <v>10</v>
      </c>
      <c r="G150" s="13">
        <v>11602623.550000001</v>
      </c>
      <c r="H150" s="13"/>
      <c r="I150" s="13">
        <v>11602623.550000001</v>
      </c>
      <c r="J150" s="13"/>
      <c r="L150" s="13">
        <v>11602623.550000001</v>
      </c>
      <c r="M150" s="13"/>
      <c r="N150" s="13">
        <v>11602623.550000001</v>
      </c>
      <c r="O150" s="13"/>
      <c r="Q150" s="13">
        <f t="shared" si="9"/>
        <v>0</v>
      </c>
      <c r="R150" s="13">
        <f t="shared" si="10"/>
        <v>0</v>
      </c>
      <c r="S150" s="13">
        <f t="shared" si="11"/>
        <v>0</v>
      </c>
      <c r="T150" s="13">
        <f t="shared" si="12"/>
        <v>0</v>
      </c>
    </row>
    <row r="151" spans="1:20" s="149" customFormat="1" ht="47.25" outlineLevel="7">
      <c r="A151" s="19" t="s">
        <v>703</v>
      </c>
      <c r="B151" s="20" t="s">
        <v>732</v>
      </c>
      <c r="C151" s="20" t="s">
        <v>2</v>
      </c>
      <c r="D151" s="20" t="s">
        <v>66</v>
      </c>
      <c r="E151" s="20" t="s">
        <v>136</v>
      </c>
      <c r="F151" s="20" t="s">
        <v>17</v>
      </c>
      <c r="G151" s="13">
        <v>9132099.3100000005</v>
      </c>
      <c r="H151" s="13"/>
      <c r="I151" s="13">
        <v>9432572.9700000007</v>
      </c>
      <c r="J151" s="13"/>
      <c r="L151" s="13">
        <v>9132099.3100000005</v>
      </c>
      <c r="M151" s="13"/>
      <c r="N151" s="13">
        <v>9432572.9700000007</v>
      </c>
      <c r="O151" s="13"/>
      <c r="Q151" s="13">
        <f t="shared" si="9"/>
        <v>0</v>
      </c>
      <c r="R151" s="13">
        <f t="shared" si="10"/>
        <v>0</v>
      </c>
      <c r="S151" s="13">
        <f t="shared" si="11"/>
        <v>0</v>
      </c>
      <c r="T151" s="13">
        <f t="shared" si="12"/>
        <v>0</v>
      </c>
    </row>
    <row r="152" spans="1:20" s="149" customFormat="1" outlineLevel="7">
      <c r="A152" s="19" t="s">
        <v>705</v>
      </c>
      <c r="B152" s="20" t="s">
        <v>732</v>
      </c>
      <c r="C152" s="20" t="s">
        <v>2</v>
      </c>
      <c r="D152" s="20" t="s">
        <v>66</v>
      </c>
      <c r="E152" s="20" t="s">
        <v>136</v>
      </c>
      <c r="F152" s="20" t="s">
        <v>65</v>
      </c>
      <c r="G152" s="13">
        <v>27088</v>
      </c>
      <c r="H152" s="13"/>
      <c r="I152" s="13">
        <v>27088</v>
      </c>
      <c r="J152" s="13"/>
      <c r="L152" s="13">
        <v>27088</v>
      </c>
      <c r="M152" s="13"/>
      <c r="N152" s="13">
        <v>27088</v>
      </c>
      <c r="O152" s="13"/>
      <c r="Q152" s="13">
        <f t="shared" si="9"/>
        <v>0</v>
      </c>
      <c r="R152" s="13">
        <f t="shared" si="10"/>
        <v>0</v>
      </c>
      <c r="S152" s="13">
        <f t="shared" si="11"/>
        <v>0</v>
      </c>
      <c r="T152" s="13">
        <f t="shared" si="12"/>
        <v>0</v>
      </c>
    </row>
    <row r="153" spans="1:20" s="149" customFormat="1" ht="94.5" outlineLevel="6">
      <c r="A153" s="19" t="s">
        <v>439</v>
      </c>
      <c r="B153" s="20" t="s">
        <v>732</v>
      </c>
      <c r="C153" s="20" t="s">
        <v>2</v>
      </c>
      <c r="D153" s="20" t="s">
        <v>66</v>
      </c>
      <c r="E153" s="20" t="s">
        <v>137</v>
      </c>
      <c r="F153" s="20" t="s">
        <v>1</v>
      </c>
      <c r="G153" s="13">
        <f>G154</f>
        <v>167500</v>
      </c>
      <c r="H153" s="13"/>
      <c r="I153" s="13">
        <f>I154</f>
        <v>167500</v>
      </c>
      <c r="J153" s="13"/>
      <c r="L153" s="13">
        <v>167500</v>
      </c>
      <c r="M153" s="13"/>
      <c r="N153" s="13">
        <v>167500</v>
      </c>
      <c r="O153" s="13"/>
      <c r="Q153" s="13">
        <f t="shared" si="9"/>
        <v>0</v>
      </c>
      <c r="R153" s="13">
        <f t="shared" si="10"/>
        <v>0</v>
      </c>
      <c r="S153" s="13">
        <f t="shared" si="11"/>
        <v>0</v>
      </c>
      <c r="T153" s="13">
        <f t="shared" si="12"/>
        <v>0</v>
      </c>
    </row>
    <row r="154" spans="1:20" s="149" customFormat="1" ht="110.25" outlineLevel="7">
      <c r="A154" s="19" t="s">
        <v>702</v>
      </c>
      <c r="B154" s="20" t="s">
        <v>732</v>
      </c>
      <c r="C154" s="20" t="s">
        <v>2</v>
      </c>
      <c r="D154" s="20" t="s">
        <v>66</v>
      </c>
      <c r="E154" s="20" t="s">
        <v>137</v>
      </c>
      <c r="F154" s="20" t="s">
        <v>10</v>
      </c>
      <c r="G154" s="13">
        <v>167500</v>
      </c>
      <c r="H154" s="13"/>
      <c r="I154" s="13">
        <v>167500</v>
      </c>
      <c r="J154" s="13"/>
      <c r="L154" s="13">
        <v>167500</v>
      </c>
      <c r="M154" s="13"/>
      <c r="N154" s="13">
        <v>167500</v>
      </c>
      <c r="O154" s="13"/>
      <c r="Q154" s="13">
        <f t="shared" si="9"/>
        <v>0</v>
      </c>
      <c r="R154" s="13">
        <f t="shared" si="10"/>
        <v>0</v>
      </c>
      <c r="S154" s="13">
        <f t="shared" si="11"/>
        <v>0</v>
      </c>
      <c r="T154" s="13">
        <f t="shared" si="12"/>
        <v>0</v>
      </c>
    </row>
    <row r="155" spans="1:20" s="149" customFormat="1" ht="47.25" outlineLevel="5">
      <c r="A155" s="19" t="s">
        <v>1085</v>
      </c>
      <c r="B155" s="20" t="s">
        <v>732</v>
      </c>
      <c r="C155" s="20" t="s">
        <v>2</v>
      </c>
      <c r="D155" s="20" t="s">
        <v>66</v>
      </c>
      <c r="E155" s="20" t="s">
        <v>138</v>
      </c>
      <c r="F155" s="20" t="s">
        <v>1</v>
      </c>
      <c r="G155" s="13">
        <f>G156+G159</f>
        <v>2695008</v>
      </c>
      <c r="H155" s="13"/>
      <c r="I155" s="13">
        <f>I156+I159</f>
        <v>2855534.13</v>
      </c>
      <c r="J155" s="13"/>
      <c r="L155" s="13">
        <v>2695008</v>
      </c>
      <c r="M155" s="13"/>
      <c r="N155" s="13">
        <v>2855534.13</v>
      </c>
      <c r="O155" s="13"/>
      <c r="Q155" s="13">
        <f t="shared" si="9"/>
        <v>0</v>
      </c>
      <c r="R155" s="13">
        <f t="shared" si="10"/>
        <v>0</v>
      </c>
      <c r="S155" s="13">
        <f t="shared" si="11"/>
        <v>0</v>
      </c>
      <c r="T155" s="13">
        <f t="shared" si="12"/>
        <v>0</v>
      </c>
    </row>
    <row r="156" spans="1:20" s="149" customFormat="1" ht="94.5" outlineLevel="6">
      <c r="A156" s="19" t="s">
        <v>450</v>
      </c>
      <c r="B156" s="20" t="s">
        <v>732</v>
      </c>
      <c r="C156" s="20" t="s">
        <v>2</v>
      </c>
      <c r="D156" s="20" t="s">
        <v>66</v>
      </c>
      <c r="E156" s="20" t="s">
        <v>139</v>
      </c>
      <c r="F156" s="20" t="s">
        <v>1</v>
      </c>
      <c r="G156" s="13">
        <f>G157+G158</f>
        <v>2268378</v>
      </c>
      <c r="H156" s="13"/>
      <c r="I156" s="13">
        <f>I157+I158</f>
        <v>2319383</v>
      </c>
      <c r="J156" s="13"/>
      <c r="L156" s="13">
        <v>2268378</v>
      </c>
      <c r="M156" s="13"/>
      <c r="N156" s="13">
        <v>2319383</v>
      </c>
      <c r="O156" s="13"/>
      <c r="Q156" s="13">
        <f t="shared" si="9"/>
        <v>0</v>
      </c>
      <c r="R156" s="13">
        <f t="shared" si="10"/>
        <v>0</v>
      </c>
      <c r="S156" s="13">
        <f t="shared" si="11"/>
        <v>0</v>
      </c>
      <c r="T156" s="13">
        <f t="shared" si="12"/>
        <v>0</v>
      </c>
    </row>
    <row r="157" spans="1:20" s="149" customFormat="1" ht="110.25" outlineLevel="7">
      <c r="A157" s="19" t="s">
        <v>702</v>
      </c>
      <c r="B157" s="20" t="s">
        <v>732</v>
      </c>
      <c r="C157" s="20" t="s">
        <v>2</v>
      </c>
      <c r="D157" s="20" t="s">
        <v>66</v>
      </c>
      <c r="E157" s="20" t="s">
        <v>139</v>
      </c>
      <c r="F157" s="20" t="s">
        <v>10</v>
      </c>
      <c r="G157" s="13">
        <v>1466478</v>
      </c>
      <c r="H157" s="13"/>
      <c r="I157" s="13">
        <v>1466478</v>
      </c>
      <c r="J157" s="13"/>
      <c r="L157" s="13">
        <v>1466478</v>
      </c>
      <c r="M157" s="13"/>
      <c r="N157" s="13">
        <v>1466478</v>
      </c>
      <c r="O157" s="13"/>
      <c r="Q157" s="13">
        <f t="shared" si="9"/>
        <v>0</v>
      </c>
      <c r="R157" s="13">
        <f t="shared" si="10"/>
        <v>0</v>
      </c>
      <c r="S157" s="13">
        <f t="shared" si="11"/>
        <v>0</v>
      </c>
      <c r="T157" s="13">
        <f t="shared" si="12"/>
        <v>0</v>
      </c>
    </row>
    <row r="158" spans="1:20" s="149" customFormat="1" ht="47.25" outlineLevel="7">
      <c r="A158" s="19" t="s">
        <v>703</v>
      </c>
      <c r="B158" s="20" t="s">
        <v>732</v>
      </c>
      <c r="C158" s="20" t="s">
        <v>2</v>
      </c>
      <c r="D158" s="20" t="s">
        <v>66</v>
      </c>
      <c r="E158" s="20" t="s">
        <v>139</v>
      </c>
      <c r="F158" s="20" t="s">
        <v>17</v>
      </c>
      <c r="G158" s="13">
        <v>801900</v>
      </c>
      <c r="H158" s="13"/>
      <c r="I158" s="13">
        <v>852905</v>
      </c>
      <c r="J158" s="13"/>
      <c r="L158" s="13">
        <v>801900</v>
      </c>
      <c r="M158" s="13"/>
      <c r="N158" s="13">
        <v>852905</v>
      </c>
      <c r="O158" s="13"/>
      <c r="Q158" s="13">
        <f t="shared" si="9"/>
        <v>0</v>
      </c>
      <c r="R158" s="13">
        <f t="shared" si="10"/>
        <v>0</v>
      </c>
      <c r="S158" s="13">
        <f t="shared" si="11"/>
        <v>0</v>
      </c>
      <c r="T158" s="13">
        <f t="shared" si="12"/>
        <v>0</v>
      </c>
    </row>
    <row r="159" spans="1:20" s="149" customFormat="1" ht="31.5" outlineLevel="6">
      <c r="A159" s="19" t="s">
        <v>448</v>
      </c>
      <c r="B159" s="20" t="s">
        <v>732</v>
      </c>
      <c r="C159" s="20" t="s">
        <v>2</v>
      </c>
      <c r="D159" s="20" t="s">
        <v>66</v>
      </c>
      <c r="E159" s="20" t="s">
        <v>140</v>
      </c>
      <c r="F159" s="20" t="s">
        <v>1</v>
      </c>
      <c r="G159" s="13">
        <f>G160</f>
        <v>426630</v>
      </c>
      <c r="H159" s="13"/>
      <c r="I159" s="13">
        <f>I160</f>
        <v>536151.13</v>
      </c>
      <c r="J159" s="13"/>
      <c r="L159" s="13">
        <v>426630</v>
      </c>
      <c r="M159" s="13"/>
      <c r="N159" s="13">
        <v>536151.13</v>
      </c>
      <c r="O159" s="13"/>
      <c r="Q159" s="13">
        <f t="shared" si="9"/>
        <v>0</v>
      </c>
      <c r="R159" s="13">
        <f t="shared" si="10"/>
        <v>0</v>
      </c>
      <c r="S159" s="13">
        <f t="shared" si="11"/>
        <v>0</v>
      </c>
      <c r="T159" s="13">
        <f t="shared" si="12"/>
        <v>0</v>
      </c>
    </row>
    <row r="160" spans="1:20" s="149" customFormat="1" ht="47.25" outlineLevel="7">
      <c r="A160" s="19" t="s">
        <v>703</v>
      </c>
      <c r="B160" s="20" t="s">
        <v>732</v>
      </c>
      <c r="C160" s="20" t="s">
        <v>2</v>
      </c>
      <c r="D160" s="20" t="s">
        <v>66</v>
      </c>
      <c r="E160" s="20" t="s">
        <v>140</v>
      </c>
      <c r="F160" s="20" t="s">
        <v>17</v>
      </c>
      <c r="G160" s="13">
        <v>426630</v>
      </c>
      <c r="H160" s="13"/>
      <c r="I160" s="13">
        <v>536151.13</v>
      </c>
      <c r="J160" s="13"/>
      <c r="L160" s="13">
        <v>426630</v>
      </c>
      <c r="M160" s="13"/>
      <c r="N160" s="13">
        <v>536151.13</v>
      </c>
      <c r="O160" s="13"/>
      <c r="Q160" s="13">
        <f t="shared" si="9"/>
        <v>0</v>
      </c>
      <c r="R160" s="13">
        <f t="shared" si="10"/>
        <v>0</v>
      </c>
      <c r="S160" s="13">
        <f t="shared" si="11"/>
        <v>0</v>
      </c>
      <c r="T160" s="13">
        <f t="shared" si="12"/>
        <v>0</v>
      </c>
    </row>
    <row r="161" spans="1:20" outlineLevel="3">
      <c r="A161" s="102" t="s">
        <v>498</v>
      </c>
      <c r="B161" s="103" t="s">
        <v>732</v>
      </c>
      <c r="C161" s="103" t="s">
        <v>2</v>
      </c>
      <c r="D161" s="103" t="s">
        <v>66</v>
      </c>
      <c r="E161" s="103" t="s">
        <v>11</v>
      </c>
      <c r="F161" s="103" t="s">
        <v>1</v>
      </c>
      <c r="G161" s="12">
        <f>G162</f>
        <v>487764.42</v>
      </c>
      <c r="H161" s="12"/>
      <c r="I161" s="12">
        <f>I162</f>
        <v>487764.42</v>
      </c>
      <c r="J161" s="12"/>
      <c r="L161" s="12">
        <v>487764.42</v>
      </c>
      <c r="M161" s="12"/>
      <c r="N161" s="12">
        <v>487764.42</v>
      </c>
      <c r="O161" s="12"/>
      <c r="Q161" s="12">
        <f t="shared" si="9"/>
        <v>0</v>
      </c>
      <c r="R161" s="12">
        <f t="shared" si="10"/>
        <v>0</v>
      </c>
      <c r="S161" s="12">
        <f t="shared" si="11"/>
        <v>0</v>
      </c>
      <c r="T161" s="12">
        <f t="shared" si="12"/>
        <v>0</v>
      </c>
    </row>
    <row r="162" spans="1:20" s="149" customFormat="1" ht="31.5" outlineLevel="6">
      <c r="A162" s="19" t="s">
        <v>454</v>
      </c>
      <c r="B162" s="20" t="s">
        <v>732</v>
      </c>
      <c r="C162" s="20" t="s">
        <v>2</v>
      </c>
      <c r="D162" s="20" t="s">
        <v>66</v>
      </c>
      <c r="E162" s="20" t="s">
        <v>141</v>
      </c>
      <c r="F162" s="20" t="s">
        <v>1</v>
      </c>
      <c r="G162" s="13">
        <f>G163</f>
        <v>487764.42</v>
      </c>
      <c r="H162" s="13"/>
      <c r="I162" s="13">
        <f>I163</f>
        <v>487764.42</v>
      </c>
      <c r="J162" s="13"/>
      <c r="L162" s="13">
        <v>487764.42</v>
      </c>
      <c r="M162" s="13"/>
      <c r="N162" s="13">
        <v>487764.42</v>
      </c>
      <c r="O162" s="13"/>
      <c r="Q162" s="13">
        <f t="shared" si="9"/>
        <v>0</v>
      </c>
      <c r="R162" s="13">
        <f t="shared" si="10"/>
        <v>0</v>
      </c>
      <c r="S162" s="13">
        <f t="shared" si="11"/>
        <v>0</v>
      </c>
      <c r="T162" s="13">
        <f t="shared" si="12"/>
        <v>0</v>
      </c>
    </row>
    <row r="163" spans="1:20" s="149" customFormat="1" outlineLevel="7">
      <c r="A163" s="19" t="s">
        <v>705</v>
      </c>
      <c r="B163" s="20" t="s">
        <v>732</v>
      </c>
      <c r="C163" s="20" t="s">
        <v>2</v>
      </c>
      <c r="D163" s="20" t="s">
        <v>66</v>
      </c>
      <c r="E163" s="20" t="s">
        <v>141</v>
      </c>
      <c r="F163" s="20" t="s">
        <v>65</v>
      </c>
      <c r="G163" s="13">
        <v>487764.42</v>
      </c>
      <c r="H163" s="13"/>
      <c r="I163" s="13">
        <v>487764.42</v>
      </c>
      <c r="J163" s="13"/>
      <c r="L163" s="13">
        <v>487764.42</v>
      </c>
      <c r="M163" s="13"/>
      <c r="N163" s="13">
        <v>487764.42</v>
      </c>
      <c r="O163" s="13"/>
      <c r="Q163" s="13">
        <f t="shared" si="9"/>
        <v>0</v>
      </c>
      <c r="R163" s="13">
        <f t="shared" si="10"/>
        <v>0</v>
      </c>
      <c r="S163" s="13">
        <f t="shared" si="11"/>
        <v>0</v>
      </c>
      <c r="T163" s="13">
        <f t="shared" si="12"/>
        <v>0</v>
      </c>
    </row>
    <row r="164" spans="1:20" ht="63" outlineLevel="1">
      <c r="A164" s="102" t="s">
        <v>707</v>
      </c>
      <c r="B164" s="103" t="s">
        <v>732</v>
      </c>
      <c r="C164" s="103" t="s">
        <v>14</v>
      </c>
      <c r="D164" s="103" t="s">
        <v>3</v>
      </c>
      <c r="E164" s="103" t="s">
        <v>4</v>
      </c>
      <c r="F164" s="103" t="s">
        <v>1</v>
      </c>
      <c r="G164" s="12">
        <f>G165+G172</f>
        <v>40015512.249999993</v>
      </c>
      <c r="H164" s="12">
        <f>H165+H172</f>
        <v>2131000</v>
      </c>
      <c r="I164" s="12">
        <f>I165+I172</f>
        <v>40013324.919999994</v>
      </c>
      <c r="J164" s="12">
        <f>J165+J172</f>
        <v>2131000</v>
      </c>
      <c r="L164" s="12">
        <v>40015512.25</v>
      </c>
      <c r="M164" s="12">
        <f>M165</f>
        <v>2131000</v>
      </c>
      <c r="N164" s="12">
        <v>40013324.920000002</v>
      </c>
      <c r="O164" s="12">
        <f>O165</f>
        <v>2131000</v>
      </c>
      <c r="Q164" s="12">
        <f t="shared" si="9"/>
        <v>0</v>
      </c>
      <c r="R164" s="12">
        <f t="shared" si="10"/>
        <v>0</v>
      </c>
      <c r="S164" s="12">
        <f t="shared" si="11"/>
        <v>0</v>
      </c>
      <c r="T164" s="12">
        <f t="shared" si="12"/>
        <v>0</v>
      </c>
    </row>
    <row r="165" spans="1:20" outlineLevel="2">
      <c r="A165" s="102" t="s">
        <v>678</v>
      </c>
      <c r="B165" s="103" t="s">
        <v>732</v>
      </c>
      <c r="C165" s="103" t="s">
        <v>14</v>
      </c>
      <c r="D165" s="103" t="s">
        <v>22</v>
      </c>
      <c r="E165" s="103" t="s">
        <v>4</v>
      </c>
      <c r="F165" s="103" t="s">
        <v>1</v>
      </c>
      <c r="G165" s="12">
        <f t="shared" ref="G165:J168" si="13">G166</f>
        <v>2131000</v>
      </c>
      <c r="H165" s="12">
        <f t="shared" si="13"/>
        <v>2131000</v>
      </c>
      <c r="I165" s="12">
        <f t="shared" si="13"/>
        <v>2131000</v>
      </c>
      <c r="J165" s="12">
        <f t="shared" si="13"/>
        <v>2131000</v>
      </c>
      <c r="L165" s="12">
        <v>2131000</v>
      </c>
      <c r="M165" s="12">
        <f>M166</f>
        <v>2131000</v>
      </c>
      <c r="N165" s="12">
        <v>2131000</v>
      </c>
      <c r="O165" s="12">
        <f>O166</f>
        <v>2131000</v>
      </c>
      <c r="Q165" s="12">
        <f t="shared" si="9"/>
        <v>0</v>
      </c>
      <c r="R165" s="12">
        <f t="shared" si="10"/>
        <v>0</v>
      </c>
      <c r="S165" s="12">
        <f t="shared" si="11"/>
        <v>0</v>
      </c>
      <c r="T165" s="12">
        <f t="shared" si="12"/>
        <v>0</v>
      </c>
    </row>
    <row r="166" spans="1:20" ht="63" outlineLevel="3">
      <c r="A166" s="102" t="s">
        <v>665</v>
      </c>
      <c r="B166" s="103" t="s">
        <v>732</v>
      </c>
      <c r="C166" s="103" t="s">
        <v>14</v>
      </c>
      <c r="D166" s="103" t="s">
        <v>22</v>
      </c>
      <c r="E166" s="103" t="s">
        <v>6</v>
      </c>
      <c r="F166" s="103" t="s">
        <v>1</v>
      </c>
      <c r="G166" s="12">
        <f t="shared" si="13"/>
        <v>2131000</v>
      </c>
      <c r="H166" s="12">
        <f t="shared" si="13"/>
        <v>2131000</v>
      </c>
      <c r="I166" s="12">
        <f t="shared" si="13"/>
        <v>2131000</v>
      </c>
      <c r="J166" s="12">
        <f t="shared" si="13"/>
        <v>2131000</v>
      </c>
      <c r="L166" s="12">
        <v>2131000</v>
      </c>
      <c r="M166" s="12">
        <f>M167</f>
        <v>2131000</v>
      </c>
      <c r="N166" s="12">
        <v>2131000</v>
      </c>
      <c r="O166" s="12">
        <f>O167</f>
        <v>2131000</v>
      </c>
      <c r="Q166" s="12">
        <f t="shared" si="9"/>
        <v>0</v>
      </c>
      <c r="R166" s="12">
        <f t="shared" si="10"/>
        <v>0</v>
      </c>
      <c r="S166" s="12">
        <f t="shared" si="11"/>
        <v>0</v>
      </c>
      <c r="T166" s="12">
        <f t="shared" si="12"/>
        <v>0</v>
      </c>
    </row>
    <row r="167" spans="1:20" ht="47.25" outlineLevel="4">
      <c r="A167" s="102" t="s">
        <v>625</v>
      </c>
      <c r="B167" s="103" t="s">
        <v>732</v>
      </c>
      <c r="C167" s="103" t="s">
        <v>14</v>
      </c>
      <c r="D167" s="103" t="s">
        <v>22</v>
      </c>
      <c r="E167" s="103" t="s">
        <v>43</v>
      </c>
      <c r="F167" s="103" t="s">
        <v>1</v>
      </c>
      <c r="G167" s="12">
        <f t="shared" si="13"/>
        <v>2131000</v>
      </c>
      <c r="H167" s="12">
        <f t="shared" si="13"/>
        <v>2131000</v>
      </c>
      <c r="I167" s="12">
        <f t="shared" si="13"/>
        <v>2131000</v>
      </c>
      <c r="J167" s="12">
        <f t="shared" si="13"/>
        <v>2131000</v>
      </c>
      <c r="L167" s="12">
        <v>2131000</v>
      </c>
      <c r="M167" s="12">
        <f>L167</f>
        <v>2131000</v>
      </c>
      <c r="N167" s="12">
        <v>2131000</v>
      </c>
      <c r="O167" s="12">
        <f>N167</f>
        <v>2131000</v>
      </c>
      <c r="Q167" s="12">
        <f t="shared" si="9"/>
        <v>0</v>
      </c>
      <c r="R167" s="12">
        <f t="shared" si="10"/>
        <v>0</v>
      </c>
      <c r="S167" s="12">
        <f t="shared" si="11"/>
        <v>0</v>
      </c>
      <c r="T167" s="12">
        <f t="shared" si="12"/>
        <v>0</v>
      </c>
    </row>
    <row r="168" spans="1:20" s="149" customFormat="1" ht="63" outlineLevel="5">
      <c r="A168" s="19" t="s">
        <v>1100</v>
      </c>
      <c r="B168" s="20" t="s">
        <v>732</v>
      </c>
      <c r="C168" s="20" t="s">
        <v>14</v>
      </c>
      <c r="D168" s="20" t="s">
        <v>22</v>
      </c>
      <c r="E168" s="20" t="s">
        <v>144</v>
      </c>
      <c r="F168" s="20" t="s">
        <v>1</v>
      </c>
      <c r="G168" s="13">
        <f t="shared" si="13"/>
        <v>2131000</v>
      </c>
      <c r="H168" s="13">
        <f t="shared" si="13"/>
        <v>2131000</v>
      </c>
      <c r="I168" s="13">
        <f t="shared" si="13"/>
        <v>2131000</v>
      </c>
      <c r="J168" s="13">
        <f t="shared" si="13"/>
        <v>2131000</v>
      </c>
      <c r="L168" s="13">
        <v>2131000</v>
      </c>
      <c r="M168" s="13">
        <f>L168</f>
        <v>2131000</v>
      </c>
      <c r="N168" s="13">
        <v>2131000</v>
      </c>
      <c r="O168" s="13">
        <f>N168</f>
        <v>2131000</v>
      </c>
      <c r="Q168" s="13">
        <f t="shared" si="9"/>
        <v>0</v>
      </c>
      <c r="R168" s="13">
        <f t="shared" si="10"/>
        <v>0</v>
      </c>
      <c r="S168" s="13">
        <f t="shared" si="11"/>
        <v>0</v>
      </c>
      <c r="T168" s="13">
        <f t="shared" si="12"/>
        <v>0</v>
      </c>
    </row>
    <row r="169" spans="1:20" s="149" customFormat="1" ht="157.5" outlineLevel="6">
      <c r="A169" s="19" t="s">
        <v>456</v>
      </c>
      <c r="B169" s="20" t="s">
        <v>732</v>
      </c>
      <c r="C169" s="20" t="s">
        <v>14</v>
      </c>
      <c r="D169" s="20" t="s">
        <v>22</v>
      </c>
      <c r="E169" s="20" t="s">
        <v>145</v>
      </c>
      <c r="F169" s="20" t="s">
        <v>1</v>
      </c>
      <c r="G169" s="13">
        <f>G170+G171</f>
        <v>2131000</v>
      </c>
      <c r="H169" s="13">
        <f>H170+H171</f>
        <v>2131000</v>
      </c>
      <c r="I169" s="13">
        <f>I170+I171</f>
        <v>2131000</v>
      </c>
      <c r="J169" s="13">
        <f>J170+J171</f>
        <v>2131000</v>
      </c>
      <c r="L169" s="13">
        <v>2131000</v>
      </c>
      <c r="M169" s="13">
        <v>2131000</v>
      </c>
      <c r="N169" s="13">
        <v>2131000</v>
      </c>
      <c r="O169" s="13">
        <v>2131000</v>
      </c>
      <c r="Q169" s="13">
        <f t="shared" si="9"/>
        <v>0</v>
      </c>
      <c r="R169" s="13">
        <f t="shared" si="10"/>
        <v>0</v>
      </c>
      <c r="S169" s="13">
        <f t="shared" si="11"/>
        <v>0</v>
      </c>
      <c r="T169" s="13">
        <f t="shared" si="12"/>
        <v>0</v>
      </c>
    </row>
    <row r="170" spans="1:20" s="149" customFormat="1" ht="110.25" outlineLevel="7">
      <c r="A170" s="19" t="s">
        <v>702</v>
      </c>
      <c r="B170" s="20" t="s">
        <v>732</v>
      </c>
      <c r="C170" s="20" t="s">
        <v>14</v>
      </c>
      <c r="D170" s="20" t="s">
        <v>22</v>
      </c>
      <c r="E170" s="20" t="s">
        <v>145</v>
      </c>
      <c r="F170" s="20" t="s">
        <v>10</v>
      </c>
      <c r="G170" s="13">
        <v>1772478.95</v>
      </c>
      <c r="H170" s="13">
        <f>G170</f>
        <v>1772478.95</v>
      </c>
      <c r="I170" s="13">
        <v>1772478.95</v>
      </c>
      <c r="J170" s="13">
        <f>I170</f>
        <v>1772478.95</v>
      </c>
      <c r="L170" s="13">
        <v>1772478.95</v>
      </c>
      <c r="M170" s="13">
        <v>1772478.95</v>
      </c>
      <c r="N170" s="13">
        <v>1772478.95</v>
      </c>
      <c r="O170" s="13">
        <v>1772478.95</v>
      </c>
      <c r="Q170" s="13">
        <f t="shared" si="9"/>
        <v>0</v>
      </c>
      <c r="R170" s="13">
        <f t="shared" si="10"/>
        <v>0</v>
      </c>
      <c r="S170" s="13">
        <f t="shared" si="11"/>
        <v>0</v>
      </c>
      <c r="T170" s="13">
        <f t="shared" si="12"/>
        <v>0</v>
      </c>
    </row>
    <row r="171" spans="1:20" s="149" customFormat="1" ht="47.25" outlineLevel="7">
      <c r="A171" s="19" t="s">
        <v>703</v>
      </c>
      <c r="B171" s="20" t="s">
        <v>732</v>
      </c>
      <c r="C171" s="20" t="s">
        <v>14</v>
      </c>
      <c r="D171" s="20" t="s">
        <v>22</v>
      </c>
      <c r="E171" s="20" t="s">
        <v>145</v>
      </c>
      <c r="F171" s="20" t="s">
        <v>17</v>
      </c>
      <c r="G171" s="13">
        <v>358521.05</v>
      </c>
      <c r="H171" s="13">
        <f>G171</f>
        <v>358521.05</v>
      </c>
      <c r="I171" s="13">
        <v>358521.05</v>
      </c>
      <c r="J171" s="13">
        <f>I171</f>
        <v>358521.05</v>
      </c>
      <c r="L171" s="13">
        <v>358521.05</v>
      </c>
      <c r="M171" s="13">
        <v>358521.05</v>
      </c>
      <c r="N171" s="13">
        <v>358521.05</v>
      </c>
      <c r="O171" s="13">
        <v>358521.05</v>
      </c>
      <c r="Q171" s="13">
        <f t="shared" si="9"/>
        <v>0</v>
      </c>
      <c r="R171" s="13">
        <f t="shared" si="10"/>
        <v>0</v>
      </c>
      <c r="S171" s="13">
        <f t="shared" si="11"/>
        <v>0</v>
      </c>
      <c r="T171" s="13">
        <f t="shared" si="12"/>
        <v>0</v>
      </c>
    </row>
    <row r="172" spans="1:20" ht="78.75" outlineLevel="2">
      <c r="A172" s="102" t="s">
        <v>679</v>
      </c>
      <c r="B172" s="103" t="s">
        <v>732</v>
      </c>
      <c r="C172" s="103" t="s">
        <v>14</v>
      </c>
      <c r="D172" s="103" t="s">
        <v>146</v>
      </c>
      <c r="E172" s="103" t="s">
        <v>4</v>
      </c>
      <c r="F172" s="103" t="s">
        <v>1</v>
      </c>
      <c r="G172" s="12">
        <f>G173+G188</f>
        <v>37884512.249999993</v>
      </c>
      <c r="H172" s="12"/>
      <c r="I172" s="12">
        <f>I173+I188</f>
        <v>37882324.919999994</v>
      </c>
      <c r="J172" s="12"/>
      <c r="L172" s="12">
        <v>37884512.25</v>
      </c>
      <c r="M172" s="12"/>
      <c r="N172" s="12">
        <v>37882324.920000002</v>
      </c>
      <c r="O172" s="12"/>
      <c r="Q172" s="12">
        <f t="shared" si="9"/>
        <v>0</v>
      </c>
      <c r="R172" s="12">
        <f t="shared" si="10"/>
        <v>0</v>
      </c>
      <c r="S172" s="12">
        <f t="shared" si="11"/>
        <v>0</v>
      </c>
      <c r="T172" s="12">
        <f t="shared" si="12"/>
        <v>0</v>
      </c>
    </row>
    <row r="173" spans="1:20" ht="63" outlineLevel="3">
      <c r="A173" s="102" t="s">
        <v>667</v>
      </c>
      <c r="B173" s="103" t="s">
        <v>732</v>
      </c>
      <c r="C173" s="103" t="s">
        <v>14</v>
      </c>
      <c r="D173" s="103" t="s">
        <v>146</v>
      </c>
      <c r="E173" s="103" t="s">
        <v>71</v>
      </c>
      <c r="F173" s="103" t="s">
        <v>1</v>
      </c>
      <c r="G173" s="12">
        <f>G174</f>
        <v>37549658.529999994</v>
      </c>
      <c r="H173" s="12"/>
      <c r="I173" s="12">
        <f>I174</f>
        <v>37547471.199999996</v>
      </c>
      <c r="J173" s="12"/>
      <c r="L173" s="12">
        <v>37549658.530000001</v>
      </c>
      <c r="M173" s="12"/>
      <c r="N173" s="12">
        <v>37547471.200000003</v>
      </c>
      <c r="O173" s="12"/>
      <c r="Q173" s="12">
        <f t="shared" si="9"/>
        <v>0</v>
      </c>
      <c r="R173" s="12">
        <f t="shared" si="10"/>
        <v>0</v>
      </c>
      <c r="S173" s="12">
        <f t="shared" si="11"/>
        <v>0</v>
      </c>
      <c r="T173" s="12">
        <f t="shared" si="12"/>
        <v>0</v>
      </c>
    </row>
    <row r="174" spans="1:20" ht="78.75" outlineLevel="4">
      <c r="A174" s="102" t="s">
        <v>638</v>
      </c>
      <c r="B174" s="103" t="s">
        <v>732</v>
      </c>
      <c r="C174" s="103" t="s">
        <v>14</v>
      </c>
      <c r="D174" s="103" t="s">
        <v>146</v>
      </c>
      <c r="E174" s="103" t="s">
        <v>149</v>
      </c>
      <c r="F174" s="103" t="s">
        <v>1</v>
      </c>
      <c r="G174" s="12">
        <f>G175+G178+G185</f>
        <v>37549658.529999994</v>
      </c>
      <c r="H174" s="12"/>
      <c r="I174" s="12">
        <f>I175+I178+I185</f>
        <v>37547471.199999996</v>
      </c>
      <c r="J174" s="12"/>
      <c r="L174" s="12">
        <v>37549658.530000001</v>
      </c>
      <c r="M174" s="12"/>
      <c r="N174" s="12">
        <v>37547471.200000003</v>
      </c>
      <c r="O174" s="12"/>
      <c r="Q174" s="12">
        <f t="shared" si="9"/>
        <v>0</v>
      </c>
      <c r="R174" s="12">
        <f t="shared" si="10"/>
        <v>0</v>
      </c>
      <c r="S174" s="12">
        <f t="shared" si="11"/>
        <v>0</v>
      </c>
      <c r="T174" s="12">
        <f t="shared" si="12"/>
        <v>0</v>
      </c>
    </row>
    <row r="175" spans="1:20" s="149" customFormat="1" ht="63" outlineLevel="5">
      <c r="A175" s="19" t="s">
        <v>1101</v>
      </c>
      <c r="B175" s="20" t="s">
        <v>732</v>
      </c>
      <c r="C175" s="20" t="s">
        <v>14</v>
      </c>
      <c r="D175" s="20" t="s">
        <v>146</v>
      </c>
      <c r="E175" s="20" t="s">
        <v>150</v>
      </c>
      <c r="F175" s="20" t="s">
        <v>1</v>
      </c>
      <c r="G175" s="13">
        <f>G176</f>
        <v>190060.79999999999</v>
      </c>
      <c r="H175" s="13"/>
      <c r="I175" s="13">
        <f>I176</f>
        <v>190060.79999999999</v>
      </c>
      <c r="J175" s="13"/>
      <c r="L175" s="13">
        <v>190060.79999999999</v>
      </c>
      <c r="M175" s="13"/>
      <c r="N175" s="13">
        <v>190060.79999999999</v>
      </c>
      <c r="O175" s="13"/>
      <c r="Q175" s="13">
        <f t="shared" si="9"/>
        <v>0</v>
      </c>
      <c r="R175" s="13">
        <f t="shared" si="10"/>
        <v>0</v>
      </c>
      <c r="S175" s="13">
        <f t="shared" si="11"/>
        <v>0</v>
      </c>
      <c r="T175" s="13">
        <f t="shared" si="12"/>
        <v>0</v>
      </c>
    </row>
    <row r="176" spans="1:20" s="149" customFormat="1" ht="31.5" outlineLevel="6">
      <c r="A176" s="19" t="s">
        <v>448</v>
      </c>
      <c r="B176" s="20" t="s">
        <v>732</v>
      </c>
      <c r="C176" s="20" t="s">
        <v>14</v>
      </c>
      <c r="D176" s="20" t="s">
        <v>146</v>
      </c>
      <c r="E176" s="20" t="s">
        <v>151</v>
      </c>
      <c r="F176" s="20" t="s">
        <v>1</v>
      </c>
      <c r="G176" s="13">
        <f>G177</f>
        <v>190060.79999999999</v>
      </c>
      <c r="H176" s="13"/>
      <c r="I176" s="13">
        <f>I177</f>
        <v>190060.79999999999</v>
      </c>
      <c r="J176" s="13"/>
      <c r="L176" s="13">
        <v>190060.79999999999</v>
      </c>
      <c r="M176" s="13"/>
      <c r="N176" s="13">
        <v>190060.79999999999</v>
      </c>
      <c r="O176" s="13"/>
      <c r="Q176" s="13">
        <f t="shared" si="9"/>
        <v>0</v>
      </c>
      <c r="R176" s="13">
        <f t="shared" si="10"/>
        <v>0</v>
      </c>
      <c r="S176" s="13">
        <f t="shared" si="11"/>
        <v>0</v>
      </c>
      <c r="T176" s="13">
        <f t="shared" si="12"/>
        <v>0</v>
      </c>
    </row>
    <row r="177" spans="1:20" s="149" customFormat="1" ht="47.25" outlineLevel="7">
      <c r="A177" s="19" t="s">
        <v>703</v>
      </c>
      <c r="B177" s="20" t="s">
        <v>732</v>
      </c>
      <c r="C177" s="20" t="s">
        <v>14</v>
      </c>
      <c r="D177" s="20" t="s">
        <v>146</v>
      </c>
      <c r="E177" s="20" t="s">
        <v>151</v>
      </c>
      <c r="F177" s="20" t="s">
        <v>17</v>
      </c>
      <c r="G177" s="13">
        <v>190060.79999999999</v>
      </c>
      <c r="H177" s="13"/>
      <c r="I177" s="13">
        <v>190060.79999999999</v>
      </c>
      <c r="J177" s="13"/>
      <c r="L177" s="13">
        <v>190060.79999999999</v>
      </c>
      <c r="M177" s="13"/>
      <c r="N177" s="13">
        <v>190060.79999999999</v>
      </c>
      <c r="O177" s="13"/>
      <c r="Q177" s="13">
        <f t="shared" si="9"/>
        <v>0</v>
      </c>
      <c r="R177" s="13">
        <f t="shared" si="10"/>
        <v>0</v>
      </c>
      <c r="S177" s="13">
        <f t="shared" si="11"/>
        <v>0</v>
      </c>
      <c r="T177" s="13">
        <f t="shared" si="12"/>
        <v>0</v>
      </c>
    </row>
    <row r="178" spans="1:20" s="149" customFormat="1" ht="63" outlineLevel="5">
      <c r="A178" s="19" t="s">
        <v>1102</v>
      </c>
      <c r="B178" s="20" t="s">
        <v>732</v>
      </c>
      <c r="C178" s="20" t="s">
        <v>14</v>
      </c>
      <c r="D178" s="20" t="s">
        <v>146</v>
      </c>
      <c r="E178" s="20" t="s">
        <v>152</v>
      </c>
      <c r="F178" s="20" t="s">
        <v>1</v>
      </c>
      <c r="G178" s="13">
        <f>G179+G183</f>
        <v>36253180.68</v>
      </c>
      <c r="H178" s="13"/>
      <c r="I178" s="13">
        <f>I179+I183</f>
        <v>36250993.350000001</v>
      </c>
      <c r="J178" s="13"/>
      <c r="L178" s="13">
        <v>36253180.68</v>
      </c>
      <c r="M178" s="13"/>
      <c r="N178" s="13">
        <v>36250993.350000001</v>
      </c>
      <c r="O178" s="13"/>
      <c r="Q178" s="13">
        <f t="shared" si="9"/>
        <v>0</v>
      </c>
      <c r="R178" s="13">
        <f t="shared" si="10"/>
        <v>0</v>
      </c>
      <c r="S178" s="13">
        <f t="shared" si="11"/>
        <v>0</v>
      </c>
      <c r="T178" s="13">
        <f t="shared" si="12"/>
        <v>0</v>
      </c>
    </row>
    <row r="179" spans="1:20" s="149" customFormat="1" ht="94.5" outlineLevel="6">
      <c r="A179" s="19" t="s">
        <v>450</v>
      </c>
      <c r="B179" s="20" t="s">
        <v>732</v>
      </c>
      <c r="C179" s="20" t="s">
        <v>14</v>
      </c>
      <c r="D179" s="20" t="s">
        <v>146</v>
      </c>
      <c r="E179" s="20" t="s">
        <v>153</v>
      </c>
      <c r="F179" s="20" t="s">
        <v>1</v>
      </c>
      <c r="G179" s="13">
        <f>G180+G181+G182</f>
        <v>35664670.68</v>
      </c>
      <c r="H179" s="13"/>
      <c r="I179" s="13">
        <f>I180+I181+I182</f>
        <v>35662483.350000001</v>
      </c>
      <c r="J179" s="13"/>
      <c r="L179" s="13">
        <v>35664670.68</v>
      </c>
      <c r="M179" s="13"/>
      <c r="N179" s="13">
        <v>35662483.350000001</v>
      </c>
      <c r="O179" s="13"/>
      <c r="Q179" s="13">
        <f t="shared" si="9"/>
        <v>0</v>
      </c>
      <c r="R179" s="13">
        <f t="shared" si="10"/>
        <v>0</v>
      </c>
      <c r="S179" s="13">
        <f t="shared" si="11"/>
        <v>0</v>
      </c>
      <c r="T179" s="13">
        <f t="shared" si="12"/>
        <v>0</v>
      </c>
    </row>
    <row r="180" spans="1:20" s="149" customFormat="1" ht="110.25" outlineLevel="7">
      <c r="A180" s="19" t="s">
        <v>702</v>
      </c>
      <c r="B180" s="20" t="s">
        <v>732</v>
      </c>
      <c r="C180" s="20" t="s">
        <v>14</v>
      </c>
      <c r="D180" s="20" t="s">
        <v>146</v>
      </c>
      <c r="E180" s="20" t="s">
        <v>153</v>
      </c>
      <c r="F180" s="20" t="s">
        <v>10</v>
      </c>
      <c r="G180" s="13">
        <v>30963698</v>
      </c>
      <c r="H180" s="13"/>
      <c r="I180" s="13">
        <v>30963698</v>
      </c>
      <c r="J180" s="13"/>
      <c r="L180" s="13">
        <v>30963698</v>
      </c>
      <c r="M180" s="13"/>
      <c r="N180" s="13">
        <v>30963698</v>
      </c>
      <c r="O180" s="13"/>
      <c r="Q180" s="13">
        <f t="shared" si="9"/>
        <v>0</v>
      </c>
      <c r="R180" s="13">
        <f t="shared" si="10"/>
        <v>0</v>
      </c>
      <c r="S180" s="13">
        <f t="shared" si="11"/>
        <v>0</v>
      </c>
      <c r="T180" s="13">
        <f t="shared" si="12"/>
        <v>0</v>
      </c>
    </row>
    <row r="181" spans="1:20" s="149" customFormat="1" ht="47.25" outlineLevel="7">
      <c r="A181" s="19" t="s">
        <v>703</v>
      </c>
      <c r="B181" s="20" t="s">
        <v>732</v>
      </c>
      <c r="C181" s="20" t="s">
        <v>14</v>
      </c>
      <c r="D181" s="20" t="s">
        <v>146</v>
      </c>
      <c r="E181" s="20" t="s">
        <v>153</v>
      </c>
      <c r="F181" s="20" t="s">
        <v>17</v>
      </c>
      <c r="G181" s="13">
        <v>4536737.18</v>
      </c>
      <c r="H181" s="13"/>
      <c r="I181" s="13">
        <v>4534539.8499999996</v>
      </c>
      <c r="J181" s="13"/>
      <c r="L181" s="13">
        <v>4536737.18</v>
      </c>
      <c r="M181" s="13"/>
      <c r="N181" s="13">
        <v>4534539.8499999996</v>
      </c>
      <c r="O181" s="13"/>
      <c r="Q181" s="13">
        <f t="shared" si="9"/>
        <v>0</v>
      </c>
      <c r="R181" s="13">
        <f t="shared" si="10"/>
        <v>0</v>
      </c>
      <c r="S181" s="13">
        <f t="shared" si="11"/>
        <v>0</v>
      </c>
      <c r="T181" s="13">
        <f t="shared" si="12"/>
        <v>0</v>
      </c>
    </row>
    <row r="182" spans="1:20" s="149" customFormat="1" outlineLevel="7">
      <c r="A182" s="19" t="s">
        <v>705</v>
      </c>
      <c r="B182" s="20" t="s">
        <v>732</v>
      </c>
      <c r="C182" s="20" t="s">
        <v>14</v>
      </c>
      <c r="D182" s="20" t="s">
        <v>146</v>
      </c>
      <c r="E182" s="20" t="s">
        <v>153</v>
      </c>
      <c r="F182" s="20" t="s">
        <v>65</v>
      </c>
      <c r="G182" s="13">
        <v>164235.5</v>
      </c>
      <c r="H182" s="13"/>
      <c r="I182" s="13">
        <v>164245.5</v>
      </c>
      <c r="J182" s="13"/>
      <c r="L182" s="13">
        <v>164235.5</v>
      </c>
      <c r="M182" s="13"/>
      <c r="N182" s="13">
        <v>164245.5</v>
      </c>
      <c r="O182" s="13"/>
      <c r="Q182" s="13">
        <f t="shared" si="9"/>
        <v>0</v>
      </c>
      <c r="R182" s="13">
        <f t="shared" si="10"/>
        <v>0</v>
      </c>
      <c r="S182" s="13">
        <f t="shared" si="11"/>
        <v>0</v>
      </c>
      <c r="T182" s="13">
        <f t="shared" si="12"/>
        <v>0</v>
      </c>
    </row>
    <row r="183" spans="1:20" s="149" customFormat="1" ht="94.5" outlineLevel="6">
      <c r="A183" s="19" t="s">
        <v>439</v>
      </c>
      <c r="B183" s="20" t="s">
        <v>732</v>
      </c>
      <c r="C183" s="20" t="s">
        <v>14</v>
      </c>
      <c r="D183" s="20" t="s">
        <v>146</v>
      </c>
      <c r="E183" s="20" t="s">
        <v>154</v>
      </c>
      <c r="F183" s="20" t="s">
        <v>1</v>
      </c>
      <c r="G183" s="13">
        <f>G184</f>
        <v>588510</v>
      </c>
      <c r="H183" s="13"/>
      <c r="I183" s="13">
        <f>I184</f>
        <v>588510</v>
      </c>
      <c r="J183" s="13"/>
      <c r="L183" s="13">
        <v>588510</v>
      </c>
      <c r="M183" s="13"/>
      <c r="N183" s="13">
        <v>588510</v>
      </c>
      <c r="O183" s="13"/>
      <c r="Q183" s="13">
        <f t="shared" si="9"/>
        <v>0</v>
      </c>
      <c r="R183" s="13">
        <f t="shared" si="10"/>
        <v>0</v>
      </c>
      <c r="S183" s="13">
        <f t="shared" si="11"/>
        <v>0</v>
      </c>
      <c r="T183" s="13">
        <f t="shared" si="12"/>
        <v>0</v>
      </c>
    </row>
    <row r="184" spans="1:20" s="149" customFormat="1" ht="110.25" outlineLevel="7">
      <c r="A184" s="19" t="s">
        <v>702</v>
      </c>
      <c r="B184" s="20" t="s">
        <v>732</v>
      </c>
      <c r="C184" s="20" t="s">
        <v>14</v>
      </c>
      <c r="D184" s="20" t="s">
        <v>146</v>
      </c>
      <c r="E184" s="20" t="s">
        <v>154</v>
      </c>
      <c r="F184" s="20" t="s">
        <v>10</v>
      </c>
      <c r="G184" s="13">
        <v>588510</v>
      </c>
      <c r="H184" s="13"/>
      <c r="I184" s="13">
        <v>588510</v>
      </c>
      <c r="J184" s="13"/>
      <c r="L184" s="13">
        <v>588510</v>
      </c>
      <c r="M184" s="13"/>
      <c r="N184" s="13">
        <v>588510</v>
      </c>
      <c r="O184" s="13"/>
      <c r="Q184" s="13">
        <f t="shared" si="9"/>
        <v>0</v>
      </c>
      <c r="R184" s="13">
        <f t="shared" si="10"/>
        <v>0</v>
      </c>
      <c r="S184" s="13">
        <f t="shared" si="11"/>
        <v>0</v>
      </c>
      <c r="T184" s="13">
        <f t="shared" si="12"/>
        <v>0</v>
      </c>
    </row>
    <row r="185" spans="1:20" s="149" customFormat="1" ht="31.5" outlineLevel="5">
      <c r="A185" s="19" t="s">
        <v>1103</v>
      </c>
      <c r="B185" s="20" t="s">
        <v>732</v>
      </c>
      <c r="C185" s="20" t="s">
        <v>14</v>
      </c>
      <c r="D185" s="20" t="s">
        <v>146</v>
      </c>
      <c r="E185" s="20" t="s">
        <v>155</v>
      </c>
      <c r="F185" s="20" t="s">
        <v>1</v>
      </c>
      <c r="G185" s="13">
        <f>G186</f>
        <v>1106417.05</v>
      </c>
      <c r="H185" s="13"/>
      <c r="I185" s="13">
        <f>I186</f>
        <v>1106417.05</v>
      </c>
      <c r="J185" s="13"/>
      <c r="L185" s="13">
        <v>1106417.05</v>
      </c>
      <c r="M185" s="13"/>
      <c r="N185" s="13">
        <v>1106417.05</v>
      </c>
      <c r="O185" s="13"/>
      <c r="Q185" s="13">
        <f t="shared" si="9"/>
        <v>0</v>
      </c>
      <c r="R185" s="13">
        <f t="shared" si="10"/>
        <v>0</v>
      </c>
      <c r="S185" s="13">
        <f t="shared" si="11"/>
        <v>0</v>
      </c>
      <c r="T185" s="13">
        <f t="shared" si="12"/>
        <v>0</v>
      </c>
    </row>
    <row r="186" spans="1:20" s="149" customFormat="1" ht="31.5" outlineLevel="6">
      <c r="A186" s="19" t="s">
        <v>448</v>
      </c>
      <c r="B186" s="20" t="s">
        <v>732</v>
      </c>
      <c r="C186" s="20" t="s">
        <v>14</v>
      </c>
      <c r="D186" s="20" t="s">
        <v>146</v>
      </c>
      <c r="E186" s="20" t="s">
        <v>156</v>
      </c>
      <c r="F186" s="20" t="s">
        <v>1</v>
      </c>
      <c r="G186" s="13">
        <f>G187</f>
        <v>1106417.05</v>
      </c>
      <c r="H186" s="13"/>
      <c r="I186" s="13">
        <f>I187</f>
        <v>1106417.05</v>
      </c>
      <c r="J186" s="13"/>
      <c r="L186" s="13">
        <v>1106417.05</v>
      </c>
      <c r="M186" s="13"/>
      <c r="N186" s="13">
        <v>1106417.05</v>
      </c>
      <c r="O186" s="13"/>
      <c r="Q186" s="13">
        <f t="shared" si="9"/>
        <v>0</v>
      </c>
      <c r="R186" s="13">
        <f t="shared" si="10"/>
        <v>0</v>
      </c>
      <c r="S186" s="13">
        <f t="shared" si="11"/>
        <v>0</v>
      </c>
      <c r="T186" s="13">
        <f t="shared" si="12"/>
        <v>0</v>
      </c>
    </row>
    <row r="187" spans="1:20" s="149" customFormat="1" ht="47.25" outlineLevel="7">
      <c r="A187" s="19" t="s">
        <v>703</v>
      </c>
      <c r="B187" s="20" t="s">
        <v>732</v>
      </c>
      <c r="C187" s="20" t="s">
        <v>14</v>
      </c>
      <c r="D187" s="20" t="s">
        <v>146</v>
      </c>
      <c r="E187" s="20" t="s">
        <v>156</v>
      </c>
      <c r="F187" s="20" t="s">
        <v>17</v>
      </c>
      <c r="G187" s="13">
        <v>1106417.05</v>
      </c>
      <c r="H187" s="13"/>
      <c r="I187" s="13">
        <v>1106417.05</v>
      </c>
      <c r="J187" s="13"/>
      <c r="L187" s="13">
        <v>1106417.05</v>
      </c>
      <c r="M187" s="13"/>
      <c r="N187" s="13">
        <v>1106417.05</v>
      </c>
      <c r="O187" s="13"/>
      <c r="Q187" s="13">
        <f t="shared" si="9"/>
        <v>0</v>
      </c>
      <c r="R187" s="13">
        <f t="shared" si="10"/>
        <v>0</v>
      </c>
      <c r="S187" s="13">
        <f t="shared" si="11"/>
        <v>0</v>
      </c>
      <c r="T187" s="13">
        <f t="shared" si="12"/>
        <v>0</v>
      </c>
    </row>
    <row r="188" spans="1:20" ht="47.25" outlineLevel="3">
      <c r="A188" s="102" t="s">
        <v>668</v>
      </c>
      <c r="B188" s="103" t="s">
        <v>732</v>
      </c>
      <c r="C188" s="103" t="s">
        <v>14</v>
      </c>
      <c r="D188" s="103" t="s">
        <v>146</v>
      </c>
      <c r="E188" s="103" t="s">
        <v>90</v>
      </c>
      <c r="F188" s="103" t="s">
        <v>1</v>
      </c>
      <c r="G188" s="12">
        <f>G189</f>
        <v>334853.71999999997</v>
      </c>
      <c r="H188" s="12"/>
      <c r="I188" s="12">
        <f>I189</f>
        <v>334853.71999999997</v>
      </c>
      <c r="J188" s="12"/>
      <c r="L188" s="12">
        <v>334853.71999999997</v>
      </c>
      <c r="M188" s="12"/>
      <c r="N188" s="12">
        <v>334853.71999999997</v>
      </c>
      <c r="O188" s="12"/>
      <c r="Q188" s="12">
        <f t="shared" si="9"/>
        <v>0</v>
      </c>
      <c r="R188" s="12">
        <f t="shared" si="10"/>
        <v>0</v>
      </c>
      <c r="S188" s="12">
        <f t="shared" si="11"/>
        <v>0</v>
      </c>
      <c r="T188" s="12">
        <f t="shared" si="12"/>
        <v>0</v>
      </c>
    </row>
    <row r="189" spans="1:20" ht="63" outlineLevel="4">
      <c r="A189" s="102" t="s">
        <v>633</v>
      </c>
      <c r="B189" s="103" t="s">
        <v>732</v>
      </c>
      <c r="C189" s="103" t="s">
        <v>14</v>
      </c>
      <c r="D189" s="103" t="s">
        <v>146</v>
      </c>
      <c r="E189" s="103" t="s">
        <v>91</v>
      </c>
      <c r="F189" s="103" t="s">
        <v>1</v>
      </c>
      <c r="G189" s="12">
        <f>G190</f>
        <v>334853.71999999997</v>
      </c>
      <c r="H189" s="12"/>
      <c r="I189" s="12">
        <f>I190</f>
        <v>334853.71999999997</v>
      </c>
      <c r="J189" s="12"/>
      <c r="L189" s="12">
        <v>334853.71999999997</v>
      </c>
      <c r="M189" s="12"/>
      <c r="N189" s="12">
        <v>334853.71999999997</v>
      </c>
      <c r="O189" s="12"/>
      <c r="Q189" s="12">
        <f t="shared" si="9"/>
        <v>0</v>
      </c>
      <c r="R189" s="12">
        <f t="shared" si="10"/>
        <v>0</v>
      </c>
      <c r="S189" s="12">
        <f t="shared" si="11"/>
        <v>0</v>
      </c>
      <c r="T189" s="12">
        <f t="shared" si="12"/>
        <v>0</v>
      </c>
    </row>
    <row r="190" spans="1:20" s="149" customFormat="1" ht="47.25" outlineLevel="5">
      <c r="A190" s="19" t="s">
        <v>1092</v>
      </c>
      <c r="B190" s="20" t="s">
        <v>732</v>
      </c>
      <c r="C190" s="20" t="s">
        <v>14</v>
      </c>
      <c r="D190" s="20" t="s">
        <v>146</v>
      </c>
      <c r="E190" s="20" t="s">
        <v>100</v>
      </c>
      <c r="F190" s="20" t="s">
        <v>1</v>
      </c>
      <c r="G190" s="13">
        <f>G191</f>
        <v>334853.71999999997</v>
      </c>
      <c r="H190" s="13"/>
      <c r="I190" s="13">
        <f>I191</f>
        <v>334853.71999999997</v>
      </c>
      <c r="J190" s="13"/>
      <c r="L190" s="13">
        <v>334853.71999999997</v>
      </c>
      <c r="M190" s="13"/>
      <c r="N190" s="13">
        <v>334853.71999999997</v>
      </c>
      <c r="O190" s="13"/>
      <c r="Q190" s="13">
        <f t="shared" si="9"/>
        <v>0</v>
      </c>
      <c r="R190" s="13">
        <f t="shared" si="10"/>
        <v>0</v>
      </c>
      <c r="S190" s="13">
        <f t="shared" si="11"/>
        <v>0</v>
      </c>
      <c r="T190" s="13">
        <f t="shared" si="12"/>
        <v>0</v>
      </c>
    </row>
    <row r="191" spans="1:20" s="149" customFormat="1" ht="31.5" outlineLevel="6">
      <c r="A191" s="19" t="s">
        <v>448</v>
      </c>
      <c r="B191" s="20" t="s">
        <v>732</v>
      </c>
      <c r="C191" s="20" t="s">
        <v>14</v>
      </c>
      <c r="D191" s="20" t="s">
        <v>146</v>
      </c>
      <c r="E191" s="20" t="s">
        <v>101</v>
      </c>
      <c r="F191" s="20" t="s">
        <v>1</v>
      </c>
      <c r="G191" s="13">
        <f>G192</f>
        <v>334853.71999999997</v>
      </c>
      <c r="H191" s="13"/>
      <c r="I191" s="13">
        <f>I192</f>
        <v>334853.71999999997</v>
      </c>
      <c r="J191" s="13"/>
      <c r="L191" s="13">
        <v>334853.71999999997</v>
      </c>
      <c r="M191" s="13"/>
      <c r="N191" s="13">
        <v>334853.71999999997</v>
      </c>
      <c r="O191" s="13"/>
      <c r="Q191" s="13">
        <f t="shared" si="9"/>
        <v>0</v>
      </c>
      <c r="R191" s="13">
        <f t="shared" si="10"/>
        <v>0</v>
      </c>
      <c r="S191" s="13">
        <f t="shared" si="11"/>
        <v>0</v>
      </c>
      <c r="T191" s="13">
        <f t="shared" si="12"/>
        <v>0</v>
      </c>
    </row>
    <row r="192" spans="1:20" s="149" customFormat="1" ht="47.25" outlineLevel="7">
      <c r="A192" s="19" t="s">
        <v>703</v>
      </c>
      <c r="B192" s="20" t="s">
        <v>732</v>
      </c>
      <c r="C192" s="20" t="s">
        <v>14</v>
      </c>
      <c r="D192" s="20" t="s">
        <v>146</v>
      </c>
      <c r="E192" s="20" t="s">
        <v>101</v>
      </c>
      <c r="F192" s="20" t="s">
        <v>17</v>
      </c>
      <c r="G192" s="13">
        <v>334853.71999999997</v>
      </c>
      <c r="H192" s="13"/>
      <c r="I192" s="13">
        <v>334853.71999999997</v>
      </c>
      <c r="J192" s="13"/>
      <c r="L192" s="13">
        <v>334853.71999999997</v>
      </c>
      <c r="M192" s="13"/>
      <c r="N192" s="13">
        <v>334853.71999999997</v>
      </c>
      <c r="O192" s="13"/>
      <c r="Q192" s="13">
        <f t="shared" si="9"/>
        <v>0</v>
      </c>
      <c r="R192" s="13">
        <f t="shared" si="10"/>
        <v>0</v>
      </c>
      <c r="S192" s="13">
        <f t="shared" si="11"/>
        <v>0</v>
      </c>
      <c r="T192" s="13">
        <f t="shared" si="12"/>
        <v>0</v>
      </c>
    </row>
    <row r="193" spans="1:20" outlineLevel="1">
      <c r="A193" s="102" t="s">
        <v>708</v>
      </c>
      <c r="B193" s="103" t="s">
        <v>732</v>
      </c>
      <c r="C193" s="103" t="s">
        <v>22</v>
      </c>
      <c r="D193" s="103" t="s">
        <v>3</v>
      </c>
      <c r="E193" s="103" t="s">
        <v>4</v>
      </c>
      <c r="F193" s="103" t="s">
        <v>1</v>
      </c>
      <c r="G193" s="12">
        <f>G194+G203+G222</f>
        <v>31033971.469999999</v>
      </c>
      <c r="H193" s="12">
        <f>H194+H203+H222</f>
        <v>1074566.8</v>
      </c>
      <c r="I193" s="12">
        <f>I194+I203+I222</f>
        <v>31033971.469999999</v>
      </c>
      <c r="J193" s="12">
        <f>J194+J203+J222</f>
        <v>1074566.8</v>
      </c>
      <c r="L193" s="12">
        <v>31033971.469999999</v>
      </c>
      <c r="M193" s="12">
        <f>M194+M222</f>
        <v>1074566.8</v>
      </c>
      <c r="N193" s="12">
        <v>31033971.469999999</v>
      </c>
      <c r="O193" s="12">
        <f>O194+O222</f>
        <v>1074566.8</v>
      </c>
      <c r="Q193" s="12">
        <f t="shared" si="9"/>
        <v>0</v>
      </c>
      <c r="R193" s="12">
        <f t="shared" si="10"/>
        <v>0</v>
      </c>
      <c r="S193" s="12">
        <f t="shared" si="11"/>
        <v>0</v>
      </c>
      <c r="T193" s="12">
        <f t="shared" si="12"/>
        <v>0</v>
      </c>
    </row>
    <row r="194" spans="1:20" outlineLevel="2">
      <c r="A194" s="102" t="s">
        <v>681</v>
      </c>
      <c r="B194" s="103" t="s">
        <v>732</v>
      </c>
      <c r="C194" s="103" t="s">
        <v>22</v>
      </c>
      <c r="D194" s="103" t="s">
        <v>165</v>
      </c>
      <c r="E194" s="103" t="s">
        <v>4</v>
      </c>
      <c r="F194" s="103" t="s">
        <v>1</v>
      </c>
      <c r="G194" s="12">
        <f t="shared" ref="G194:J195" si="14">G195</f>
        <v>19931366.800000001</v>
      </c>
      <c r="H194" s="12">
        <f t="shared" si="14"/>
        <v>1038366.8</v>
      </c>
      <c r="I194" s="12">
        <f t="shared" si="14"/>
        <v>19931366.800000001</v>
      </c>
      <c r="J194" s="12">
        <f t="shared" si="14"/>
        <v>1038366.8</v>
      </c>
      <c r="L194" s="12">
        <v>19931366.800000001</v>
      </c>
      <c r="M194" s="12">
        <f>M195</f>
        <v>1038366.8</v>
      </c>
      <c r="N194" s="12">
        <v>19931366.800000001</v>
      </c>
      <c r="O194" s="12">
        <f>O195</f>
        <v>1038366.8</v>
      </c>
      <c r="Q194" s="12">
        <f t="shared" si="9"/>
        <v>0</v>
      </c>
      <c r="R194" s="12">
        <f t="shared" si="10"/>
        <v>0</v>
      </c>
      <c r="S194" s="12">
        <f t="shared" si="11"/>
        <v>0</v>
      </c>
      <c r="T194" s="12">
        <f t="shared" si="12"/>
        <v>0</v>
      </c>
    </row>
    <row r="195" spans="1:20" ht="78.75" outlineLevel="3">
      <c r="A195" s="102" t="s">
        <v>669</v>
      </c>
      <c r="B195" s="103" t="s">
        <v>732</v>
      </c>
      <c r="C195" s="103" t="s">
        <v>22</v>
      </c>
      <c r="D195" s="103" t="s">
        <v>165</v>
      </c>
      <c r="E195" s="103" t="s">
        <v>160</v>
      </c>
      <c r="F195" s="103" t="s">
        <v>1</v>
      </c>
      <c r="G195" s="12">
        <f t="shared" si="14"/>
        <v>19931366.800000001</v>
      </c>
      <c r="H195" s="12">
        <f t="shared" si="14"/>
        <v>1038366.8</v>
      </c>
      <c r="I195" s="12">
        <f t="shared" si="14"/>
        <v>19931366.800000001</v>
      </c>
      <c r="J195" s="12">
        <f t="shared" si="14"/>
        <v>1038366.8</v>
      </c>
      <c r="L195" s="12">
        <v>19931366.800000001</v>
      </c>
      <c r="M195" s="12">
        <f>M196</f>
        <v>1038366.8</v>
      </c>
      <c r="N195" s="12">
        <v>19931366.800000001</v>
      </c>
      <c r="O195" s="12">
        <f>O196</f>
        <v>1038366.8</v>
      </c>
      <c r="Q195" s="12">
        <f t="shared" si="9"/>
        <v>0</v>
      </c>
      <c r="R195" s="12">
        <f t="shared" si="10"/>
        <v>0</v>
      </c>
      <c r="S195" s="12">
        <f t="shared" si="11"/>
        <v>0</v>
      </c>
      <c r="T195" s="12">
        <f t="shared" si="12"/>
        <v>0</v>
      </c>
    </row>
    <row r="196" spans="1:20" ht="47.25" outlineLevel="4">
      <c r="A196" s="102" t="s">
        <v>640</v>
      </c>
      <c r="B196" s="103" t="s">
        <v>732</v>
      </c>
      <c r="C196" s="103" t="s">
        <v>22</v>
      </c>
      <c r="D196" s="103" t="s">
        <v>165</v>
      </c>
      <c r="E196" s="103" t="s">
        <v>166</v>
      </c>
      <c r="F196" s="103" t="s">
        <v>1</v>
      </c>
      <c r="G196" s="12">
        <f>G197+G200</f>
        <v>19931366.800000001</v>
      </c>
      <c r="H196" s="12">
        <f>H197+H200</f>
        <v>1038366.8</v>
      </c>
      <c r="I196" s="12">
        <f>I197+I200</f>
        <v>19931366.800000001</v>
      </c>
      <c r="J196" s="12">
        <f>J197+J200</f>
        <v>1038366.8</v>
      </c>
      <c r="L196" s="12">
        <v>19931366.800000001</v>
      </c>
      <c r="M196" s="12">
        <f>M200</f>
        <v>1038366.8</v>
      </c>
      <c r="N196" s="12">
        <v>19931366.800000001</v>
      </c>
      <c r="O196" s="12">
        <f>O200</f>
        <v>1038366.8</v>
      </c>
      <c r="Q196" s="12">
        <f t="shared" si="9"/>
        <v>0</v>
      </c>
      <c r="R196" s="12">
        <f t="shared" si="10"/>
        <v>0</v>
      </c>
      <c r="S196" s="12">
        <f t="shared" si="11"/>
        <v>0</v>
      </c>
      <c r="T196" s="12">
        <f t="shared" si="12"/>
        <v>0</v>
      </c>
    </row>
    <row r="197" spans="1:20" s="149" customFormat="1" ht="94.5" outlineLevel="5">
      <c r="A197" s="19" t="s">
        <v>1104</v>
      </c>
      <c r="B197" s="20" t="s">
        <v>732</v>
      </c>
      <c r="C197" s="20" t="s">
        <v>22</v>
      </c>
      <c r="D197" s="20" t="s">
        <v>165</v>
      </c>
      <c r="E197" s="20" t="s">
        <v>167</v>
      </c>
      <c r="F197" s="20" t="s">
        <v>1</v>
      </c>
      <c r="G197" s="13">
        <f>G198</f>
        <v>18893000</v>
      </c>
      <c r="H197" s="13"/>
      <c r="I197" s="13">
        <f>I198</f>
        <v>18893000</v>
      </c>
      <c r="J197" s="13"/>
      <c r="L197" s="13">
        <v>18893000</v>
      </c>
      <c r="M197" s="13"/>
      <c r="N197" s="13">
        <v>18893000</v>
      </c>
      <c r="O197" s="13"/>
      <c r="Q197" s="13">
        <f t="shared" si="9"/>
        <v>0</v>
      </c>
      <c r="R197" s="13">
        <f t="shared" si="10"/>
        <v>0</v>
      </c>
      <c r="S197" s="13">
        <f t="shared" si="11"/>
        <v>0</v>
      </c>
      <c r="T197" s="13">
        <f t="shared" si="12"/>
        <v>0</v>
      </c>
    </row>
    <row r="198" spans="1:20" s="149" customFormat="1" ht="63" outlineLevel="6">
      <c r="A198" s="19" t="s">
        <v>459</v>
      </c>
      <c r="B198" s="20" t="s">
        <v>732</v>
      </c>
      <c r="C198" s="20" t="s">
        <v>22</v>
      </c>
      <c r="D198" s="20" t="s">
        <v>165</v>
      </c>
      <c r="E198" s="20" t="s">
        <v>168</v>
      </c>
      <c r="F198" s="20" t="s">
        <v>1</v>
      </c>
      <c r="G198" s="13">
        <f>G199</f>
        <v>18893000</v>
      </c>
      <c r="H198" s="13"/>
      <c r="I198" s="13">
        <f>I199</f>
        <v>18893000</v>
      </c>
      <c r="J198" s="13"/>
      <c r="L198" s="13">
        <v>18893000</v>
      </c>
      <c r="M198" s="13"/>
      <c r="N198" s="13">
        <v>18893000</v>
      </c>
      <c r="O198" s="13"/>
      <c r="Q198" s="13">
        <f t="shared" si="9"/>
        <v>0</v>
      </c>
      <c r="R198" s="13">
        <f t="shared" si="10"/>
        <v>0</v>
      </c>
      <c r="S198" s="13">
        <f t="shared" si="11"/>
        <v>0</v>
      </c>
      <c r="T198" s="13">
        <f t="shared" si="12"/>
        <v>0</v>
      </c>
    </row>
    <row r="199" spans="1:20" s="149" customFormat="1" outlineLevel="7">
      <c r="A199" s="19" t="s">
        <v>705</v>
      </c>
      <c r="B199" s="20" t="s">
        <v>732</v>
      </c>
      <c r="C199" s="20" t="s">
        <v>22</v>
      </c>
      <c r="D199" s="20" t="s">
        <v>165</v>
      </c>
      <c r="E199" s="20" t="s">
        <v>168</v>
      </c>
      <c r="F199" s="20" t="s">
        <v>65</v>
      </c>
      <c r="G199" s="13">
        <v>18893000</v>
      </c>
      <c r="H199" s="13"/>
      <c r="I199" s="13">
        <v>18893000</v>
      </c>
      <c r="J199" s="13"/>
      <c r="L199" s="13">
        <v>18893000</v>
      </c>
      <c r="M199" s="13"/>
      <c r="N199" s="13">
        <v>18893000</v>
      </c>
      <c r="O199" s="13"/>
      <c r="Q199" s="13">
        <f t="shared" si="9"/>
        <v>0</v>
      </c>
      <c r="R199" s="13">
        <f t="shared" si="10"/>
        <v>0</v>
      </c>
      <c r="S199" s="13">
        <f t="shared" si="11"/>
        <v>0</v>
      </c>
      <c r="T199" s="13">
        <f t="shared" si="12"/>
        <v>0</v>
      </c>
    </row>
    <row r="200" spans="1:20" s="149" customFormat="1" ht="94.5" outlineLevel="5">
      <c r="A200" s="19" t="s">
        <v>1105</v>
      </c>
      <c r="B200" s="20" t="s">
        <v>732</v>
      </c>
      <c r="C200" s="20" t="s">
        <v>22</v>
      </c>
      <c r="D200" s="20" t="s">
        <v>165</v>
      </c>
      <c r="E200" s="20" t="s">
        <v>169</v>
      </c>
      <c r="F200" s="20" t="s">
        <v>1</v>
      </c>
      <c r="G200" s="13">
        <f t="shared" ref="G200:J201" si="15">G201</f>
        <v>1038366.8</v>
      </c>
      <c r="H200" s="13">
        <f t="shared" si="15"/>
        <v>1038366.8</v>
      </c>
      <c r="I200" s="13">
        <f t="shared" si="15"/>
        <v>1038366.8</v>
      </c>
      <c r="J200" s="13">
        <f t="shared" si="15"/>
        <v>1038366.8</v>
      </c>
      <c r="L200" s="13">
        <v>1038366.8</v>
      </c>
      <c r="M200" s="13">
        <f>M201</f>
        <v>1038366.8</v>
      </c>
      <c r="N200" s="13">
        <v>1038366.8</v>
      </c>
      <c r="O200" s="13">
        <f>O201</f>
        <v>1038366.8</v>
      </c>
      <c r="Q200" s="13">
        <f t="shared" si="9"/>
        <v>0</v>
      </c>
      <c r="R200" s="13">
        <f t="shared" si="10"/>
        <v>0</v>
      </c>
      <c r="S200" s="13">
        <f t="shared" si="11"/>
        <v>0</v>
      </c>
      <c r="T200" s="13">
        <f t="shared" si="12"/>
        <v>0</v>
      </c>
    </row>
    <row r="201" spans="1:20" s="149" customFormat="1" ht="141.75" outlineLevel="6">
      <c r="A201" s="19" t="s">
        <v>460</v>
      </c>
      <c r="B201" s="20" t="s">
        <v>732</v>
      </c>
      <c r="C201" s="20" t="s">
        <v>22</v>
      </c>
      <c r="D201" s="20" t="s">
        <v>165</v>
      </c>
      <c r="E201" s="20" t="s">
        <v>170</v>
      </c>
      <c r="F201" s="20" t="s">
        <v>1</v>
      </c>
      <c r="G201" s="13">
        <f t="shared" si="15"/>
        <v>1038366.8</v>
      </c>
      <c r="H201" s="13">
        <f t="shared" si="15"/>
        <v>1038366.8</v>
      </c>
      <c r="I201" s="13">
        <f t="shared" si="15"/>
        <v>1038366.8</v>
      </c>
      <c r="J201" s="13">
        <f t="shared" si="15"/>
        <v>1038366.8</v>
      </c>
      <c r="L201" s="13">
        <v>1038366.8</v>
      </c>
      <c r="M201" s="13">
        <v>1038366.8</v>
      </c>
      <c r="N201" s="13">
        <v>1038366.8</v>
      </c>
      <c r="O201" s="13">
        <v>1038366.8</v>
      </c>
      <c r="Q201" s="13">
        <f t="shared" si="9"/>
        <v>0</v>
      </c>
      <c r="R201" s="13">
        <f t="shared" si="10"/>
        <v>0</v>
      </c>
      <c r="S201" s="13">
        <f t="shared" si="11"/>
        <v>0</v>
      </c>
      <c r="T201" s="13">
        <f t="shared" si="12"/>
        <v>0</v>
      </c>
    </row>
    <row r="202" spans="1:20" s="149" customFormat="1" outlineLevel="7">
      <c r="A202" s="19" t="s">
        <v>705</v>
      </c>
      <c r="B202" s="20" t="s">
        <v>732</v>
      </c>
      <c r="C202" s="20" t="s">
        <v>22</v>
      </c>
      <c r="D202" s="20" t="s">
        <v>165</v>
      </c>
      <c r="E202" s="20" t="s">
        <v>170</v>
      </c>
      <c r="F202" s="20" t="s">
        <v>65</v>
      </c>
      <c r="G202" s="13">
        <v>1038366.8</v>
      </c>
      <c r="H202" s="13">
        <f>G202</f>
        <v>1038366.8</v>
      </c>
      <c r="I202" s="13">
        <v>1038366.8</v>
      </c>
      <c r="J202" s="13">
        <f>I202</f>
        <v>1038366.8</v>
      </c>
      <c r="L202" s="13">
        <v>1038366.8</v>
      </c>
      <c r="M202" s="13">
        <v>1038366.8</v>
      </c>
      <c r="N202" s="13">
        <v>1038366.8</v>
      </c>
      <c r="O202" s="13">
        <v>1038366.8</v>
      </c>
      <c r="Q202" s="13">
        <f t="shared" si="9"/>
        <v>0</v>
      </c>
      <c r="R202" s="13">
        <f t="shared" si="10"/>
        <v>0</v>
      </c>
      <c r="S202" s="13">
        <f t="shared" si="11"/>
        <v>0</v>
      </c>
      <c r="T202" s="13">
        <f t="shared" si="12"/>
        <v>0</v>
      </c>
    </row>
    <row r="203" spans="1:20" outlineLevel="2">
      <c r="A203" s="102" t="s">
        <v>683</v>
      </c>
      <c r="B203" s="103" t="s">
        <v>732</v>
      </c>
      <c r="C203" s="103" t="s">
        <v>22</v>
      </c>
      <c r="D203" s="103" t="s">
        <v>187</v>
      </c>
      <c r="E203" s="103" t="s">
        <v>4</v>
      </c>
      <c r="F203" s="103" t="s">
        <v>1</v>
      </c>
      <c r="G203" s="12">
        <f>G204</f>
        <v>11066404.67</v>
      </c>
      <c r="H203" s="12"/>
      <c r="I203" s="12">
        <f>I204</f>
        <v>11066404.67</v>
      </c>
      <c r="J203" s="12"/>
      <c r="L203" s="12">
        <v>11066404.67</v>
      </c>
      <c r="M203" s="12"/>
      <c r="N203" s="12">
        <v>11066404.67</v>
      </c>
      <c r="O203" s="12"/>
      <c r="Q203" s="12">
        <f t="shared" si="9"/>
        <v>0</v>
      </c>
      <c r="R203" s="12">
        <f t="shared" si="10"/>
        <v>0</v>
      </c>
      <c r="S203" s="12">
        <f t="shared" si="11"/>
        <v>0</v>
      </c>
      <c r="T203" s="12">
        <f t="shared" si="12"/>
        <v>0</v>
      </c>
    </row>
    <row r="204" spans="1:20" ht="47.25" outlineLevel="3">
      <c r="A204" s="102" t="s">
        <v>668</v>
      </c>
      <c r="B204" s="103" t="s">
        <v>732</v>
      </c>
      <c r="C204" s="103" t="s">
        <v>22</v>
      </c>
      <c r="D204" s="103" t="s">
        <v>187</v>
      </c>
      <c r="E204" s="103" t="s">
        <v>90</v>
      </c>
      <c r="F204" s="103" t="s">
        <v>1</v>
      </c>
      <c r="G204" s="12">
        <f>G205+G212</f>
        <v>11066404.67</v>
      </c>
      <c r="H204" s="12"/>
      <c r="I204" s="12">
        <f>I205+I212</f>
        <v>11066404.67</v>
      </c>
      <c r="J204" s="12"/>
      <c r="L204" s="12">
        <v>11066404.67</v>
      </c>
      <c r="M204" s="12"/>
      <c r="N204" s="12">
        <v>11066404.67</v>
      </c>
      <c r="O204" s="12"/>
      <c r="Q204" s="12">
        <f t="shared" si="9"/>
        <v>0</v>
      </c>
      <c r="R204" s="12">
        <f t="shared" si="10"/>
        <v>0</v>
      </c>
      <c r="S204" s="12">
        <f t="shared" si="11"/>
        <v>0</v>
      </c>
      <c r="T204" s="12">
        <f t="shared" si="12"/>
        <v>0</v>
      </c>
    </row>
    <row r="205" spans="1:20" ht="63" outlineLevel="4">
      <c r="A205" s="102" t="s">
        <v>643</v>
      </c>
      <c r="B205" s="103" t="s">
        <v>732</v>
      </c>
      <c r="C205" s="103" t="s">
        <v>22</v>
      </c>
      <c r="D205" s="103" t="s">
        <v>187</v>
      </c>
      <c r="E205" s="103" t="s">
        <v>188</v>
      </c>
      <c r="F205" s="103" t="s">
        <v>1</v>
      </c>
      <c r="G205" s="12">
        <f>G206</f>
        <v>10232143.869999999</v>
      </c>
      <c r="H205" s="12"/>
      <c r="I205" s="12">
        <f>I206</f>
        <v>10277143.869999999</v>
      </c>
      <c r="J205" s="12"/>
      <c r="L205" s="12">
        <v>10232143.869999999</v>
      </c>
      <c r="M205" s="12"/>
      <c r="N205" s="12">
        <v>10277143.869999999</v>
      </c>
      <c r="O205" s="12"/>
      <c r="Q205" s="12">
        <f t="shared" ref="Q205:Q268" si="16">L205-G205</f>
        <v>0</v>
      </c>
      <c r="R205" s="12">
        <f t="shared" ref="R205:R268" si="17">M205-H205</f>
        <v>0</v>
      </c>
      <c r="S205" s="12">
        <f t="shared" ref="S205:S268" si="18">N205-I205</f>
        <v>0</v>
      </c>
      <c r="T205" s="12">
        <f t="shared" ref="T205:T268" si="19">O205-J205</f>
        <v>0</v>
      </c>
    </row>
    <row r="206" spans="1:20" s="149" customFormat="1" ht="110.25" outlineLevel="5">
      <c r="A206" s="19" t="s">
        <v>1106</v>
      </c>
      <c r="B206" s="20" t="s">
        <v>732</v>
      </c>
      <c r="C206" s="20" t="s">
        <v>22</v>
      </c>
      <c r="D206" s="20" t="s">
        <v>187</v>
      </c>
      <c r="E206" s="20" t="s">
        <v>189</v>
      </c>
      <c r="F206" s="20" t="s">
        <v>1</v>
      </c>
      <c r="G206" s="13">
        <f>G207+G210</f>
        <v>10232143.869999999</v>
      </c>
      <c r="H206" s="13"/>
      <c r="I206" s="13">
        <f>I207+I210</f>
        <v>10277143.869999999</v>
      </c>
      <c r="J206" s="13"/>
      <c r="L206" s="13">
        <v>10232143.869999999</v>
      </c>
      <c r="M206" s="13"/>
      <c r="N206" s="13">
        <v>10277143.869999999</v>
      </c>
      <c r="O206" s="13"/>
      <c r="Q206" s="13">
        <f t="shared" si="16"/>
        <v>0</v>
      </c>
      <c r="R206" s="13">
        <f t="shared" si="17"/>
        <v>0</v>
      </c>
      <c r="S206" s="13">
        <f t="shared" si="18"/>
        <v>0</v>
      </c>
      <c r="T206" s="13">
        <f t="shared" si="19"/>
        <v>0</v>
      </c>
    </row>
    <row r="207" spans="1:20" s="149" customFormat="1" ht="94.5" outlineLevel="6">
      <c r="A207" s="19" t="s">
        <v>450</v>
      </c>
      <c r="B207" s="20" t="s">
        <v>732</v>
      </c>
      <c r="C207" s="20" t="s">
        <v>22</v>
      </c>
      <c r="D207" s="20" t="s">
        <v>187</v>
      </c>
      <c r="E207" s="20" t="s">
        <v>190</v>
      </c>
      <c r="F207" s="20" t="s">
        <v>1</v>
      </c>
      <c r="G207" s="13">
        <f>G208+G209</f>
        <v>9962143.8699999992</v>
      </c>
      <c r="H207" s="13"/>
      <c r="I207" s="13">
        <f>I208+I209</f>
        <v>9962143.8699999992</v>
      </c>
      <c r="J207" s="13"/>
      <c r="L207" s="13">
        <v>9962143.8699999992</v>
      </c>
      <c r="M207" s="13"/>
      <c r="N207" s="13">
        <v>9962143.8699999992</v>
      </c>
      <c r="O207" s="13"/>
      <c r="Q207" s="13">
        <f t="shared" si="16"/>
        <v>0</v>
      </c>
      <c r="R207" s="13">
        <f t="shared" si="17"/>
        <v>0</v>
      </c>
      <c r="S207" s="13">
        <f t="shared" si="18"/>
        <v>0</v>
      </c>
      <c r="T207" s="13">
        <f t="shared" si="19"/>
        <v>0</v>
      </c>
    </row>
    <row r="208" spans="1:20" s="149" customFormat="1" ht="110.25" outlineLevel="7">
      <c r="A208" s="19" t="s">
        <v>702</v>
      </c>
      <c r="B208" s="20" t="s">
        <v>732</v>
      </c>
      <c r="C208" s="20" t="s">
        <v>22</v>
      </c>
      <c r="D208" s="20" t="s">
        <v>187</v>
      </c>
      <c r="E208" s="20" t="s">
        <v>190</v>
      </c>
      <c r="F208" s="20" t="s">
        <v>10</v>
      </c>
      <c r="G208" s="13">
        <v>9885644.8699999992</v>
      </c>
      <c r="H208" s="13"/>
      <c r="I208" s="13">
        <v>9885644.8699999992</v>
      </c>
      <c r="J208" s="13"/>
      <c r="L208" s="13">
        <v>9885644.8699999992</v>
      </c>
      <c r="M208" s="13"/>
      <c r="N208" s="13">
        <v>9885644.8699999992</v>
      </c>
      <c r="O208" s="13"/>
      <c r="Q208" s="13">
        <f t="shared" si="16"/>
        <v>0</v>
      </c>
      <c r="R208" s="13">
        <f t="shared" si="17"/>
        <v>0</v>
      </c>
      <c r="S208" s="13">
        <f t="shared" si="18"/>
        <v>0</v>
      </c>
      <c r="T208" s="13">
        <f t="shared" si="19"/>
        <v>0</v>
      </c>
    </row>
    <row r="209" spans="1:20" s="149" customFormat="1" ht="47.25" outlineLevel="7">
      <c r="A209" s="19" t="s">
        <v>703</v>
      </c>
      <c r="B209" s="20" t="s">
        <v>732</v>
      </c>
      <c r="C209" s="20" t="s">
        <v>22</v>
      </c>
      <c r="D209" s="20" t="s">
        <v>187</v>
      </c>
      <c r="E209" s="20" t="s">
        <v>190</v>
      </c>
      <c r="F209" s="20" t="s">
        <v>17</v>
      </c>
      <c r="G209" s="13">
        <v>76499</v>
      </c>
      <c r="H209" s="13"/>
      <c r="I209" s="13">
        <v>76499</v>
      </c>
      <c r="J209" s="13"/>
      <c r="L209" s="13">
        <v>76499</v>
      </c>
      <c r="M209" s="13"/>
      <c r="N209" s="13">
        <v>76499</v>
      </c>
      <c r="O209" s="13"/>
      <c r="Q209" s="13">
        <f t="shared" si="16"/>
        <v>0</v>
      </c>
      <c r="R209" s="13">
        <f t="shared" si="17"/>
        <v>0</v>
      </c>
      <c r="S209" s="13">
        <f t="shared" si="18"/>
        <v>0</v>
      </c>
      <c r="T209" s="13">
        <f t="shared" si="19"/>
        <v>0</v>
      </c>
    </row>
    <row r="210" spans="1:20" s="149" customFormat="1" ht="94.5" outlineLevel="6">
      <c r="A210" s="19" t="s">
        <v>439</v>
      </c>
      <c r="B210" s="20" t="s">
        <v>732</v>
      </c>
      <c r="C210" s="20" t="s">
        <v>22</v>
      </c>
      <c r="D210" s="20" t="s">
        <v>187</v>
      </c>
      <c r="E210" s="20" t="s">
        <v>191</v>
      </c>
      <c r="F210" s="20" t="s">
        <v>1</v>
      </c>
      <c r="G210" s="13">
        <f>G211</f>
        <v>270000</v>
      </c>
      <c r="H210" s="13"/>
      <c r="I210" s="13">
        <f>I211</f>
        <v>315000</v>
      </c>
      <c r="J210" s="13"/>
      <c r="L210" s="13">
        <v>270000</v>
      </c>
      <c r="M210" s="13"/>
      <c r="N210" s="13">
        <v>315000</v>
      </c>
      <c r="O210" s="13"/>
      <c r="Q210" s="13">
        <f t="shared" si="16"/>
        <v>0</v>
      </c>
      <c r="R210" s="13">
        <f t="shared" si="17"/>
        <v>0</v>
      </c>
      <c r="S210" s="13">
        <f t="shared" si="18"/>
        <v>0</v>
      </c>
      <c r="T210" s="13">
        <f t="shared" si="19"/>
        <v>0</v>
      </c>
    </row>
    <row r="211" spans="1:20" s="149" customFormat="1" ht="110.25" outlineLevel="7">
      <c r="A211" s="19" t="s">
        <v>702</v>
      </c>
      <c r="B211" s="20" t="s">
        <v>732</v>
      </c>
      <c r="C211" s="20" t="s">
        <v>22</v>
      </c>
      <c r="D211" s="20" t="s">
        <v>187</v>
      </c>
      <c r="E211" s="20" t="s">
        <v>191</v>
      </c>
      <c r="F211" s="20" t="s">
        <v>10</v>
      </c>
      <c r="G211" s="13">
        <v>270000</v>
      </c>
      <c r="H211" s="13"/>
      <c r="I211" s="13">
        <v>315000</v>
      </c>
      <c r="J211" s="13"/>
      <c r="L211" s="13">
        <v>270000</v>
      </c>
      <c r="M211" s="13"/>
      <c r="N211" s="13">
        <v>315000</v>
      </c>
      <c r="O211" s="13"/>
      <c r="Q211" s="13">
        <f t="shared" si="16"/>
        <v>0</v>
      </c>
      <c r="R211" s="13">
        <f t="shared" si="17"/>
        <v>0</v>
      </c>
      <c r="S211" s="13">
        <f t="shared" si="18"/>
        <v>0</v>
      </c>
      <c r="T211" s="13">
        <f t="shared" si="19"/>
        <v>0</v>
      </c>
    </row>
    <row r="212" spans="1:20" ht="63" outlineLevel="4">
      <c r="A212" s="102" t="s">
        <v>633</v>
      </c>
      <c r="B212" s="103" t="s">
        <v>732</v>
      </c>
      <c r="C212" s="103" t="s">
        <v>22</v>
      </c>
      <c r="D212" s="103" t="s">
        <v>187</v>
      </c>
      <c r="E212" s="103" t="s">
        <v>91</v>
      </c>
      <c r="F212" s="103" t="s">
        <v>1</v>
      </c>
      <c r="G212" s="12">
        <f>G213+G216+G219</f>
        <v>834260.8</v>
      </c>
      <c r="H212" s="12"/>
      <c r="I212" s="12">
        <f>I213+I216+I219</f>
        <v>789260.80000000005</v>
      </c>
      <c r="J212" s="12"/>
      <c r="L212" s="12">
        <v>834260.8</v>
      </c>
      <c r="M212" s="12"/>
      <c r="N212" s="12">
        <v>789260.80000000005</v>
      </c>
      <c r="O212" s="12"/>
      <c r="Q212" s="12">
        <f t="shared" si="16"/>
        <v>0</v>
      </c>
      <c r="R212" s="12">
        <f t="shared" si="17"/>
        <v>0</v>
      </c>
      <c r="S212" s="12">
        <f t="shared" si="18"/>
        <v>0</v>
      </c>
      <c r="T212" s="12">
        <f t="shared" si="19"/>
        <v>0</v>
      </c>
    </row>
    <row r="213" spans="1:20" s="149" customFormat="1" ht="63" outlineLevel="5">
      <c r="A213" s="19" t="s">
        <v>1083</v>
      </c>
      <c r="B213" s="20" t="s">
        <v>732</v>
      </c>
      <c r="C213" s="20" t="s">
        <v>22</v>
      </c>
      <c r="D213" s="20" t="s">
        <v>187</v>
      </c>
      <c r="E213" s="20" t="s">
        <v>92</v>
      </c>
      <c r="F213" s="20" t="s">
        <v>1</v>
      </c>
      <c r="G213" s="13">
        <f>G214</f>
        <v>23240</v>
      </c>
      <c r="H213" s="13"/>
      <c r="I213" s="13">
        <f>I214</f>
        <v>23240</v>
      </c>
      <c r="J213" s="13"/>
      <c r="L213" s="13">
        <v>23240</v>
      </c>
      <c r="M213" s="13"/>
      <c r="N213" s="13">
        <v>23240</v>
      </c>
      <c r="O213" s="13"/>
      <c r="Q213" s="13">
        <f t="shared" si="16"/>
        <v>0</v>
      </c>
      <c r="R213" s="13">
        <f t="shared" si="17"/>
        <v>0</v>
      </c>
      <c r="S213" s="13">
        <f t="shared" si="18"/>
        <v>0</v>
      </c>
      <c r="T213" s="13">
        <f t="shared" si="19"/>
        <v>0</v>
      </c>
    </row>
    <row r="214" spans="1:20" s="149" customFormat="1" ht="31.5" outlineLevel="6">
      <c r="A214" s="19" t="s">
        <v>448</v>
      </c>
      <c r="B214" s="20" t="s">
        <v>732</v>
      </c>
      <c r="C214" s="20" t="s">
        <v>22</v>
      </c>
      <c r="D214" s="20" t="s">
        <v>187</v>
      </c>
      <c r="E214" s="20" t="s">
        <v>93</v>
      </c>
      <c r="F214" s="20" t="s">
        <v>1</v>
      </c>
      <c r="G214" s="13">
        <f>G215</f>
        <v>23240</v>
      </c>
      <c r="H214" s="13"/>
      <c r="I214" s="13">
        <f>I215</f>
        <v>23240</v>
      </c>
      <c r="J214" s="13"/>
      <c r="L214" s="13">
        <v>23240</v>
      </c>
      <c r="M214" s="13"/>
      <c r="N214" s="13">
        <v>23240</v>
      </c>
      <c r="O214" s="13"/>
      <c r="Q214" s="13">
        <f t="shared" si="16"/>
        <v>0</v>
      </c>
      <c r="R214" s="13">
        <f t="shared" si="17"/>
        <v>0</v>
      </c>
      <c r="S214" s="13">
        <f t="shared" si="18"/>
        <v>0</v>
      </c>
      <c r="T214" s="13">
        <f t="shared" si="19"/>
        <v>0</v>
      </c>
    </row>
    <row r="215" spans="1:20" s="149" customFormat="1" ht="47.25" outlineLevel="7">
      <c r="A215" s="19" t="s">
        <v>703</v>
      </c>
      <c r="B215" s="20" t="s">
        <v>732</v>
      </c>
      <c r="C215" s="20" t="s">
        <v>22</v>
      </c>
      <c r="D215" s="20" t="s">
        <v>187</v>
      </c>
      <c r="E215" s="20" t="s">
        <v>93</v>
      </c>
      <c r="F215" s="20" t="s">
        <v>17</v>
      </c>
      <c r="G215" s="13">
        <v>23240</v>
      </c>
      <c r="H215" s="13"/>
      <c r="I215" s="13">
        <v>23240</v>
      </c>
      <c r="J215" s="13"/>
      <c r="L215" s="13">
        <v>23240</v>
      </c>
      <c r="M215" s="13"/>
      <c r="N215" s="13">
        <v>23240</v>
      </c>
      <c r="O215" s="13"/>
      <c r="Q215" s="13">
        <f t="shared" si="16"/>
        <v>0</v>
      </c>
      <c r="R215" s="13">
        <f t="shared" si="17"/>
        <v>0</v>
      </c>
      <c r="S215" s="13">
        <f t="shared" si="18"/>
        <v>0</v>
      </c>
      <c r="T215" s="13">
        <f t="shared" si="19"/>
        <v>0</v>
      </c>
    </row>
    <row r="216" spans="1:20" s="149" customFormat="1" ht="47.25" outlineLevel="5">
      <c r="A216" s="19" t="s">
        <v>1092</v>
      </c>
      <c r="B216" s="20" t="s">
        <v>732</v>
      </c>
      <c r="C216" s="20" t="s">
        <v>22</v>
      </c>
      <c r="D216" s="20" t="s">
        <v>187</v>
      </c>
      <c r="E216" s="20" t="s">
        <v>100</v>
      </c>
      <c r="F216" s="20" t="s">
        <v>1</v>
      </c>
      <c r="G216" s="13">
        <f>G217</f>
        <v>665880.80000000005</v>
      </c>
      <c r="H216" s="13"/>
      <c r="I216" s="13">
        <f>I217</f>
        <v>620880.80000000005</v>
      </c>
      <c r="J216" s="13"/>
      <c r="L216" s="13">
        <v>665880.80000000005</v>
      </c>
      <c r="M216" s="13"/>
      <c r="N216" s="13">
        <v>620880.80000000005</v>
      </c>
      <c r="O216" s="13"/>
      <c r="Q216" s="13">
        <f t="shared" si="16"/>
        <v>0</v>
      </c>
      <c r="R216" s="13">
        <f t="shared" si="17"/>
        <v>0</v>
      </c>
      <c r="S216" s="13">
        <f t="shared" si="18"/>
        <v>0</v>
      </c>
      <c r="T216" s="13">
        <f t="shared" si="19"/>
        <v>0</v>
      </c>
    </row>
    <row r="217" spans="1:20" s="149" customFormat="1" ht="31.5" outlineLevel="6">
      <c r="A217" s="19" t="s">
        <v>448</v>
      </c>
      <c r="B217" s="20" t="s">
        <v>732</v>
      </c>
      <c r="C217" s="20" t="s">
        <v>22</v>
      </c>
      <c r="D217" s="20" t="s">
        <v>187</v>
      </c>
      <c r="E217" s="20" t="s">
        <v>101</v>
      </c>
      <c r="F217" s="20" t="s">
        <v>1</v>
      </c>
      <c r="G217" s="13">
        <f>G218</f>
        <v>665880.80000000005</v>
      </c>
      <c r="H217" s="13"/>
      <c r="I217" s="13">
        <f>I218</f>
        <v>620880.80000000005</v>
      </c>
      <c r="J217" s="13"/>
      <c r="L217" s="13">
        <v>665880.80000000005</v>
      </c>
      <c r="M217" s="13"/>
      <c r="N217" s="13">
        <v>620880.80000000005</v>
      </c>
      <c r="O217" s="13"/>
      <c r="Q217" s="13">
        <f t="shared" si="16"/>
        <v>0</v>
      </c>
      <c r="R217" s="13">
        <f t="shared" si="17"/>
        <v>0</v>
      </c>
      <c r="S217" s="13">
        <f t="shared" si="18"/>
        <v>0</v>
      </c>
      <c r="T217" s="13">
        <f t="shared" si="19"/>
        <v>0</v>
      </c>
    </row>
    <row r="218" spans="1:20" s="149" customFormat="1" ht="47.25" outlineLevel="7">
      <c r="A218" s="19" t="s">
        <v>703</v>
      </c>
      <c r="B218" s="20" t="s">
        <v>732</v>
      </c>
      <c r="C218" s="20" t="s">
        <v>22</v>
      </c>
      <c r="D218" s="20" t="s">
        <v>187</v>
      </c>
      <c r="E218" s="20" t="s">
        <v>101</v>
      </c>
      <c r="F218" s="20" t="s">
        <v>17</v>
      </c>
      <c r="G218" s="13">
        <v>665880.80000000005</v>
      </c>
      <c r="H218" s="13"/>
      <c r="I218" s="13">
        <v>620880.80000000005</v>
      </c>
      <c r="J218" s="13"/>
      <c r="L218" s="13">
        <v>665880.80000000005</v>
      </c>
      <c r="M218" s="13"/>
      <c r="N218" s="13">
        <v>620880.80000000005</v>
      </c>
      <c r="O218" s="13"/>
      <c r="Q218" s="13">
        <f t="shared" si="16"/>
        <v>0</v>
      </c>
      <c r="R218" s="13">
        <f t="shared" si="17"/>
        <v>0</v>
      </c>
      <c r="S218" s="13">
        <f t="shared" si="18"/>
        <v>0</v>
      </c>
      <c r="T218" s="13">
        <f t="shared" si="19"/>
        <v>0</v>
      </c>
    </row>
    <row r="219" spans="1:20" s="149" customFormat="1" ht="31.5" outlineLevel="5">
      <c r="A219" s="19" t="s">
        <v>1093</v>
      </c>
      <c r="B219" s="20" t="s">
        <v>732</v>
      </c>
      <c r="C219" s="20" t="s">
        <v>22</v>
      </c>
      <c r="D219" s="20" t="s">
        <v>187</v>
      </c>
      <c r="E219" s="20" t="s">
        <v>102</v>
      </c>
      <c r="F219" s="20" t="s">
        <v>1</v>
      </c>
      <c r="G219" s="13">
        <f>G220</f>
        <v>145140</v>
      </c>
      <c r="H219" s="13"/>
      <c r="I219" s="13">
        <f>I220</f>
        <v>145140</v>
      </c>
      <c r="J219" s="13"/>
      <c r="L219" s="13">
        <v>145140</v>
      </c>
      <c r="M219" s="13"/>
      <c r="N219" s="13">
        <v>145140</v>
      </c>
      <c r="O219" s="13"/>
      <c r="Q219" s="13">
        <f t="shared" si="16"/>
        <v>0</v>
      </c>
      <c r="R219" s="13">
        <f t="shared" si="17"/>
        <v>0</v>
      </c>
      <c r="S219" s="13">
        <f t="shared" si="18"/>
        <v>0</v>
      </c>
      <c r="T219" s="13">
        <f t="shared" si="19"/>
        <v>0</v>
      </c>
    </row>
    <row r="220" spans="1:20" s="149" customFormat="1" ht="31.5" outlineLevel="6">
      <c r="A220" s="19" t="s">
        <v>448</v>
      </c>
      <c r="B220" s="20" t="s">
        <v>732</v>
      </c>
      <c r="C220" s="20" t="s">
        <v>22</v>
      </c>
      <c r="D220" s="20" t="s">
        <v>187</v>
      </c>
      <c r="E220" s="20" t="s">
        <v>103</v>
      </c>
      <c r="F220" s="20" t="s">
        <v>1</v>
      </c>
      <c r="G220" s="13">
        <f>G221</f>
        <v>145140</v>
      </c>
      <c r="H220" s="13"/>
      <c r="I220" s="13">
        <f>I221</f>
        <v>145140</v>
      </c>
      <c r="J220" s="13"/>
      <c r="L220" s="13">
        <v>145140</v>
      </c>
      <c r="M220" s="13"/>
      <c r="N220" s="13">
        <v>145140</v>
      </c>
      <c r="O220" s="13"/>
      <c r="Q220" s="13">
        <f t="shared" si="16"/>
        <v>0</v>
      </c>
      <c r="R220" s="13">
        <f t="shared" si="17"/>
        <v>0</v>
      </c>
      <c r="S220" s="13">
        <f t="shared" si="18"/>
        <v>0</v>
      </c>
      <c r="T220" s="13">
        <f t="shared" si="19"/>
        <v>0</v>
      </c>
    </row>
    <row r="221" spans="1:20" s="149" customFormat="1" ht="47.25" outlineLevel="7">
      <c r="A221" s="19" t="s">
        <v>703</v>
      </c>
      <c r="B221" s="20" t="s">
        <v>732</v>
      </c>
      <c r="C221" s="20" t="s">
        <v>22</v>
      </c>
      <c r="D221" s="20" t="s">
        <v>187</v>
      </c>
      <c r="E221" s="20" t="s">
        <v>103</v>
      </c>
      <c r="F221" s="20" t="s">
        <v>17</v>
      </c>
      <c r="G221" s="13">
        <v>145140</v>
      </c>
      <c r="H221" s="13"/>
      <c r="I221" s="13">
        <v>145140</v>
      </c>
      <c r="J221" s="13"/>
      <c r="L221" s="13">
        <v>145140</v>
      </c>
      <c r="M221" s="13"/>
      <c r="N221" s="13">
        <v>145140</v>
      </c>
      <c r="O221" s="13"/>
      <c r="Q221" s="13">
        <f t="shared" si="16"/>
        <v>0</v>
      </c>
      <c r="R221" s="13">
        <f t="shared" si="17"/>
        <v>0</v>
      </c>
      <c r="S221" s="13">
        <f t="shared" si="18"/>
        <v>0</v>
      </c>
      <c r="T221" s="13">
        <f t="shared" si="19"/>
        <v>0</v>
      </c>
    </row>
    <row r="222" spans="1:20" ht="31.5" outlineLevel="2">
      <c r="A222" s="102" t="s">
        <v>684</v>
      </c>
      <c r="B222" s="103" t="s">
        <v>732</v>
      </c>
      <c r="C222" s="103" t="s">
        <v>22</v>
      </c>
      <c r="D222" s="103" t="s">
        <v>192</v>
      </c>
      <c r="E222" s="103" t="s">
        <v>4</v>
      </c>
      <c r="F222" s="103" t="s">
        <v>1</v>
      </c>
      <c r="G222" s="12">
        <f t="shared" ref="G222:J225" si="20">G223</f>
        <v>36200</v>
      </c>
      <c r="H222" s="12">
        <f t="shared" si="20"/>
        <v>36200</v>
      </c>
      <c r="I222" s="12">
        <f t="shared" si="20"/>
        <v>36200</v>
      </c>
      <c r="J222" s="12">
        <f t="shared" si="20"/>
        <v>36200</v>
      </c>
      <c r="L222" s="12">
        <v>36200</v>
      </c>
      <c r="M222" s="12">
        <f>M223</f>
        <v>36200</v>
      </c>
      <c r="N222" s="12">
        <v>36200</v>
      </c>
      <c r="O222" s="12">
        <f>O223</f>
        <v>36200</v>
      </c>
      <c r="Q222" s="12">
        <f t="shared" si="16"/>
        <v>0</v>
      </c>
      <c r="R222" s="12">
        <f t="shared" si="17"/>
        <v>0</v>
      </c>
      <c r="S222" s="12">
        <f t="shared" si="18"/>
        <v>0</v>
      </c>
      <c r="T222" s="12">
        <f t="shared" si="19"/>
        <v>0</v>
      </c>
    </row>
    <row r="223" spans="1:20" ht="63" outlineLevel="3">
      <c r="A223" s="102" t="s">
        <v>665</v>
      </c>
      <c r="B223" s="103" t="s">
        <v>732</v>
      </c>
      <c r="C223" s="103" t="s">
        <v>22</v>
      </c>
      <c r="D223" s="103" t="s">
        <v>192</v>
      </c>
      <c r="E223" s="103" t="s">
        <v>6</v>
      </c>
      <c r="F223" s="103" t="s">
        <v>1</v>
      </c>
      <c r="G223" s="12">
        <f t="shared" si="20"/>
        <v>36200</v>
      </c>
      <c r="H223" s="12">
        <f t="shared" si="20"/>
        <v>36200</v>
      </c>
      <c r="I223" s="12">
        <f t="shared" si="20"/>
        <v>36200</v>
      </c>
      <c r="J223" s="12">
        <f t="shared" si="20"/>
        <v>36200</v>
      </c>
      <c r="L223" s="12">
        <v>36200</v>
      </c>
      <c r="M223" s="12">
        <f>M224</f>
        <v>36200</v>
      </c>
      <c r="N223" s="12">
        <v>36200</v>
      </c>
      <c r="O223" s="12">
        <f>O224</f>
        <v>36200</v>
      </c>
      <c r="Q223" s="12">
        <f t="shared" si="16"/>
        <v>0</v>
      </c>
      <c r="R223" s="12">
        <f t="shared" si="17"/>
        <v>0</v>
      </c>
      <c r="S223" s="12">
        <f t="shared" si="18"/>
        <v>0</v>
      </c>
      <c r="T223" s="12">
        <f t="shared" si="19"/>
        <v>0</v>
      </c>
    </row>
    <row r="224" spans="1:20" ht="47.25" outlineLevel="4">
      <c r="A224" s="102" t="s">
        <v>625</v>
      </c>
      <c r="B224" s="103" t="s">
        <v>732</v>
      </c>
      <c r="C224" s="103" t="s">
        <v>22</v>
      </c>
      <c r="D224" s="103" t="s">
        <v>192</v>
      </c>
      <c r="E224" s="103" t="s">
        <v>43</v>
      </c>
      <c r="F224" s="103" t="s">
        <v>1</v>
      </c>
      <c r="G224" s="12">
        <f t="shared" si="20"/>
        <v>36200</v>
      </c>
      <c r="H224" s="12">
        <f t="shared" si="20"/>
        <v>36200</v>
      </c>
      <c r="I224" s="12">
        <f t="shared" si="20"/>
        <v>36200</v>
      </c>
      <c r="J224" s="12">
        <f t="shared" si="20"/>
        <v>36200</v>
      </c>
      <c r="L224" s="12">
        <v>36200</v>
      </c>
      <c r="M224" s="12">
        <f>M225</f>
        <v>36200</v>
      </c>
      <c r="N224" s="12">
        <v>36200</v>
      </c>
      <c r="O224" s="12">
        <f>O225</f>
        <v>36200</v>
      </c>
      <c r="Q224" s="12">
        <f t="shared" si="16"/>
        <v>0</v>
      </c>
      <c r="R224" s="12">
        <f t="shared" si="17"/>
        <v>0</v>
      </c>
      <c r="S224" s="12">
        <f t="shared" si="18"/>
        <v>0</v>
      </c>
      <c r="T224" s="12">
        <f t="shared" si="19"/>
        <v>0</v>
      </c>
    </row>
    <row r="225" spans="1:20" s="149" customFormat="1" ht="78.75" outlineLevel="5">
      <c r="A225" s="19" t="s">
        <v>1107</v>
      </c>
      <c r="B225" s="20" t="s">
        <v>732</v>
      </c>
      <c r="C225" s="20" t="s">
        <v>22</v>
      </c>
      <c r="D225" s="20" t="s">
        <v>192</v>
      </c>
      <c r="E225" s="20" t="s">
        <v>193</v>
      </c>
      <c r="F225" s="20" t="s">
        <v>1</v>
      </c>
      <c r="G225" s="13">
        <f t="shared" si="20"/>
        <v>36200</v>
      </c>
      <c r="H225" s="13">
        <f t="shared" si="20"/>
        <v>36200</v>
      </c>
      <c r="I225" s="13">
        <f t="shared" si="20"/>
        <v>36200</v>
      </c>
      <c r="J225" s="13">
        <f t="shared" si="20"/>
        <v>36200</v>
      </c>
      <c r="L225" s="13">
        <v>36200</v>
      </c>
      <c r="M225" s="13">
        <f>M226</f>
        <v>36200</v>
      </c>
      <c r="N225" s="13">
        <v>36200</v>
      </c>
      <c r="O225" s="13">
        <f>O226</f>
        <v>36200</v>
      </c>
      <c r="Q225" s="13">
        <f t="shared" si="16"/>
        <v>0</v>
      </c>
      <c r="R225" s="13">
        <f t="shared" si="17"/>
        <v>0</v>
      </c>
      <c r="S225" s="13">
        <f t="shared" si="18"/>
        <v>0</v>
      </c>
      <c r="T225" s="13">
        <f t="shared" si="19"/>
        <v>0</v>
      </c>
    </row>
    <row r="226" spans="1:20" s="149" customFormat="1" ht="141.75" outlineLevel="6">
      <c r="A226" s="19" t="s">
        <v>464</v>
      </c>
      <c r="B226" s="20" t="s">
        <v>732</v>
      </c>
      <c r="C226" s="20" t="s">
        <v>22</v>
      </c>
      <c r="D226" s="20" t="s">
        <v>192</v>
      </c>
      <c r="E226" s="20" t="s">
        <v>194</v>
      </c>
      <c r="F226" s="20" t="s">
        <v>1</v>
      </c>
      <c r="G226" s="13">
        <f>G227+G228</f>
        <v>36200</v>
      </c>
      <c r="H226" s="13">
        <f>H227+H228</f>
        <v>36200</v>
      </c>
      <c r="I226" s="13">
        <f>I227+I228</f>
        <v>36200</v>
      </c>
      <c r="J226" s="13">
        <f>J227+J228</f>
        <v>36200</v>
      </c>
      <c r="L226" s="13">
        <v>36200</v>
      </c>
      <c r="M226" s="13">
        <v>36200</v>
      </c>
      <c r="N226" s="13">
        <v>36200</v>
      </c>
      <c r="O226" s="13">
        <v>36200</v>
      </c>
      <c r="Q226" s="13">
        <f t="shared" si="16"/>
        <v>0</v>
      </c>
      <c r="R226" s="13">
        <f t="shared" si="17"/>
        <v>0</v>
      </c>
      <c r="S226" s="13">
        <f t="shared" si="18"/>
        <v>0</v>
      </c>
      <c r="T226" s="13">
        <f t="shared" si="19"/>
        <v>0</v>
      </c>
    </row>
    <row r="227" spans="1:20" s="149" customFormat="1" ht="110.25" outlineLevel="7">
      <c r="A227" s="19" t="s">
        <v>702</v>
      </c>
      <c r="B227" s="20" t="s">
        <v>732</v>
      </c>
      <c r="C227" s="20" t="s">
        <v>22</v>
      </c>
      <c r="D227" s="20" t="s">
        <v>192</v>
      </c>
      <c r="E227" s="20" t="s">
        <v>194</v>
      </c>
      <c r="F227" s="20" t="s">
        <v>10</v>
      </c>
      <c r="G227" s="13">
        <v>32122.44</v>
      </c>
      <c r="H227" s="13">
        <f>G227</f>
        <v>32122.44</v>
      </c>
      <c r="I227" s="13">
        <v>32122.44</v>
      </c>
      <c r="J227" s="13">
        <f>I227</f>
        <v>32122.44</v>
      </c>
      <c r="L227" s="13">
        <v>32122.44</v>
      </c>
      <c r="M227" s="13">
        <v>32122.44</v>
      </c>
      <c r="N227" s="13">
        <v>32122.44</v>
      </c>
      <c r="O227" s="13">
        <v>32122.44</v>
      </c>
      <c r="Q227" s="13">
        <f t="shared" si="16"/>
        <v>0</v>
      </c>
      <c r="R227" s="13">
        <f t="shared" si="17"/>
        <v>0</v>
      </c>
      <c r="S227" s="13">
        <f t="shared" si="18"/>
        <v>0</v>
      </c>
      <c r="T227" s="13">
        <f t="shared" si="19"/>
        <v>0</v>
      </c>
    </row>
    <row r="228" spans="1:20" s="149" customFormat="1" ht="47.25" outlineLevel="7">
      <c r="A228" s="19" t="s">
        <v>703</v>
      </c>
      <c r="B228" s="20" t="s">
        <v>732</v>
      </c>
      <c r="C228" s="20" t="s">
        <v>22</v>
      </c>
      <c r="D228" s="20" t="s">
        <v>192</v>
      </c>
      <c r="E228" s="20" t="s">
        <v>194</v>
      </c>
      <c r="F228" s="20" t="s">
        <v>17</v>
      </c>
      <c r="G228" s="13">
        <v>4077.56</v>
      </c>
      <c r="H228" s="13">
        <f>G228</f>
        <v>4077.56</v>
      </c>
      <c r="I228" s="13">
        <v>4077.56</v>
      </c>
      <c r="J228" s="13">
        <f>I228</f>
        <v>4077.56</v>
      </c>
      <c r="L228" s="13">
        <v>4077.56</v>
      </c>
      <c r="M228" s="13">
        <v>4077.56</v>
      </c>
      <c r="N228" s="13">
        <v>4077.56</v>
      </c>
      <c r="O228" s="13">
        <v>4077.56</v>
      </c>
      <c r="Q228" s="13">
        <f t="shared" si="16"/>
        <v>0</v>
      </c>
      <c r="R228" s="13">
        <f t="shared" si="17"/>
        <v>0</v>
      </c>
      <c r="S228" s="13">
        <f t="shared" si="18"/>
        <v>0</v>
      </c>
      <c r="T228" s="13">
        <f t="shared" si="19"/>
        <v>0</v>
      </c>
    </row>
    <row r="229" spans="1:20" outlineLevel="1">
      <c r="A229" s="102" t="s">
        <v>714</v>
      </c>
      <c r="B229" s="103" t="s">
        <v>732</v>
      </c>
      <c r="C229" s="103" t="s">
        <v>187</v>
      </c>
      <c r="D229" s="103" t="s">
        <v>3</v>
      </c>
      <c r="E229" s="103" t="s">
        <v>4</v>
      </c>
      <c r="F229" s="103" t="s">
        <v>1</v>
      </c>
      <c r="G229" s="12">
        <f>G230+G234</f>
        <v>9751564.6099999994</v>
      </c>
      <c r="H229" s="12">
        <f>H230+H234</f>
        <v>1466700</v>
      </c>
      <c r="I229" s="12">
        <f>I230+I234</f>
        <v>9751564.6099999994</v>
      </c>
      <c r="J229" s="12">
        <f>J230+J234</f>
        <v>1466700</v>
      </c>
      <c r="L229" s="12">
        <v>9751564.6099999994</v>
      </c>
      <c r="M229" s="12">
        <f>M234</f>
        <v>1466700</v>
      </c>
      <c r="N229" s="12">
        <v>9751564.6099999994</v>
      </c>
      <c r="O229" s="12">
        <f>O234</f>
        <v>1466700</v>
      </c>
      <c r="Q229" s="12">
        <f t="shared" si="16"/>
        <v>0</v>
      </c>
      <c r="R229" s="12">
        <f t="shared" si="17"/>
        <v>0</v>
      </c>
      <c r="S229" s="12">
        <f t="shared" si="18"/>
        <v>0</v>
      </c>
      <c r="T229" s="12">
        <f t="shared" si="19"/>
        <v>0</v>
      </c>
    </row>
    <row r="230" spans="1:20" outlineLevel="2">
      <c r="A230" s="102" t="s">
        <v>695</v>
      </c>
      <c r="B230" s="103" t="s">
        <v>732</v>
      </c>
      <c r="C230" s="103" t="s">
        <v>187</v>
      </c>
      <c r="D230" s="103" t="s">
        <v>2</v>
      </c>
      <c r="E230" s="103" t="s">
        <v>4</v>
      </c>
      <c r="F230" s="103" t="s">
        <v>1</v>
      </c>
      <c r="G230" s="12">
        <f>G231</f>
        <v>8284864.6100000003</v>
      </c>
      <c r="H230" s="12"/>
      <c r="I230" s="12">
        <f>I231</f>
        <v>8284864.6100000003</v>
      </c>
      <c r="J230" s="12"/>
      <c r="L230" s="12">
        <v>8284864.6100000003</v>
      </c>
      <c r="M230" s="12"/>
      <c r="N230" s="12">
        <v>8284864.6100000003</v>
      </c>
      <c r="O230" s="12"/>
      <c r="Q230" s="12">
        <f t="shared" si="16"/>
        <v>0</v>
      </c>
      <c r="R230" s="12">
        <f t="shared" si="17"/>
        <v>0</v>
      </c>
      <c r="S230" s="12">
        <f t="shared" si="18"/>
        <v>0</v>
      </c>
      <c r="T230" s="12">
        <f t="shared" si="19"/>
        <v>0</v>
      </c>
    </row>
    <row r="231" spans="1:20" outlineLevel="3">
      <c r="A231" s="102" t="s">
        <v>498</v>
      </c>
      <c r="B231" s="103" t="s">
        <v>732</v>
      </c>
      <c r="C231" s="103" t="s">
        <v>187</v>
      </c>
      <c r="D231" s="103" t="s">
        <v>2</v>
      </c>
      <c r="E231" s="103" t="s">
        <v>11</v>
      </c>
      <c r="F231" s="103" t="s">
        <v>1</v>
      </c>
      <c r="G231" s="12">
        <f>G232</f>
        <v>8284864.6100000003</v>
      </c>
      <c r="H231" s="12"/>
      <c r="I231" s="12">
        <f>I232</f>
        <v>8284864.6100000003</v>
      </c>
      <c r="J231" s="12"/>
      <c r="L231" s="12">
        <v>8284864.6100000003</v>
      </c>
      <c r="M231" s="12"/>
      <c r="N231" s="12">
        <v>8284864.6100000003</v>
      </c>
      <c r="O231" s="12"/>
      <c r="Q231" s="12">
        <f t="shared" si="16"/>
        <v>0</v>
      </c>
      <c r="R231" s="12">
        <f t="shared" si="17"/>
        <v>0</v>
      </c>
      <c r="S231" s="12">
        <f t="shared" si="18"/>
        <v>0</v>
      </c>
      <c r="T231" s="12">
        <f t="shared" si="19"/>
        <v>0</v>
      </c>
    </row>
    <row r="232" spans="1:20" s="149" customFormat="1" ht="126" outlineLevel="6">
      <c r="A232" s="19" t="s">
        <v>480</v>
      </c>
      <c r="B232" s="20" t="s">
        <v>732</v>
      </c>
      <c r="C232" s="20" t="s">
        <v>187</v>
      </c>
      <c r="D232" s="20" t="s">
        <v>2</v>
      </c>
      <c r="E232" s="20" t="s">
        <v>375</v>
      </c>
      <c r="F232" s="20" t="s">
        <v>1</v>
      </c>
      <c r="G232" s="13">
        <f>G233</f>
        <v>8284864.6100000003</v>
      </c>
      <c r="H232" s="13"/>
      <c r="I232" s="13">
        <f>I233</f>
        <v>8284864.6100000003</v>
      </c>
      <c r="J232" s="13"/>
      <c r="L232" s="13">
        <v>8284864.6100000003</v>
      </c>
      <c r="M232" s="13"/>
      <c r="N232" s="13">
        <v>8284864.6100000003</v>
      </c>
      <c r="O232" s="13"/>
      <c r="Q232" s="13">
        <f t="shared" si="16"/>
        <v>0</v>
      </c>
      <c r="R232" s="13">
        <f t="shared" si="17"/>
        <v>0</v>
      </c>
      <c r="S232" s="13">
        <f t="shared" si="18"/>
        <v>0</v>
      </c>
      <c r="T232" s="13">
        <f t="shared" si="19"/>
        <v>0</v>
      </c>
    </row>
    <row r="233" spans="1:20" s="149" customFormat="1" ht="31.5" outlineLevel="7">
      <c r="A233" s="19" t="s">
        <v>704</v>
      </c>
      <c r="B233" s="20" t="s">
        <v>732</v>
      </c>
      <c r="C233" s="20" t="s">
        <v>187</v>
      </c>
      <c r="D233" s="20" t="s">
        <v>2</v>
      </c>
      <c r="E233" s="20" t="s">
        <v>375</v>
      </c>
      <c r="F233" s="20" t="s">
        <v>47</v>
      </c>
      <c r="G233" s="13">
        <v>8284864.6100000003</v>
      </c>
      <c r="H233" s="13"/>
      <c r="I233" s="13">
        <v>8284864.6100000003</v>
      </c>
      <c r="J233" s="13"/>
      <c r="L233" s="13">
        <v>8284864.6100000003</v>
      </c>
      <c r="M233" s="13"/>
      <c r="N233" s="13">
        <v>8284864.6100000003</v>
      </c>
      <c r="O233" s="13"/>
      <c r="Q233" s="13">
        <f t="shared" si="16"/>
        <v>0</v>
      </c>
      <c r="R233" s="13">
        <f t="shared" si="17"/>
        <v>0</v>
      </c>
      <c r="S233" s="13">
        <f t="shared" si="18"/>
        <v>0</v>
      </c>
      <c r="T233" s="13">
        <f t="shared" si="19"/>
        <v>0</v>
      </c>
    </row>
    <row r="234" spans="1:20" outlineLevel="2">
      <c r="A234" s="102" t="s">
        <v>697</v>
      </c>
      <c r="B234" s="103" t="s">
        <v>732</v>
      </c>
      <c r="C234" s="103" t="s">
        <v>187</v>
      </c>
      <c r="D234" s="103" t="s">
        <v>22</v>
      </c>
      <c r="E234" s="103" t="s">
        <v>4</v>
      </c>
      <c r="F234" s="103" t="s">
        <v>1</v>
      </c>
      <c r="G234" s="12">
        <f t="shared" ref="G234:J235" si="21">G235</f>
        <v>1466700</v>
      </c>
      <c r="H234" s="12">
        <f t="shared" si="21"/>
        <v>1466700</v>
      </c>
      <c r="I234" s="12">
        <f t="shared" si="21"/>
        <v>1466700</v>
      </c>
      <c r="J234" s="12">
        <f t="shared" si="21"/>
        <v>1466700</v>
      </c>
      <c r="L234" s="12">
        <v>1466700</v>
      </c>
      <c r="M234" s="12">
        <f>M235</f>
        <v>1466700</v>
      </c>
      <c r="N234" s="12">
        <v>1466700</v>
      </c>
      <c r="O234" s="12">
        <f>O235</f>
        <v>1466700</v>
      </c>
      <c r="Q234" s="12">
        <f t="shared" si="16"/>
        <v>0</v>
      </c>
      <c r="R234" s="12">
        <f t="shared" si="17"/>
        <v>0</v>
      </c>
      <c r="S234" s="12">
        <f t="shared" si="18"/>
        <v>0</v>
      </c>
      <c r="T234" s="12">
        <f t="shared" si="19"/>
        <v>0</v>
      </c>
    </row>
    <row r="235" spans="1:20" ht="63" outlineLevel="3">
      <c r="A235" s="102" t="s">
        <v>665</v>
      </c>
      <c r="B235" s="103" t="s">
        <v>732</v>
      </c>
      <c r="C235" s="103" t="s">
        <v>187</v>
      </c>
      <c r="D235" s="103" t="s">
        <v>22</v>
      </c>
      <c r="E235" s="103" t="s">
        <v>6</v>
      </c>
      <c r="F235" s="103" t="s">
        <v>1</v>
      </c>
      <c r="G235" s="12">
        <f t="shared" si="21"/>
        <v>1466700</v>
      </c>
      <c r="H235" s="12">
        <f t="shared" si="21"/>
        <v>1466700</v>
      </c>
      <c r="I235" s="12">
        <f t="shared" si="21"/>
        <v>1466700</v>
      </c>
      <c r="J235" s="12">
        <f t="shared" si="21"/>
        <v>1466700</v>
      </c>
      <c r="L235" s="12">
        <v>1466700</v>
      </c>
      <c r="M235" s="12">
        <f>L235</f>
        <v>1466700</v>
      </c>
      <c r="N235" s="12">
        <v>1466700</v>
      </c>
      <c r="O235" s="12">
        <f>N235</f>
        <v>1466700</v>
      </c>
      <c r="Q235" s="12">
        <f t="shared" si="16"/>
        <v>0</v>
      </c>
      <c r="R235" s="12">
        <f t="shared" si="17"/>
        <v>0</v>
      </c>
      <c r="S235" s="12">
        <f t="shared" si="18"/>
        <v>0</v>
      </c>
      <c r="T235" s="12">
        <f t="shared" si="19"/>
        <v>0</v>
      </c>
    </row>
    <row r="236" spans="1:20" ht="47.25" outlineLevel="4">
      <c r="A236" s="102" t="s">
        <v>625</v>
      </c>
      <c r="B236" s="103" t="s">
        <v>732</v>
      </c>
      <c r="C236" s="103" t="s">
        <v>187</v>
      </c>
      <c r="D236" s="103" t="s">
        <v>22</v>
      </c>
      <c r="E236" s="103" t="s">
        <v>43</v>
      </c>
      <c r="F236" s="103" t="s">
        <v>1</v>
      </c>
      <c r="G236" s="12">
        <f>G237+G241</f>
        <v>1466700</v>
      </c>
      <c r="H236" s="12">
        <f>H237+H241</f>
        <v>1466700</v>
      </c>
      <c r="I236" s="12">
        <f>I237+I241</f>
        <v>1466700</v>
      </c>
      <c r="J236" s="12">
        <f>J237+J241</f>
        <v>1466700</v>
      </c>
      <c r="L236" s="12">
        <v>1466700</v>
      </c>
      <c r="M236" s="12">
        <f>L236</f>
        <v>1466700</v>
      </c>
      <c r="N236" s="12">
        <v>1466700</v>
      </c>
      <c r="O236" s="12">
        <f>N236</f>
        <v>1466700</v>
      </c>
      <c r="Q236" s="12">
        <f t="shared" si="16"/>
        <v>0</v>
      </c>
      <c r="R236" s="12">
        <f t="shared" si="17"/>
        <v>0</v>
      </c>
      <c r="S236" s="12">
        <f t="shared" si="18"/>
        <v>0</v>
      </c>
      <c r="T236" s="12">
        <f t="shared" si="19"/>
        <v>0</v>
      </c>
    </row>
    <row r="237" spans="1:20" s="149" customFormat="1" ht="63" outlineLevel="5">
      <c r="A237" s="19" t="s">
        <v>1108</v>
      </c>
      <c r="B237" s="20" t="s">
        <v>732</v>
      </c>
      <c r="C237" s="20" t="s">
        <v>187</v>
      </c>
      <c r="D237" s="20" t="s">
        <v>22</v>
      </c>
      <c r="E237" s="20" t="s">
        <v>401</v>
      </c>
      <c r="F237" s="20" t="s">
        <v>1</v>
      </c>
      <c r="G237" s="13">
        <f>G238</f>
        <v>1321500</v>
      </c>
      <c r="H237" s="13">
        <f>H238</f>
        <v>1321500</v>
      </c>
      <c r="I237" s="13">
        <f>I238</f>
        <v>1321500</v>
      </c>
      <c r="J237" s="13">
        <f>J238</f>
        <v>1321500</v>
      </c>
      <c r="L237" s="13">
        <v>1321500</v>
      </c>
      <c r="M237" s="13">
        <f>M238</f>
        <v>1321500</v>
      </c>
      <c r="N237" s="13">
        <v>1321500</v>
      </c>
      <c r="O237" s="13">
        <f>O238</f>
        <v>1321500</v>
      </c>
      <c r="Q237" s="13">
        <f t="shared" si="16"/>
        <v>0</v>
      </c>
      <c r="R237" s="13">
        <f t="shared" si="17"/>
        <v>0</v>
      </c>
      <c r="S237" s="13">
        <f t="shared" si="18"/>
        <v>0</v>
      </c>
      <c r="T237" s="13">
        <f t="shared" si="19"/>
        <v>0</v>
      </c>
    </row>
    <row r="238" spans="1:20" s="149" customFormat="1" ht="63" outlineLevel="6">
      <c r="A238" s="19" t="s">
        <v>492</v>
      </c>
      <c r="B238" s="20" t="s">
        <v>732</v>
      </c>
      <c r="C238" s="20" t="s">
        <v>187</v>
      </c>
      <c r="D238" s="20" t="s">
        <v>22</v>
      </c>
      <c r="E238" s="20" t="s">
        <v>402</v>
      </c>
      <c r="F238" s="20" t="s">
        <v>1</v>
      </c>
      <c r="G238" s="13">
        <f>G239+G240</f>
        <v>1321500</v>
      </c>
      <c r="H238" s="13">
        <f>H239+H240</f>
        <v>1321500</v>
      </c>
      <c r="I238" s="13">
        <f>I239+I240</f>
        <v>1321500</v>
      </c>
      <c r="J238" s="13">
        <f>J239+J240</f>
        <v>1321500</v>
      </c>
      <c r="L238" s="13">
        <v>1321500</v>
      </c>
      <c r="M238" s="13">
        <v>1321500</v>
      </c>
      <c r="N238" s="13">
        <v>1321500</v>
      </c>
      <c r="O238" s="13">
        <v>1321500</v>
      </c>
      <c r="Q238" s="13">
        <f t="shared" si="16"/>
        <v>0</v>
      </c>
      <c r="R238" s="13">
        <f t="shared" si="17"/>
        <v>0</v>
      </c>
      <c r="S238" s="13">
        <f t="shared" si="18"/>
        <v>0</v>
      </c>
      <c r="T238" s="13">
        <f t="shared" si="19"/>
        <v>0</v>
      </c>
    </row>
    <row r="239" spans="1:20" s="149" customFormat="1" ht="110.25" outlineLevel="7">
      <c r="A239" s="19" t="s">
        <v>702</v>
      </c>
      <c r="B239" s="20" t="s">
        <v>732</v>
      </c>
      <c r="C239" s="20" t="s">
        <v>187</v>
      </c>
      <c r="D239" s="20" t="s">
        <v>22</v>
      </c>
      <c r="E239" s="20" t="s">
        <v>402</v>
      </c>
      <c r="F239" s="20" t="s">
        <v>10</v>
      </c>
      <c r="G239" s="13">
        <v>1185628.17</v>
      </c>
      <c r="H239" s="13">
        <v>1185628.17</v>
      </c>
      <c r="I239" s="13">
        <v>1185628.17</v>
      </c>
      <c r="J239" s="13">
        <v>1185628.17</v>
      </c>
      <c r="L239" s="13">
        <v>1185628.17</v>
      </c>
      <c r="M239" s="13">
        <v>1185628.17</v>
      </c>
      <c r="N239" s="13">
        <v>1185628.17</v>
      </c>
      <c r="O239" s="13">
        <v>1185628.17</v>
      </c>
      <c r="Q239" s="13">
        <f t="shared" si="16"/>
        <v>0</v>
      </c>
      <c r="R239" s="13">
        <f t="shared" si="17"/>
        <v>0</v>
      </c>
      <c r="S239" s="13">
        <f t="shared" si="18"/>
        <v>0</v>
      </c>
      <c r="T239" s="13">
        <f t="shared" si="19"/>
        <v>0</v>
      </c>
    </row>
    <row r="240" spans="1:20" s="149" customFormat="1" ht="47.25" outlineLevel="7">
      <c r="A240" s="19" t="s">
        <v>703</v>
      </c>
      <c r="B240" s="20" t="s">
        <v>732</v>
      </c>
      <c r="C240" s="20" t="s">
        <v>187</v>
      </c>
      <c r="D240" s="20" t="s">
        <v>22</v>
      </c>
      <c r="E240" s="20" t="s">
        <v>402</v>
      </c>
      <c r="F240" s="20" t="s">
        <v>17</v>
      </c>
      <c r="G240" s="13">
        <v>135871.82999999999</v>
      </c>
      <c r="H240" s="13">
        <v>135871.82999999999</v>
      </c>
      <c r="I240" s="13">
        <v>135871.82999999999</v>
      </c>
      <c r="J240" s="13">
        <v>135871.82999999999</v>
      </c>
      <c r="L240" s="13">
        <v>135871.82999999999</v>
      </c>
      <c r="M240" s="13">
        <v>135871.82999999999</v>
      </c>
      <c r="N240" s="13">
        <v>135871.82999999999</v>
      </c>
      <c r="O240" s="13">
        <v>135871.82999999999</v>
      </c>
      <c r="Q240" s="13">
        <f t="shared" si="16"/>
        <v>0</v>
      </c>
      <c r="R240" s="13">
        <f t="shared" si="17"/>
        <v>0</v>
      </c>
      <c r="S240" s="13">
        <f t="shared" si="18"/>
        <v>0</v>
      </c>
      <c r="T240" s="13">
        <f t="shared" si="19"/>
        <v>0</v>
      </c>
    </row>
    <row r="241" spans="1:20" s="149" customFormat="1" ht="141.75" outlineLevel="5">
      <c r="A241" s="19" t="s">
        <v>1109</v>
      </c>
      <c r="B241" s="20" t="s">
        <v>732</v>
      </c>
      <c r="C241" s="20" t="s">
        <v>187</v>
      </c>
      <c r="D241" s="20" t="s">
        <v>22</v>
      </c>
      <c r="E241" s="20" t="s">
        <v>403</v>
      </c>
      <c r="F241" s="20" t="s">
        <v>1</v>
      </c>
      <c r="G241" s="13">
        <f>G242</f>
        <v>145200</v>
      </c>
      <c r="H241" s="13">
        <f>H242</f>
        <v>145200</v>
      </c>
      <c r="I241" s="13">
        <f>I242</f>
        <v>145200</v>
      </c>
      <c r="J241" s="13">
        <f>J242</f>
        <v>145200</v>
      </c>
      <c r="L241" s="13">
        <v>145200</v>
      </c>
      <c r="M241" s="13">
        <f>M242</f>
        <v>145200</v>
      </c>
      <c r="N241" s="13">
        <v>145200</v>
      </c>
      <c r="O241" s="13">
        <f>O242</f>
        <v>145200</v>
      </c>
      <c r="Q241" s="13">
        <f t="shared" si="16"/>
        <v>0</v>
      </c>
      <c r="R241" s="13">
        <f t="shared" si="17"/>
        <v>0</v>
      </c>
      <c r="S241" s="13">
        <f t="shared" si="18"/>
        <v>0</v>
      </c>
      <c r="T241" s="13">
        <f t="shared" si="19"/>
        <v>0</v>
      </c>
    </row>
    <row r="242" spans="1:20" s="149" customFormat="1" ht="141.75" outlineLevel="6">
      <c r="A242" s="19" t="s">
        <v>493</v>
      </c>
      <c r="B242" s="20" t="s">
        <v>732</v>
      </c>
      <c r="C242" s="20" t="s">
        <v>187</v>
      </c>
      <c r="D242" s="20" t="s">
        <v>22</v>
      </c>
      <c r="E242" s="20" t="s">
        <v>404</v>
      </c>
      <c r="F242" s="20" t="s">
        <v>1</v>
      </c>
      <c r="G242" s="13">
        <f>G243+G244</f>
        <v>145200</v>
      </c>
      <c r="H242" s="13">
        <f>H243+H244</f>
        <v>145200</v>
      </c>
      <c r="I242" s="13">
        <f>I243+I244</f>
        <v>145200</v>
      </c>
      <c r="J242" s="13">
        <f>J243+J244</f>
        <v>145200</v>
      </c>
      <c r="L242" s="13">
        <v>145200</v>
      </c>
      <c r="M242" s="13">
        <v>145200</v>
      </c>
      <c r="N242" s="13">
        <v>145200</v>
      </c>
      <c r="O242" s="13">
        <v>145200</v>
      </c>
      <c r="Q242" s="13">
        <f t="shared" si="16"/>
        <v>0</v>
      </c>
      <c r="R242" s="13">
        <f t="shared" si="17"/>
        <v>0</v>
      </c>
      <c r="S242" s="13">
        <f t="shared" si="18"/>
        <v>0</v>
      </c>
      <c r="T242" s="13">
        <f t="shared" si="19"/>
        <v>0</v>
      </c>
    </row>
    <row r="243" spans="1:20" s="149" customFormat="1" ht="110.25" outlineLevel="7">
      <c r="A243" s="19" t="s">
        <v>702</v>
      </c>
      <c r="B243" s="20" t="s">
        <v>732</v>
      </c>
      <c r="C243" s="20" t="s">
        <v>187</v>
      </c>
      <c r="D243" s="20" t="s">
        <v>22</v>
      </c>
      <c r="E243" s="20" t="s">
        <v>404</v>
      </c>
      <c r="F243" s="20" t="s">
        <v>10</v>
      </c>
      <c r="G243" s="13">
        <v>128488.7</v>
      </c>
      <c r="H243" s="13">
        <f>G243</f>
        <v>128488.7</v>
      </c>
      <c r="I243" s="13">
        <v>128488.7</v>
      </c>
      <c r="J243" s="13">
        <f>I243</f>
        <v>128488.7</v>
      </c>
      <c r="L243" s="13">
        <v>128488.7</v>
      </c>
      <c r="M243" s="13">
        <v>128488.7</v>
      </c>
      <c r="N243" s="13">
        <v>128488.7</v>
      </c>
      <c r="O243" s="13">
        <v>128488.7</v>
      </c>
      <c r="Q243" s="13">
        <f t="shared" si="16"/>
        <v>0</v>
      </c>
      <c r="R243" s="13">
        <f t="shared" si="17"/>
        <v>0</v>
      </c>
      <c r="S243" s="13">
        <f t="shared" si="18"/>
        <v>0</v>
      </c>
      <c r="T243" s="13">
        <f t="shared" si="19"/>
        <v>0</v>
      </c>
    </row>
    <row r="244" spans="1:20" s="149" customFormat="1" ht="47.25" outlineLevel="7">
      <c r="A244" s="19" t="s">
        <v>703</v>
      </c>
      <c r="B244" s="20" t="s">
        <v>732</v>
      </c>
      <c r="C244" s="20" t="s">
        <v>187</v>
      </c>
      <c r="D244" s="20" t="s">
        <v>22</v>
      </c>
      <c r="E244" s="20" t="s">
        <v>404</v>
      </c>
      <c r="F244" s="20" t="s">
        <v>17</v>
      </c>
      <c r="G244" s="13">
        <v>16711.3</v>
      </c>
      <c r="H244" s="13">
        <f>G244</f>
        <v>16711.3</v>
      </c>
      <c r="I244" s="13">
        <v>16711.3</v>
      </c>
      <c r="J244" s="13">
        <f>I244</f>
        <v>16711.3</v>
      </c>
      <c r="L244" s="13">
        <v>16711.3</v>
      </c>
      <c r="M244" s="13">
        <v>16711.3</v>
      </c>
      <c r="N244" s="13">
        <v>16711.3</v>
      </c>
      <c r="O244" s="13">
        <v>16711.3</v>
      </c>
      <c r="Q244" s="13">
        <f t="shared" si="16"/>
        <v>0</v>
      </c>
      <c r="R244" s="13">
        <f t="shared" si="17"/>
        <v>0</v>
      </c>
      <c r="S244" s="13">
        <f t="shared" si="18"/>
        <v>0</v>
      </c>
      <c r="T244" s="13">
        <f t="shared" si="19"/>
        <v>0</v>
      </c>
    </row>
    <row r="245" spans="1:20" outlineLevel="1">
      <c r="A245" s="102" t="s">
        <v>716</v>
      </c>
      <c r="B245" s="103" t="s">
        <v>732</v>
      </c>
      <c r="C245" s="103" t="s">
        <v>192</v>
      </c>
      <c r="D245" s="103" t="s">
        <v>3</v>
      </c>
      <c r="E245" s="103" t="s">
        <v>4</v>
      </c>
      <c r="F245" s="103" t="s">
        <v>1</v>
      </c>
      <c r="G245" s="12">
        <f t="shared" ref="G245:G250" si="22">G246</f>
        <v>1425000</v>
      </c>
      <c r="H245" s="12"/>
      <c r="I245" s="12">
        <f t="shared" ref="I245:I250" si="23">I246</f>
        <v>1425000</v>
      </c>
      <c r="J245" s="12"/>
      <c r="L245" s="12">
        <v>1425000</v>
      </c>
      <c r="M245" s="12"/>
      <c r="N245" s="12">
        <v>1425000</v>
      </c>
      <c r="O245" s="12"/>
      <c r="Q245" s="12">
        <f t="shared" si="16"/>
        <v>0</v>
      </c>
      <c r="R245" s="12">
        <f t="shared" si="17"/>
        <v>0</v>
      </c>
      <c r="S245" s="12">
        <f t="shared" si="18"/>
        <v>0</v>
      </c>
      <c r="T245" s="12">
        <f t="shared" si="19"/>
        <v>0</v>
      </c>
    </row>
    <row r="246" spans="1:20" ht="31.5" outlineLevel="2">
      <c r="A246" s="102" t="s">
        <v>699</v>
      </c>
      <c r="B246" s="103" t="s">
        <v>732</v>
      </c>
      <c r="C246" s="103" t="s">
        <v>192</v>
      </c>
      <c r="D246" s="103" t="s">
        <v>5</v>
      </c>
      <c r="E246" s="103" t="s">
        <v>4</v>
      </c>
      <c r="F246" s="103" t="s">
        <v>1</v>
      </c>
      <c r="G246" s="12">
        <f t="shared" si="22"/>
        <v>1425000</v>
      </c>
      <c r="H246" s="12"/>
      <c r="I246" s="12">
        <f t="shared" si="23"/>
        <v>1425000</v>
      </c>
      <c r="J246" s="12"/>
      <c r="L246" s="12">
        <v>1425000</v>
      </c>
      <c r="M246" s="12"/>
      <c r="N246" s="12">
        <v>1425000</v>
      </c>
      <c r="O246" s="12"/>
      <c r="Q246" s="12">
        <f t="shared" si="16"/>
        <v>0</v>
      </c>
      <c r="R246" s="12">
        <f t="shared" si="17"/>
        <v>0</v>
      </c>
      <c r="S246" s="12">
        <f t="shared" si="18"/>
        <v>0</v>
      </c>
      <c r="T246" s="12">
        <f t="shared" si="19"/>
        <v>0</v>
      </c>
    </row>
    <row r="247" spans="1:20" ht="47.25" outlineLevel="3">
      <c r="A247" s="102" t="s">
        <v>668</v>
      </c>
      <c r="B247" s="103" t="s">
        <v>732</v>
      </c>
      <c r="C247" s="103" t="s">
        <v>192</v>
      </c>
      <c r="D247" s="103" t="s">
        <v>5</v>
      </c>
      <c r="E247" s="103" t="s">
        <v>90</v>
      </c>
      <c r="F247" s="103" t="s">
        <v>1</v>
      </c>
      <c r="G247" s="12">
        <f t="shared" si="22"/>
        <v>1425000</v>
      </c>
      <c r="H247" s="12"/>
      <c r="I247" s="12">
        <f t="shared" si="23"/>
        <v>1425000</v>
      </c>
      <c r="J247" s="12"/>
      <c r="L247" s="12">
        <v>1425000</v>
      </c>
      <c r="M247" s="12"/>
      <c r="N247" s="12">
        <v>1425000</v>
      </c>
      <c r="O247" s="12"/>
      <c r="Q247" s="12">
        <f t="shared" si="16"/>
        <v>0</v>
      </c>
      <c r="R247" s="12">
        <f t="shared" si="17"/>
        <v>0</v>
      </c>
      <c r="S247" s="12">
        <f t="shared" si="18"/>
        <v>0</v>
      </c>
      <c r="T247" s="12">
        <f t="shared" si="19"/>
        <v>0</v>
      </c>
    </row>
    <row r="248" spans="1:20" ht="110.25" outlineLevel="4">
      <c r="A248" s="102" t="s">
        <v>663</v>
      </c>
      <c r="B248" s="103" t="s">
        <v>732</v>
      </c>
      <c r="C248" s="103" t="s">
        <v>192</v>
      </c>
      <c r="D248" s="103" t="s">
        <v>5</v>
      </c>
      <c r="E248" s="103" t="s">
        <v>410</v>
      </c>
      <c r="F248" s="103" t="s">
        <v>1</v>
      </c>
      <c r="G248" s="12">
        <f t="shared" si="22"/>
        <v>1425000</v>
      </c>
      <c r="H248" s="12"/>
      <c r="I248" s="12">
        <f t="shared" si="23"/>
        <v>1425000</v>
      </c>
      <c r="J248" s="12"/>
      <c r="L248" s="12">
        <v>1425000</v>
      </c>
      <c r="M248" s="12"/>
      <c r="N248" s="12">
        <v>1425000</v>
      </c>
      <c r="O248" s="12"/>
      <c r="Q248" s="12">
        <f t="shared" si="16"/>
        <v>0</v>
      </c>
      <c r="R248" s="12">
        <f t="shared" si="17"/>
        <v>0</v>
      </c>
      <c r="S248" s="12">
        <f t="shared" si="18"/>
        <v>0</v>
      </c>
      <c r="T248" s="12">
        <f t="shared" si="19"/>
        <v>0</v>
      </c>
    </row>
    <row r="249" spans="1:20" s="149" customFormat="1" ht="78.75" outlineLevel="5">
      <c r="A249" s="19" t="s">
        <v>1110</v>
      </c>
      <c r="B249" s="20" t="s">
        <v>732</v>
      </c>
      <c r="C249" s="20" t="s">
        <v>192</v>
      </c>
      <c r="D249" s="20" t="s">
        <v>5</v>
      </c>
      <c r="E249" s="20" t="s">
        <v>411</v>
      </c>
      <c r="F249" s="20" t="s">
        <v>1</v>
      </c>
      <c r="G249" s="13">
        <f t="shared" si="22"/>
        <v>1425000</v>
      </c>
      <c r="H249" s="13"/>
      <c r="I249" s="13">
        <f t="shared" si="23"/>
        <v>1425000</v>
      </c>
      <c r="J249" s="13"/>
      <c r="L249" s="13">
        <v>1425000</v>
      </c>
      <c r="M249" s="13"/>
      <c r="N249" s="13">
        <v>1425000</v>
      </c>
      <c r="O249" s="13"/>
      <c r="Q249" s="13">
        <f t="shared" si="16"/>
        <v>0</v>
      </c>
      <c r="R249" s="13">
        <f t="shared" si="17"/>
        <v>0</v>
      </c>
      <c r="S249" s="13">
        <f t="shared" si="18"/>
        <v>0</v>
      </c>
      <c r="T249" s="13">
        <f t="shared" si="19"/>
        <v>0</v>
      </c>
    </row>
    <row r="250" spans="1:20" s="149" customFormat="1" ht="31.5" outlineLevel="6">
      <c r="A250" s="19" t="s">
        <v>448</v>
      </c>
      <c r="B250" s="20" t="s">
        <v>732</v>
      </c>
      <c r="C250" s="20" t="s">
        <v>192</v>
      </c>
      <c r="D250" s="20" t="s">
        <v>5</v>
      </c>
      <c r="E250" s="20" t="s">
        <v>412</v>
      </c>
      <c r="F250" s="20" t="s">
        <v>1</v>
      </c>
      <c r="G250" s="13">
        <f t="shared" si="22"/>
        <v>1425000</v>
      </c>
      <c r="H250" s="13"/>
      <c r="I250" s="13">
        <f t="shared" si="23"/>
        <v>1425000</v>
      </c>
      <c r="J250" s="13"/>
      <c r="L250" s="13">
        <v>1425000</v>
      </c>
      <c r="M250" s="13"/>
      <c r="N250" s="13">
        <v>1425000</v>
      </c>
      <c r="O250" s="13"/>
      <c r="Q250" s="13">
        <f t="shared" si="16"/>
        <v>0</v>
      </c>
      <c r="R250" s="13">
        <f t="shared" si="17"/>
        <v>0</v>
      </c>
      <c r="S250" s="13">
        <f t="shared" si="18"/>
        <v>0</v>
      </c>
      <c r="T250" s="13">
        <f t="shared" si="19"/>
        <v>0</v>
      </c>
    </row>
    <row r="251" spans="1:20" s="149" customFormat="1" ht="47.25" outlineLevel="7">
      <c r="A251" s="19" t="s">
        <v>703</v>
      </c>
      <c r="B251" s="20" t="s">
        <v>732</v>
      </c>
      <c r="C251" s="20" t="s">
        <v>192</v>
      </c>
      <c r="D251" s="20" t="s">
        <v>5</v>
      </c>
      <c r="E251" s="20" t="s">
        <v>412</v>
      </c>
      <c r="F251" s="20" t="s">
        <v>17</v>
      </c>
      <c r="G251" s="13">
        <v>1425000</v>
      </c>
      <c r="H251" s="13"/>
      <c r="I251" s="13">
        <v>1425000</v>
      </c>
      <c r="J251" s="13"/>
      <c r="L251" s="13">
        <v>1425000</v>
      </c>
      <c r="M251" s="13"/>
      <c r="N251" s="13">
        <v>1425000</v>
      </c>
      <c r="O251" s="13"/>
      <c r="Q251" s="13">
        <f t="shared" si="16"/>
        <v>0</v>
      </c>
      <c r="R251" s="13">
        <f t="shared" si="17"/>
        <v>0</v>
      </c>
      <c r="S251" s="13">
        <f t="shared" si="18"/>
        <v>0</v>
      </c>
      <c r="T251" s="13">
        <f t="shared" si="19"/>
        <v>0</v>
      </c>
    </row>
    <row r="252" spans="1:20" ht="47.25">
      <c r="A252" s="102" t="s">
        <v>745</v>
      </c>
      <c r="B252" s="103" t="s">
        <v>744</v>
      </c>
      <c r="C252" s="103" t="s">
        <v>3</v>
      </c>
      <c r="D252" s="103" t="s">
        <v>3</v>
      </c>
      <c r="E252" s="103" t="s">
        <v>4</v>
      </c>
      <c r="F252" s="103" t="s">
        <v>1</v>
      </c>
      <c r="G252" s="12">
        <f>G253+G324+G369</f>
        <v>251428005.13</v>
      </c>
      <c r="H252" s="12">
        <f>H253+H324+H369</f>
        <v>3856145.2</v>
      </c>
      <c r="I252" s="12">
        <f>I253+I324+I369</f>
        <v>242629666.49000004</v>
      </c>
      <c r="J252" s="12">
        <f>J253+J324+J369</f>
        <v>4121000.32</v>
      </c>
      <c r="L252" s="12">
        <v>251428005.13</v>
      </c>
      <c r="M252" s="12">
        <f>M324</f>
        <v>3856145.2</v>
      </c>
      <c r="N252" s="12">
        <v>242629666.49000001</v>
      </c>
      <c r="O252" s="12">
        <f>O324</f>
        <v>4121000.32</v>
      </c>
      <c r="Q252" s="12">
        <f t="shared" si="16"/>
        <v>0</v>
      </c>
      <c r="R252" s="12">
        <f t="shared" si="17"/>
        <v>0</v>
      </c>
      <c r="S252" s="12">
        <f t="shared" si="18"/>
        <v>0</v>
      </c>
      <c r="T252" s="12">
        <f t="shared" si="19"/>
        <v>0</v>
      </c>
    </row>
    <row r="253" spans="1:20" ht="31.5" outlineLevel="1">
      <c r="A253" s="102" t="s">
        <v>701</v>
      </c>
      <c r="B253" s="103" t="s">
        <v>744</v>
      </c>
      <c r="C253" s="103" t="s">
        <v>2</v>
      </c>
      <c r="D253" s="103" t="s">
        <v>3</v>
      </c>
      <c r="E253" s="103" t="s">
        <v>4</v>
      </c>
      <c r="F253" s="103" t="s">
        <v>1</v>
      </c>
      <c r="G253" s="12">
        <f>G254+G274</f>
        <v>42293481.469999999</v>
      </c>
      <c r="H253" s="12"/>
      <c r="I253" s="12">
        <f>I254+I274</f>
        <v>42305771.329999998</v>
      </c>
      <c r="J253" s="12"/>
      <c r="L253" s="12">
        <v>42293481.469999999</v>
      </c>
      <c r="M253" s="12"/>
      <c r="N253" s="12">
        <v>42305771.329999998</v>
      </c>
      <c r="O253" s="12"/>
      <c r="Q253" s="12">
        <f t="shared" si="16"/>
        <v>0</v>
      </c>
      <c r="R253" s="12">
        <f t="shared" si="17"/>
        <v>0</v>
      </c>
      <c r="S253" s="12">
        <f t="shared" si="18"/>
        <v>0</v>
      </c>
      <c r="T253" s="12">
        <f t="shared" si="19"/>
        <v>0</v>
      </c>
    </row>
    <row r="254" spans="1:20" ht="94.5" outlineLevel="2">
      <c r="A254" s="102" t="s">
        <v>674</v>
      </c>
      <c r="B254" s="103" t="s">
        <v>744</v>
      </c>
      <c r="C254" s="103" t="s">
        <v>2</v>
      </c>
      <c r="D254" s="103" t="s">
        <v>22</v>
      </c>
      <c r="E254" s="103" t="s">
        <v>4</v>
      </c>
      <c r="F254" s="103" t="s">
        <v>1</v>
      </c>
      <c r="G254" s="12">
        <f>G255</f>
        <v>12298346.279999999</v>
      </c>
      <c r="H254" s="12"/>
      <c r="I254" s="12">
        <f>I255</f>
        <v>12298346.279999999</v>
      </c>
      <c r="J254" s="12"/>
      <c r="L254" s="12">
        <v>12298346.279999999</v>
      </c>
      <c r="M254" s="12"/>
      <c r="N254" s="12">
        <v>12298346.279999999</v>
      </c>
      <c r="O254" s="12"/>
      <c r="Q254" s="12">
        <f t="shared" si="16"/>
        <v>0</v>
      </c>
      <c r="R254" s="12">
        <f t="shared" si="17"/>
        <v>0</v>
      </c>
      <c r="S254" s="12">
        <f t="shared" si="18"/>
        <v>0</v>
      </c>
      <c r="T254" s="12">
        <f t="shared" si="19"/>
        <v>0</v>
      </c>
    </row>
    <row r="255" spans="1:20" ht="63" outlineLevel="3">
      <c r="A255" s="102" t="s">
        <v>665</v>
      </c>
      <c r="B255" s="103" t="s">
        <v>744</v>
      </c>
      <c r="C255" s="103" t="s">
        <v>2</v>
      </c>
      <c r="D255" s="103" t="s">
        <v>22</v>
      </c>
      <c r="E255" s="103" t="s">
        <v>6</v>
      </c>
      <c r="F255" s="103" t="s">
        <v>1</v>
      </c>
      <c r="G255" s="12">
        <f>G256+G262</f>
        <v>12298346.279999999</v>
      </c>
      <c r="H255" s="12"/>
      <c r="I255" s="12">
        <f>I256+I262</f>
        <v>12298346.279999999</v>
      </c>
      <c r="J255" s="12"/>
      <c r="L255" s="12">
        <v>12298346.279999999</v>
      </c>
      <c r="M255" s="12"/>
      <c r="N255" s="12">
        <v>12298346.279999999</v>
      </c>
      <c r="O255" s="12"/>
      <c r="Q255" s="12">
        <f t="shared" si="16"/>
        <v>0</v>
      </c>
      <c r="R255" s="12">
        <f t="shared" si="17"/>
        <v>0</v>
      </c>
      <c r="S255" s="12">
        <f t="shared" si="18"/>
        <v>0</v>
      </c>
      <c r="T255" s="12">
        <f t="shared" si="19"/>
        <v>0</v>
      </c>
    </row>
    <row r="256" spans="1:20" ht="78.75" outlineLevel="4">
      <c r="A256" s="102" t="s">
        <v>626</v>
      </c>
      <c r="B256" s="103" t="s">
        <v>744</v>
      </c>
      <c r="C256" s="103" t="s">
        <v>2</v>
      </c>
      <c r="D256" s="103" t="s">
        <v>22</v>
      </c>
      <c r="E256" s="103" t="s">
        <v>51</v>
      </c>
      <c r="F256" s="103" t="s">
        <v>1</v>
      </c>
      <c r="G256" s="12">
        <f>G257</f>
        <v>12043234.84</v>
      </c>
      <c r="H256" s="12"/>
      <c r="I256" s="12">
        <f>I257</f>
        <v>12043234.84</v>
      </c>
      <c r="J256" s="12"/>
      <c r="L256" s="12">
        <v>12043234.84</v>
      </c>
      <c r="M256" s="12"/>
      <c r="N256" s="12">
        <v>12043234.84</v>
      </c>
      <c r="O256" s="12"/>
      <c r="Q256" s="12">
        <f t="shared" si="16"/>
        <v>0</v>
      </c>
      <c r="R256" s="12">
        <f t="shared" si="17"/>
        <v>0</v>
      </c>
      <c r="S256" s="12">
        <f t="shared" si="18"/>
        <v>0</v>
      </c>
      <c r="T256" s="12">
        <f t="shared" si="19"/>
        <v>0</v>
      </c>
    </row>
    <row r="257" spans="1:20" s="149" customFormat="1" ht="47.25" outlineLevel="5">
      <c r="A257" s="19" t="s">
        <v>1111</v>
      </c>
      <c r="B257" s="20" t="s">
        <v>744</v>
      </c>
      <c r="C257" s="20" t="s">
        <v>2</v>
      </c>
      <c r="D257" s="20" t="s">
        <v>22</v>
      </c>
      <c r="E257" s="20" t="s">
        <v>52</v>
      </c>
      <c r="F257" s="20" t="s">
        <v>1</v>
      </c>
      <c r="G257" s="13">
        <f>G258+G260</f>
        <v>12043234.84</v>
      </c>
      <c r="H257" s="13"/>
      <c r="I257" s="13">
        <f>I258+I260</f>
        <v>12043234.84</v>
      </c>
      <c r="J257" s="13"/>
      <c r="L257" s="13">
        <v>12043234.84</v>
      </c>
      <c r="M257" s="13"/>
      <c r="N257" s="13">
        <v>12043234.84</v>
      </c>
      <c r="O257" s="13"/>
      <c r="Q257" s="13">
        <f t="shared" si="16"/>
        <v>0</v>
      </c>
      <c r="R257" s="13">
        <f t="shared" si="17"/>
        <v>0</v>
      </c>
      <c r="S257" s="13">
        <f t="shared" si="18"/>
        <v>0</v>
      </c>
      <c r="T257" s="13">
        <f t="shared" si="19"/>
        <v>0</v>
      </c>
    </row>
    <row r="258" spans="1:20" s="149" customFormat="1" ht="47.25" outlineLevel="6">
      <c r="A258" s="19" t="s">
        <v>441</v>
      </c>
      <c r="B258" s="20" t="s">
        <v>744</v>
      </c>
      <c r="C258" s="20" t="s">
        <v>2</v>
      </c>
      <c r="D258" s="20" t="s">
        <v>22</v>
      </c>
      <c r="E258" s="20" t="s">
        <v>53</v>
      </c>
      <c r="F258" s="20" t="s">
        <v>1</v>
      </c>
      <c r="G258" s="13">
        <f>G259</f>
        <v>11794269.84</v>
      </c>
      <c r="H258" s="13"/>
      <c r="I258" s="13">
        <f>I259</f>
        <v>11794269.84</v>
      </c>
      <c r="J258" s="13"/>
      <c r="L258" s="13">
        <v>11794269.84</v>
      </c>
      <c r="M258" s="13"/>
      <c r="N258" s="13">
        <v>11794269.84</v>
      </c>
      <c r="O258" s="13"/>
      <c r="Q258" s="13">
        <f t="shared" si="16"/>
        <v>0</v>
      </c>
      <c r="R258" s="13">
        <f t="shared" si="17"/>
        <v>0</v>
      </c>
      <c r="S258" s="13">
        <f t="shared" si="18"/>
        <v>0</v>
      </c>
      <c r="T258" s="13">
        <f t="shared" si="19"/>
        <v>0</v>
      </c>
    </row>
    <row r="259" spans="1:20" s="149" customFormat="1" ht="110.25" outlineLevel="7">
      <c r="A259" s="19" t="s">
        <v>702</v>
      </c>
      <c r="B259" s="20" t="s">
        <v>744</v>
      </c>
      <c r="C259" s="20" t="s">
        <v>2</v>
      </c>
      <c r="D259" s="20" t="s">
        <v>22</v>
      </c>
      <c r="E259" s="20" t="s">
        <v>53</v>
      </c>
      <c r="F259" s="20" t="s">
        <v>10</v>
      </c>
      <c r="G259" s="13">
        <v>11794269.84</v>
      </c>
      <c r="H259" s="13"/>
      <c r="I259" s="13">
        <v>11794269.84</v>
      </c>
      <c r="J259" s="13"/>
      <c r="L259" s="13">
        <v>11794269.84</v>
      </c>
      <c r="M259" s="13"/>
      <c r="N259" s="13">
        <v>11794269.84</v>
      </c>
      <c r="O259" s="13"/>
      <c r="Q259" s="13">
        <f t="shared" si="16"/>
        <v>0</v>
      </c>
      <c r="R259" s="13">
        <f t="shared" si="17"/>
        <v>0</v>
      </c>
      <c r="S259" s="13">
        <f t="shared" si="18"/>
        <v>0</v>
      </c>
      <c r="T259" s="13">
        <f t="shared" si="19"/>
        <v>0</v>
      </c>
    </row>
    <row r="260" spans="1:20" s="149" customFormat="1" ht="94.5" outlineLevel="6">
      <c r="A260" s="19" t="s">
        <v>439</v>
      </c>
      <c r="B260" s="20" t="s">
        <v>744</v>
      </c>
      <c r="C260" s="20" t="s">
        <v>2</v>
      </c>
      <c r="D260" s="20" t="s">
        <v>22</v>
      </c>
      <c r="E260" s="20" t="s">
        <v>55</v>
      </c>
      <c r="F260" s="20" t="s">
        <v>1</v>
      </c>
      <c r="G260" s="13">
        <f>G261</f>
        <v>248965</v>
      </c>
      <c r="H260" s="13"/>
      <c r="I260" s="13">
        <f>I261</f>
        <v>248965</v>
      </c>
      <c r="J260" s="13"/>
      <c r="L260" s="13">
        <v>248965</v>
      </c>
      <c r="M260" s="13"/>
      <c r="N260" s="13">
        <v>248965</v>
      </c>
      <c r="O260" s="13"/>
      <c r="Q260" s="13">
        <f t="shared" si="16"/>
        <v>0</v>
      </c>
      <c r="R260" s="13">
        <f t="shared" si="17"/>
        <v>0</v>
      </c>
      <c r="S260" s="13">
        <f t="shared" si="18"/>
        <v>0</v>
      </c>
      <c r="T260" s="13">
        <f t="shared" si="19"/>
        <v>0</v>
      </c>
    </row>
    <row r="261" spans="1:20" s="149" customFormat="1" ht="110.25" outlineLevel="7">
      <c r="A261" s="19" t="s">
        <v>702</v>
      </c>
      <c r="B261" s="20" t="s">
        <v>744</v>
      </c>
      <c r="C261" s="20" t="s">
        <v>2</v>
      </c>
      <c r="D261" s="20" t="s">
        <v>22</v>
      </c>
      <c r="E261" s="20" t="s">
        <v>55</v>
      </c>
      <c r="F261" s="20" t="s">
        <v>10</v>
      </c>
      <c r="G261" s="13">
        <v>248965</v>
      </c>
      <c r="H261" s="13"/>
      <c r="I261" s="13">
        <v>248965</v>
      </c>
      <c r="J261" s="13"/>
      <c r="L261" s="13">
        <v>248965</v>
      </c>
      <c r="M261" s="13"/>
      <c r="N261" s="13">
        <v>248965</v>
      </c>
      <c r="O261" s="13"/>
      <c r="Q261" s="13">
        <f t="shared" si="16"/>
        <v>0</v>
      </c>
      <c r="R261" s="13">
        <f t="shared" si="17"/>
        <v>0</v>
      </c>
      <c r="S261" s="13">
        <f t="shared" si="18"/>
        <v>0</v>
      </c>
      <c r="T261" s="13">
        <f t="shared" si="19"/>
        <v>0</v>
      </c>
    </row>
    <row r="262" spans="1:20" ht="47.25" outlineLevel="4">
      <c r="A262" s="102" t="s">
        <v>622</v>
      </c>
      <c r="B262" s="103" t="s">
        <v>744</v>
      </c>
      <c r="C262" s="103" t="s">
        <v>2</v>
      </c>
      <c r="D262" s="103" t="s">
        <v>22</v>
      </c>
      <c r="E262" s="103" t="s">
        <v>7</v>
      </c>
      <c r="F262" s="103" t="s">
        <v>1</v>
      </c>
      <c r="G262" s="12">
        <f>G263+G267+G270</f>
        <v>255111.44</v>
      </c>
      <c r="H262" s="12"/>
      <c r="I262" s="12">
        <f>I263+I267+I270</f>
        <v>255111.44</v>
      </c>
      <c r="J262" s="12"/>
      <c r="L262" s="12">
        <v>255111.44</v>
      </c>
      <c r="M262" s="12"/>
      <c r="N262" s="12">
        <v>255111.44</v>
      </c>
      <c r="O262" s="12"/>
      <c r="Q262" s="12">
        <f t="shared" si="16"/>
        <v>0</v>
      </c>
      <c r="R262" s="12">
        <f t="shared" si="17"/>
        <v>0</v>
      </c>
      <c r="S262" s="12">
        <f t="shared" si="18"/>
        <v>0</v>
      </c>
      <c r="T262" s="12">
        <f t="shared" si="19"/>
        <v>0</v>
      </c>
    </row>
    <row r="263" spans="1:20" s="149" customFormat="1" ht="78.75" outlineLevel="5">
      <c r="A263" s="19" t="s">
        <v>1081</v>
      </c>
      <c r="B263" s="20" t="s">
        <v>744</v>
      </c>
      <c r="C263" s="20" t="s">
        <v>2</v>
      </c>
      <c r="D263" s="20" t="s">
        <v>22</v>
      </c>
      <c r="E263" s="20" t="s">
        <v>15</v>
      </c>
      <c r="F263" s="20" t="s">
        <v>1</v>
      </c>
      <c r="G263" s="13">
        <f>G264</f>
        <v>83201.399999999994</v>
      </c>
      <c r="H263" s="13"/>
      <c r="I263" s="13">
        <f>I264</f>
        <v>83201.399999999994</v>
      </c>
      <c r="J263" s="13"/>
      <c r="L263" s="13">
        <v>83201.399999999994</v>
      </c>
      <c r="M263" s="13"/>
      <c r="N263" s="13">
        <v>83201.399999999994</v>
      </c>
      <c r="O263" s="13"/>
      <c r="Q263" s="13">
        <f t="shared" si="16"/>
        <v>0</v>
      </c>
      <c r="R263" s="13">
        <f t="shared" si="17"/>
        <v>0</v>
      </c>
      <c r="S263" s="13">
        <f t="shared" si="18"/>
        <v>0</v>
      </c>
      <c r="T263" s="13">
        <f t="shared" si="19"/>
        <v>0</v>
      </c>
    </row>
    <row r="264" spans="1:20" s="149" customFormat="1" ht="47.25" outlineLevel="6">
      <c r="A264" s="19" t="s">
        <v>437</v>
      </c>
      <c r="B264" s="20" t="s">
        <v>744</v>
      </c>
      <c r="C264" s="20" t="s">
        <v>2</v>
      </c>
      <c r="D264" s="20" t="s">
        <v>22</v>
      </c>
      <c r="E264" s="20" t="s">
        <v>16</v>
      </c>
      <c r="F264" s="20" t="s">
        <v>1</v>
      </c>
      <c r="G264" s="13">
        <f>G265+G266</f>
        <v>83201.399999999994</v>
      </c>
      <c r="H264" s="13"/>
      <c r="I264" s="13">
        <f>I265+I266</f>
        <v>83201.399999999994</v>
      </c>
      <c r="J264" s="13"/>
      <c r="L264" s="13">
        <v>83201.399999999994</v>
      </c>
      <c r="M264" s="13"/>
      <c r="N264" s="13">
        <v>83201.399999999994</v>
      </c>
      <c r="O264" s="13"/>
      <c r="Q264" s="13">
        <f t="shared" si="16"/>
        <v>0</v>
      </c>
      <c r="R264" s="13">
        <f t="shared" si="17"/>
        <v>0</v>
      </c>
      <c r="S264" s="13">
        <f t="shared" si="18"/>
        <v>0</v>
      </c>
      <c r="T264" s="13">
        <f t="shared" si="19"/>
        <v>0</v>
      </c>
    </row>
    <row r="265" spans="1:20" s="149" customFormat="1" ht="110.25" outlineLevel="7">
      <c r="A265" s="19" t="s">
        <v>702</v>
      </c>
      <c r="B265" s="20" t="s">
        <v>744</v>
      </c>
      <c r="C265" s="20" t="s">
        <v>2</v>
      </c>
      <c r="D265" s="20" t="s">
        <v>22</v>
      </c>
      <c r="E265" s="20" t="s">
        <v>16</v>
      </c>
      <c r="F265" s="20" t="s">
        <v>10</v>
      </c>
      <c r="G265" s="13">
        <v>13200</v>
      </c>
      <c r="H265" s="13"/>
      <c r="I265" s="13">
        <v>13200</v>
      </c>
      <c r="J265" s="13"/>
      <c r="L265" s="13">
        <v>13200</v>
      </c>
      <c r="M265" s="13"/>
      <c r="N265" s="13">
        <v>13200</v>
      </c>
      <c r="O265" s="13"/>
      <c r="Q265" s="13">
        <f t="shared" si="16"/>
        <v>0</v>
      </c>
      <c r="R265" s="13">
        <f t="shared" si="17"/>
        <v>0</v>
      </c>
      <c r="S265" s="13">
        <f t="shared" si="18"/>
        <v>0</v>
      </c>
      <c r="T265" s="13">
        <f t="shared" si="19"/>
        <v>0</v>
      </c>
    </row>
    <row r="266" spans="1:20" s="149" customFormat="1" ht="47.25" outlineLevel="7">
      <c r="A266" s="19" t="s">
        <v>703</v>
      </c>
      <c r="B266" s="20" t="s">
        <v>744</v>
      </c>
      <c r="C266" s="20" t="s">
        <v>2</v>
      </c>
      <c r="D266" s="20" t="s">
        <v>22</v>
      </c>
      <c r="E266" s="20" t="s">
        <v>16</v>
      </c>
      <c r="F266" s="20" t="s">
        <v>17</v>
      </c>
      <c r="G266" s="13">
        <v>70001.399999999994</v>
      </c>
      <c r="H266" s="13"/>
      <c r="I266" s="13">
        <v>70001.399999999994</v>
      </c>
      <c r="J266" s="13"/>
      <c r="L266" s="13">
        <v>70001.399999999994</v>
      </c>
      <c r="M266" s="13"/>
      <c r="N266" s="13">
        <v>70001.399999999994</v>
      </c>
      <c r="O266" s="13"/>
      <c r="Q266" s="13">
        <f t="shared" si="16"/>
        <v>0</v>
      </c>
      <c r="R266" s="13">
        <f t="shared" si="17"/>
        <v>0</v>
      </c>
      <c r="S266" s="13">
        <f t="shared" si="18"/>
        <v>0</v>
      </c>
      <c r="T266" s="13">
        <f t="shared" si="19"/>
        <v>0</v>
      </c>
    </row>
    <row r="267" spans="1:20" s="149" customFormat="1" ht="31.5" outlineLevel="5">
      <c r="A267" s="19" t="s">
        <v>1082</v>
      </c>
      <c r="B267" s="20" t="s">
        <v>744</v>
      </c>
      <c r="C267" s="20" t="s">
        <v>2</v>
      </c>
      <c r="D267" s="20" t="s">
        <v>22</v>
      </c>
      <c r="E267" s="20" t="s">
        <v>18</v>
      </c>
      <c r="F267" s="20" t="s">
        <v>1</v>
      </c>
      <c r="G267" s="13">
        <f>G268</f>
        <v>78000</v>
      </c>
      <c r="H267" s="13"/>
      <c r="I267" s="13">
        <f>I268</f>
        <v>78000</v>
      </c>
      <c r="J267" s="13"/>
      <c r="L267" s="13">
        <v>78000</v>
      </c>
      <c r="M267" s="13"/>
      <c r="N267" s="13">
        <v>78000</v>
      </c>
      <c r="O267" s="13"/>
      <c r="Q267" s="13">
        <f t="shared" si="16"/>
        <v>0</v>
      </c>
      <c r="R267" s="13">
        <f t="shared" si="17"/>
        <v>0</v>
      </c>
      <c r="S267" s="13">
        <f t="shared" si="18"/>
        <v>0</v>
      </c>
      <c r="T267" s="13">
        <f t="shared" si="19"/>
        <v>0</v>
      </c>
    </row>
    <row r="268" spans="1:20" s="149" customFormat="1" ht="47.25" outlineLevel="6">
      <c r="A268" s="19" t="s">
        <v>437</v>
      </c>
      <c r="B268" s="20" t="s">
        <v>744</v>
      </c>
      <c r="C268" s="20" t="s">
        <v>2</v>
      </c>
      <c r="D268" s="20" t="s">
        <v>22</v>
      </c>
      <c r="E268" s="20" t="s">
        <v>19</v>
      </c>
      <c r="F268" s="20" t="s">
        <v>1</v>
      </c>
      <c r="G268" s="13">
        <f>G269</f>
        <v>78000</v>
      </c>
      <c r="H268" s="13"/>
      <c r="I268" s="13">
        <f>I269</f>
        <v>78000</v>
      </c>
      <c r="J268" s="13"/>
      <c r="L268" s="13">
        <v>78000</v>
      </c>
      <c r="M268" s="13"/>
      <c r="N268" s="13">
        <v>78000</v>
      </c>
      <c r="O268" s="13"/>
      <c r="Q268" s="13">
        <f t="shared" si="16"/>
        <v>0</v>
      </c>
      <c r="R268" s="13">
        <f t="shared" si="17"/>
        <v>0</v>
      </c>
      <c r="S268" s="13">
        <f t="shared" si="18"/>
        <v>0</v>
      </c>
      <c r="T268" s="13">
        <f t="shared" si="19"/>
        <v>0</v>
      </c>
    </row>
    <row r="269" spans="1:20" s="149" customFormat="1" ht="47.25" outlineLevel="7">
      <c r="A269" s="19" t="s">
        <v>703</v>
      </c>
      <c r="B269" s="20" t="s">
        <v>744</v>
      </c>
      <c r="C269" s="20" t="s">
        <v>2</v>
      </c>
      <c r="D269" s="20" t="s">
        <v>22</v>
      </c>
      <c r="E269" s="20" t="s">
        <v>19</v>
      </c>
      <c r="F269" s="20" t="s">
        <v>17</v>
      </c>
      <c r="G269" s="13">
        <v>78000</v>
      </c>
      <c r="H269" s="13"/>
      <c r="I269" s="13">
        <v>78000</v>
      </c>
      <c r="J269" s="13"/>
      <c r="L269" s="13">
        <v>78000</v>
      </c>
      <c r="M269" s="13"/>
      <c r="N269" s="13">
        <v>78000</v>
      </c>
      <c r="O269" s="13"/>
      <c r="Q269" s="13">
        <f t="shared" ref="Q269:Q332" si="24">L269-G269</f>
        <v>0</v>
      </c>
      <c r="R269" s="13">
        <f t="shared" ref="R269:R332" si="25">M269-H269</f>
        <v>0</v>
      </c>
      <c r="S269" s="13">
        <f t="shared" ref="S269:S332" si="26">N269-I269</f>
        <v>0</v>
      </c>
      <c r="T269" s="13">
        <f t="shared" ref="T269:T332" si="27">O269-J269</f>
        <v>0</v>
      </c>
    </row>
    <row r="270" spans="1:20" s="149" customFormat="1" ht="63" outlineLevel="5">
      <c r="A270" s="19" t="s">
        <v>1080</v>
      </c>
      <c r="B270" s="20" t="s">
        <v>744</v>
      </c>
      <c r="C270" s="20" t="s">
        <v>2</v>
      </c>
      <c r="D270" s="20" t="s">
        <v>22</v>
      </c>
      <c r="E270" s="20" t="s">
        <v>8</v>
      </c>
      <c r="F270" s="20" t="s">
        <v>1</v>
      </c>
      <c r="G270" s="13">
        <f>G271</f>
        <v>93910.040000000008</v>
      </c>
      <c r="H270" s="13"/>
      <c r="I270" s="13">
        <f>I271</f>
        <v>93910.040000000008</v>
      </c>
      <c r="J270" s="13"/>
      <c r="L270" s="13">
        <v>93910.04</v>
      </c>
      <c r="M270" s="13"/>
      <c r="N270" s="13">
        <v>93910.04</v>
      </c>
      <c r="O270" s="13"/>
      <c r="Q270" s="13">
        <f t="shared" si="24"/>
        <v>0</v>
      </c>
      <c r="R270" s="13">
        <f t="shared" si="25"/>
        <v>0</v>
      </c>
      <c r="S270" s="13">
        <f t="shared" si="26"/>
        <v>0</v>
      </c>
      <c r="T270" s="13">
        <f t="shared" si="27"/>
        <v>0</v>
      </c>
    </row>
    <row r="271" spans="1:20" s="149" customFormat="1" ht="47.25" outlineLevel="6">
      <c r="A271" s="19" t="s">
        <v>437</v>
      </c>
      <c r="B271" s="20" t="s">
        <v>744</v>
      </c>
      <c r="C271" s="20" t="s">
        <v>2</v>
      </c>
      <c r="D271" s="20" t="s">
        <v>22</v>
      </c>
      <c r="E271" s="20" t="s">
        <v>9</v>
      </c>
      <c r="F271" s="20" t="s">
        <v>1</v>
      </c>
      <c r="G271" s="13">
        <f>G272+G273</f>
        <v>93910.040000000008</v>
      </c>
      <c r="H271" s="13"/>
      <c r="I271" s="13">
        <f>I272+I273</f>
        <v>93910.040000000008</v>
      </c>
      <c r="J271" s="13"/>
      <c r="L271" s="13">
        <v>93910.04</v>
      </c>
      <c r="M271" s="13"/>
      <c r="N271" s="13">
        <v>93910.04</v>
      </c>
      <c r="O271" s="13"/>
      <c r="Q271" s="13">
        <f t="shared" si="24"/>
        <v>0</v>
      </c>
      <c r="R271" s="13">
        <f t="shared" si="25"/>
        <v>0</v>
      </c>
      <c r="S271" s="13">
        <f t="shared" si="26"/>
        <v>0</v>
      </c>
      <c r="T271" s="13">
        <f t="shared" si="27"/>
        <v>0</v>
      </c>
    </row>
    <row r="272" spans="1:20" s="149" customFormat="1" ht="110.25" outlineLevel="7">
      <c r="A272" s="19" t="s">
        <v>702</v>
      </c>
      <c r="B272" s="20" t="s">
        <v>744</v>
      </c>
      <c r="C272" s="20" t="s">
        <v>2</v>
      </c>
      <c r="D272" s="20" t="s">
        <v>22</v>
      </c>
      <c r="E272" s="20" t="s">
        <v>9</v>
      </c>
      <c r="F272" s="20" t="s">
        <v>10</v>
      </c>
      <c r="G272" s="13">
        <v>48910.04</v>
      </c>
      <c r="H272" s="13"/>
      <c r="I272" s="13">
        <v>48910.04</v>
      </c>
      <c r="J272" s="13"/>
      <c r="L272" s="13">
        <v>48910.04</v>
      </c>
      <c r="M272" s="13"/>
      <c r="N272" s="13">
        <v>48910.04</v>
      </c>
      <c r="O272" s="13"/>
      <c r="Q272" s="13">
        <f t="shared" si="24"/>
        <v>0</v>
      </c>
      <c r="R272" s="13">
        <f t="shared" si="25"/>
        <v>0</v>
      </c>
      <c r="S272" s="13">
        <f t="shared" si="26"/>
        <v>0</v>
      </c>
      <c r="T272" s="13">
        <f t="shared" si="27"/>
        <v>0</v>
      </c>
    </row>
    <row r="273" spans="1:20" s="149" customFormat="1" ht="47.25" outlineLevel="7">
      <c r="A273" s="19" t="s">
        <v>703</v>
      </c>
      <c r="B273" s="20" t="s">
        <v>744</v>
      </c>
      <c r="C273" s="20" t="s">
        <v>2</v>
      </c>
      <c r="D273" s="20" t="s">
        <v>22</v>
      </c>
      <c r="E273" s="20" t="s">
        <v>9</v>
      </c>
      <c r="F273" s="20" t="s">
        <v>17</v>
      </c>
      <c r="G273" s="13">
        <v>45000</v>
      </c>
      <c r="H273" s="13"/>
      <c r="I273" s="13">
        <v>45000</v>
      </c>
      <c r="J273" s="13"/>
      <c r="L273" s="13">
        <v>45000</v>
      </c>
      <c r="M273" s="13"/>
      <c r="N273" s="13">
        <v>45000</v>
      </c>
      <c r="O273" s="13"/>
      <c r="Q273" s="13">
        <f t="shared" si="24"/>
        <v>0</v>
      </c>
      <c r="R273" s="13">
        <f t="shared" si="25"/>
        <v>0</v>
      </c>
      <c r="S273" s="13">
        <f t="shared" si="26"/>
        <v>0</v>
      </c>
      <c r="T273" s="13">
        <f t="shared" si="27"/>
        <v>0</v>
      </c>
    </row>
    <row r="274" spans="1:20" ht="31.5" outlineLevel="2">
      <c r="A274" s="102" t="s">
        <v>677</v>
      </c>
      <c r="B274" s="103" t="s">
        <v>744</v>
      </c>
      <c r="C274" s="103" t="s">
        <v>2</v>
      </c>
      <c r="D274" s="103" t="s">
        <v>66</v>
      </c>
      <c r="E274" s="103" t="s">
        <v>4</v>
      </c>
      <c r="F274" s="103" t="s">
        <v>1</v>
      </c>
      <c r="G274" s="12">
        <f>G275+G280+G287+G295</f>
        <v>29995135.189999998</v>
      </c>
      <c r="H274" s="12"/>
      <c r="I274" s="12">
        <f>I275+I280+I287+I295</f>
        <v>30007425.049999997</v>
      </c>
      <c r="J274" s="12"/>
      <c r="L274" s="12">
        <v>29995135.190000001</v>
      </c>
      <c r="M274" s="12"/>
      <c r="N274" s="12">
        <v>30007425.050000001</v>
      </c>
      <c r="O274" s="12"/>
      <c r="Q274" s="12">
        <f t="shared" si="24"/>
        <v>0</v>
      </c>
      <c r="R274" s="12">
        <f t="shared" si="25"/>
        <v>0</v>
      </c>
      <c r="S274" s="12">
        <f t="shared" si="26"/>
        <v>0</v>
      </c>
      <c r="T274" s="12">
        <f t="shared" si="27"/>
        <v>0</v>
      </c>
    </row>
    <row r="275" spans="1:20" ht="63" outlineLevel="3">
      <c r="A275" s="102" t="s">
        <v>667</v>
      </c>
      <c r="B275" s="103" t="s">
        <v>744</v>
      </c>
      <c r="C275" s="103" t="s">
        <v>2</v>
      </c>
      <c r="D275" s="103" t="s">
        <v>66</v>
      </c>
      <c r="E275" s="103" t="s">
        <v>71</v>
      </c>
      <c r="F275" s="103" t="s">
        <v>1</v>
      </c>
      <c r="G275" s="12">
        <f>G276</f>
        <v>287000</v>
      </c>
      <c r="H275" s="12"/>
      <c r="I275" s="12">
        <f>I276</f>
        <v>287000</v>
      </c>
      <c r="J275" s="12"/>
      <c r="L275" s="12">
        <v>287000</v>
      </c>
      <c r="M275" s="12"/>
      <c r="N275" s="12">
        <v>287000</v>
      </c>
      <c r="O275" s="12"/>
      <c r="Q275" s="12">
        <f t="shared" si="24"/>
        <v>0</v>
      </c>
      <c r="R275" s="12">
        <f t="shared" si="25"/>
        <v>0</v>
      </c>
      <c r="S275" s="12">
        <f t="shared" si="26"/>
        <v>0</v>
      </c>
      <c r="T275" s="12">
        <f t="shared" si="27"/>
        <v>0</v>
      </c>
    </row>
    <row r="276" spans="1:20" ht="47.25" outlineLevel="4">
      <c r="A276" s="102" t="s">
        <v>630</v>
      </c>
      <c r="B276" s="103" t="s">
        <v>744</v>
      </c>
      <c r="C276" s="103" t="s">
        <v>2</v>
      </c>
      <c r="D276" s="103" t="s">
        <v>66</v>
      </c>
      <c r="E276" s="103" t="s">
        <v>77</v>
      </c>
      <c r="F276" s="103" t="s">
        <v>1</v>
      </c>
      <c r="G276" s="12">
        <f>G277</f>
        <v>287000</v>
      </c>
      <c r="H276" s="12"/>
      <c r="I276" s="12">
        <f>I277</f>
        <v>287000</v>
      </c>
      <c r="J276" s="12"/>
      <c r="L276" s="12">
        <v>287000</v>
      </c>
      <c r="M276" s="12"/>
      <c r="N276" s="12">
        <v>287000</v>
      </c>
      <c r="O276" s="12"/>
      <c r="Q276" s="12">
        <f t="shared" si="24"/>
        <v>0</v>
      </c>
      <c r="R276" s="12">
        <f t="shared" si="25"/>
        <v>0</v>
      </c>
      <c r="S276" s="12">
        <f t="shared" si="26"/>
        <v>0</v>
      </c>
      <c r="T276" s="12">
        <f t="shared" si="27"/>
        <v>0</v>
      </c>
    </row>
    <row r="277" spans="1:20" s="149" customFormat="1" ht="78.75" outlineLevel="5">
      <c r="A277" s="19" t="s">
        <v>1112</v>
      </c>
      <c r="B277" s="20" t="s">
        <v>744</v>
      </c>
      <c r="C277" s="20" t="s">
        <v>2</v>
      </c>
      <c r="D277" s="20" t="s">
        <v>66</v>
      </c>
      <c r="E277" s="20" t="s">
        <v>78</v>
      </c>
      <c r="F277" s="20" t="s">
        <v>1</v>
      </c>
      <c r="G277" s="13">
        <f>G278</f>
        <v>287000</v>
      </c>
      <c r="H277" s="13"/>
      <c r="I277" s="13">
        <f>I278</f>
        <v>287000</v>
      </c>
      <c r="J277" s="13"/>
      <c r="L277" s="13">
        <v>287000</v>
      </c>
      <c r="M277" s="13"/>
      <c r="N277" s="13">
        <v>287000</v>
      </c>
      <c r="O277" s="13"/>
      <c r="Q277" s="13">
        <f t="shared" si="24"/>
        <v>0</v>
      </c>
      <c r="R277" s="13">
        <f t="shared" si="25"/>
        <v>0</v>
      </c>
      <c r="S277" s="13">
        <f t="shared" si="26"/>
        <v>0</v>
      </c>
      <c r="T277" s="13">
        <f t="shared" si="27"/>
        <v>0</v>
      </c>
    </row>
    <row r="278" spans="1:20" s="149" customFormat="1" ht="31.5" outlineLevel="6">
      <c r="A278" s="19" t="s">
        <v>448</v>
      </c>
      <c r="B278" s="20" t="s">
        <v>744</v>
      </c>
      <c r="C278" s="20" t="s">
        <v>2</v>
      </c>
      <c r="D278" s="20" t="s">
        <v>66</v>
      </c>
      <c r="E278" s="20" t="s">
        <v>79</v>
      </c>
      <c r="F278" s="20" t="s">
        <v>1</v>
      </c>
      <c r="G278" s="13">
        <f>G279</f>
        <v>287000</v>
      </c>
      <c r="H278" s="13"/>
      <c r="I278" s="13">
        <f>I279</f>
        <v>287000</v>
      </c>
      <c r="J278" s="13"/>
      <c r="L278" s="13">
        <v>287000</v>
      </c>
      <c r="M278" s="13"/>
      <c r="N278" s="13">
        <v>287000</v>
      </c>
      <c r="O278" s="13"/>
      <c r="Q278" s="13">
        <f t="shared" si="24"/>
        <v>0</v>
      </c>
      <c r="R278" s="13">
        <f t="shared" si="25"/>
        <v>0</v>
      </c>
      <c r="S278" s="13">
        <f t="shared" si="26"/>
        <v>0</v>
      </c>
      <c r="T278" s="13">
        <f t="shared" si="27"/>
        <v>0</v>
      </c>
    </row>
    <row r="279" spans="1:20" s="149" customFormat="1" ht="47.25" outlineLevel="7">
      <c r="A279" s="19" t="s">
        <v>703</v>
      </c>
      <c r="B279" s="20" t="s">
        <v>744</v>
      </c>
      <c r="C279" s="20" t="s">
        <v>2</v>
      </c>
      <c r="D279" s="20" t="s">
        <v>66</v>
      </c>
      <c r="E279" s="20" t="s">
        <v>79</v>
      </c>
      <c r="F279" s="20" t="s">
        <v>17</v>
      </c>
      <c r="G279" s="13">
        <v>287000</v>
      </c>
      <c r="H279" s="13"/>
      <c r="I279" s="13">
        <v>287000</v>
      </c>
      <c r="J279" s="13"/>
      <c r="L279" s="13">
        <v>287000</v>
      </c>
      <c r="M279" s="13"/>
      <c r="N279" s="13">
        <v>287000</v>
      </c>
      <c r="O279" s="13"/>
      <c r="Q279" s="13">
        <f t="shared" si="24"/>
        <v>0</v>
      </c>
      <c r="R279" s="13">
        <f t="shared" si="25"/>
        <v>0</v>
      </c>
      <c r="S279" s="13">
        <f t="shared" si="26"/>
        <v>0</v>
      </c>
      <c r="T279" s="13">
        <f t="shared" si="27"/>
        <v>0</v>
      </c>
    </row>
    <row r="280" spans="1:20" ht="78.75" outlineLevel="3">
      <c r="A280" s="102" t="s">
        <v>632</v>
      </c>
      <c r="B280" s="103" t="s">
        <v>744</v>
      </c>
      <c r="C280" s="103" t="s">
        <v>2</v>
      </c>
      <c r="D280" s="103" t="s">
        <v>66</v>
      </c>
      <c r="E280" s="103" t="s">
        <v>83</v>
      </c>
      <c r="F280" s="103" t="s">
        <v>1</v>
      </c>
      <c r="G280" s="12">
        <f>G281+G284</f>
        <v>150500</v>
      </c>
      <c r="H280" s="12"/>
      <c r="I280" s="12">
        <f>I281+I284</f>
        <v>150500</v>
      </c>
      <c r="J280" s="12"/>
      <c r="L280" s="12">
        <v>150500</v>
      </c>
      <c r="M280" s="12"/>
      <c r="N280" s="12">
        <v>150500</v>
      </c>
      <c r="O280" s="12"/>
      <c r="Q280" s="12">
        <f t="shared" si="24"/>
        <v>0</v>
      </c>
      <c r="R280" s="12">
        <f t="shared" si="25"/>
        <v>0</v>
      </c>
      <c r="S280" s="12">
        <f t="shared" si="26"/>
        <v>0</v>
      </c>
      <c r="T280" s="12">
        <f t="shared" si="27"/>
        <v>0</v>
      </c>
    </row>
    <row r="281" spans="1:20" s="149" customFormat="1" ht="47.25" outlineLevel="5">
      <c r="A281" s="19" t="s">
        <v>1113</v>
      </c>
      <c r="B281" s="20" t="s">
        <v>744</v>
      </c>
      <c r="C281" s="20" t="s">
        <v>2</v>
      </c>
      <c r="D281" s="20" t="s">
        <v>66</v>
      </c>
      <c r="E281" s="20" t="s">
        <v>84</v>
      </c>
      <c r="F281" s="20" t="s">
        <v>1</v>
      </c>
      <c r="G281" s="13">
        <f>G282</f>
        <v>50500</v>
      </c>
      <c r="H281" s="13"/>
      <c r="I281" s="13">
        <f>I282</f>
        <v>50500</v>
      </c>
      <c r="J281" s="13"/>
      <c r="L281" s="13">
        <v>50500</v>
      </c>
      <c r="M281" s="13"/>
      <c r="N281" s="13">
        <v>50500</v>
      </c>
      <c r="O281" s="13"/>
      <c r="Q281" s="13">
        <f t="shared" si="24"/>
        <v>0</v>
      </c>
      <c r="R281" s="13">
        <f t="shared" si="25"/>
        <v>0</v>
      </c>
      <c r="S281" s="13">
        <f t="shared" si="26"/>
        <v>0</v>
      </c>
      <c r="T281" s="13">
        <f t="shared" si="27"/>
        <v>0</v>
      </c>
    </row>
    <row r="282" spans="1:20" s="149" customFormat="1" ht="31.5" outlineLevel="6">
      <c r="A282" s="19" t="s">
        <v>448</v>
      </c>
      <c r="B282" s="20" t="s">
        <v>744</v>
      </c>
      <c r="C282" s="20" t="s">
        <v>2</v>
      </c>
      <c r="D282" s="20" t="s">
        <v>66</v>
      </c>
      <c r="E282" s="20" t="s">
        <v>85</v>
      </c>
      <c r="F282" s="20" t="s">
        <v>1</v>
      </c>
      <c r="G282" s="13">
        <f>G283</f>
        <v>50500</v>
      </c>
      <c r="H282" s="13"/>
      <c r="I282" s="13">
        <f>I283</f>
        <v>50500</v>
      </c>
      <c r="J282" s="13"/>
      <c r="L282" s="13">
        <v>50500</v>
      </c>
      <c r="M282" s="13"/>
      <c r="N282" s="13">
        <v>50500</v>
      </c>
      <c r="O282" s="13"/>
      <c r="Q282" s="13">
        <f t="shared" si="24"/>
        <v>0</v>
      </c>
      <c r="R282" s="13">
        <f t="shared" si="25"/>
        <v>0</v>
      </c>
      <c r="S282" s="13">
        <f t="shared" si="26"/>
        <v>0</v>
      </c>
      <c r="T282" s="13">
        <f t="shared" si="27"/>
        <v>0</v>
      </c>
    </row>
    <row r="283" spans="1:20" s="149" customFormat="1" ht="47.25" outlineLevel="7">
      <c r="A283" s="19" t="s">
        <v>703</v>
      </c>
      <c r="B283" s="20" t="s">
        <v>744</v>
      </c>
      <c r="C283" s="20" t="s">
        <v>2</v>
      </c>
      <c r="D283" s="20" t="s">
        <v>66</v>
      </c>
      <c r="E283" s="20" t="s">
        <v>85</v>
      </c>
      <c r="F283" s="20" t="s">
        <v>17</v>
      </c>
      <c r="G283" s="13">
        <v>50500</v>
      </c>
      <c r="H283" s="13"/>
      <c r="I283" s="13">
        <v>50500</v>
      </c>
      <c r="J283" s="13"/>
      <c r="L283" s="13">
        <v>50500</v>
      </c>
      <c r="M283" s="13"/>
      <c r="N283" s="13">
        <v>50500</v>
      </c>
      <c r="O283" s="13"/>
      <c r="Q283" s="13">
        <f t="shared" si="24"/>
        <v>0</v>
      </c>
      <c r="R283" s="13">
        <f t="shared" si="25"/>
        <v>0</v>
      </c>
      <c r="S283" s="13">
        <f t="shared" si="26"/>
        <v>0</v>
      </c>
      <c r="T283" s="13">
        <f t="shared" si="27"/>
        <v>0</v>
      </c>
    </row>
    <row r="284" spans="1:20" s="149" customFormat="1" ht="47.25" outlineLevel="5">
      <c r="A284" s="19" t="s">
        <v>1114</v>
      </c>
      <c r="B284" s="20" t="s">
        <v>744</v>
      </c>
      <c r="C284" s="20" t="s">
        <v>2</v>
      </c>
      <c r="D284" s="20" t="s">
        <v>66</v>
      </c>
      <c r="E284" s="20" t="s">
        <v>86</v>
      </c>
      <c r="F284" s="20" t="s">
        <v>1</v>
      </c>
      <c r="G284" s="13">
        <f>G285</f>
        <v>100000</v>
      </c>
      <c r="H284" s="13"/>
      <c r="I284" s="13">
        <f>I285</f>
        <v>100000</v>
      </c>
      <c r="J284" s="13"/>
      <c r="L284" s="13">
        <v>100000</v>
      </c>
      <c r="M284" s="13"/>
      <c r="N284" s="13">
        <v>100000</v>
      </c>
      <c r="O284" s="13"/>
      <c r="Q284" s="13">
        <f t="shared" si="24"/>
        <v>0</v>
      </c>
      <c r="R284" s="13">
        <f t="shared" si="25"/>
        <v>0</v>
      </c>
      <c r="S284" s="13">
        <f t="shared" si="26"/>
        <v>0</v>
      </c>
      <c r="T284" s="13">
        <f t="shared" si="27"/>
        <v>0</v>
      </c>
    </row>
    <row r="285" spans="1:20" s="149" customFormat="1" ht="31.5" outlineLevel="6">
      <c r="A285" s="19" t="s">
        <v>448</v>
      </c>
      <c r="B285" s="20" t="s">
        <v>744</v>
      </c>
      <c r="C285" s="20" t="s">
        <v>2</v>
      </c>
      <c r="D285" s="20" t="s">
        <v>66</v>
      </c>
      <c r="E285" s="20" t="s">
        <v>87</v>
      </c>
      <c r="F285" s="20" t="s">
        <v>1</v>
      </c>
      <c r="G285" s="13">
        <f>G286</f>
        <v>100000</v>
      </c>
      <c r="H285" s="13"/>
      <c r="I285" s="13">
        <f>I286</f>
        <v>100000</v>
      </c>
      <c r="J285" s="13"/>
      <c r="L285" s="13">
        <v>100000</v>
      </c>
      <c r="M285" s="13"/>
      <c r="N285" s="13">
        <v>100000</v>
      </c>
      <c r="O285" s="13"/>
      <c r="Q285" s="13">
        <f t="shared" si="24"/>
        <v>0</v>
      </c>
      <c r="R285" s="13">
        <f t="shared" si="25"/>
        <v>0</v>
      </c>
      <c r="S285" s="13">
        <f t="shared" si="26"/>
        <v>0</v>
      </c>
      <c r="T285" s="13">
        <f t="shared" si="27"/>
        <v>0</v>
      </c>
    </row>
    <row r="286" spans="1:20" s="149" customFormat="1" ht="47.25" outlineLevel="7">
      <c r="A286" s="19" t="s">
        <v>703</v>
      </c>
      <c r="B286" s="20" t="s">
        <v>744</v>
      </c>
      <c r="C286" s="20" t="s">
        <v>2</v>
      </c>
      <c r="D286" s="20" t="s">
        <v>66</v>
      </c>
      <c r="E286" s="20" t="s">
        <v>87</v>
      </c>
      <c r="F286" s="20" t="s">
        <v>17</v>
      </c>
      <c r="G286" s="13">
        <v>100000</v>
      </c>
      <c r="H286" s="13"/>
      <c r="I286" s="13">
        <v>100000</v>
      </c>
      <c r="J286" s="13"/>
      <c r="L286" s="13">
        <v>100000</v>
      </c>
      <c r="M286" s="13"/>
      <c r="N286" s="13">
        <v>100000</v>
      </c>
      <c r="O286" s="13"/>
      <c r="Q286" s="13">
        <f t="shared" si="24"/>
        <v>0</v>
      </c>
      <c r="R286" s="13">
        <f t="shared" si="25"/>
        <v>0</v>
      </c>
      <c r="S286" s="13">
        <f t="shared" si="26"/>
        <v>0</v>
      </c>
      <c r="T286" s="13">
        <f t="shared" si="27"/>
        <v>0</v>
      </c>
    </row>
    <row r="287" spans="1:20" ht="47.25" outlineLevel="3">
      <c r="A287" s="102" t="s">
        <v>668</v>
      </c>
      <c r="B287" s="103" t="s">
        <v>744</v>
      </c>
      <c r="C287" s="103" t="s">
        <v>2</v>
      </c>
      <c r="D287" s="103" t="s">
        <v>66</v>
      </c>
      <c r="E287" s="103" t="s">
        <v>90</v>
      </c>
      <c r="F287" s="103" t="s">
        <v>1</v>
      </c>
      <c r="G287" s="12">
        <f>G288</f>
        <v>1444165.32</v>
      </c>
      <c r="H287" s="12"/>
      <c r="I287" s="12">
        <f>I288</f>
        <v>1444165.32</v>
      </c>
      <c r="J287" s="12"/>
      <c r="L287" s="12">
        <v>1444165.32</v>
      </c>
      <c r="M287" s="12"/>
      <c r="N287" s="12">
        <v>1444165.32</v>
      </c>
      <c r="O287" s="12"/>
      <c r="Q287" s="12">
        <f t="shared" si="24"/>
        <v>0</v>
      </c>
      <c r="R287" s="12">
        <f t="shared" si="25"/>
        <v>0</v>
      </c>
      <c r="S287" s="12">
        <f t="shared" si="26"/>
        <v>0</v>
      </c>
      <c r="T287" s="12">
        <f t="shared" si="27"/>
        <v>0</v>
      </c>
    </row>
    <row r="288" spans="1:20" ht="63" outlineLevel="4">
      <c r="A288" s="102" t="s">
        <v>633</v>
      </c>
      <c r="B288" s="103" t="s">
        <v>744</v>
      </c>
      <c r="C288" s="103" t="s">
        <v>2</v>
      </c>
      <c r="D288" s="103" t="s">
        <v>66</v>
      </c>
      <c r="E288" s="103" t="s">
        <v>91</v>
      </c>
      <c r="F288" s="103" t="s">
        <v>1</v>
      </c>
      <c r="G288" s="12">
        <f>G289+G292</f>
        <v>1444165.32</v>
      </c>
      <c r="H288" s="12"/>
      <c r="I288" s="12">
        <f>I289+I292</f>
        <v>1444165.32</v>
      </c>
      <c r="J288" s="12"/>
      <c r="L288" s="12">
        <v>1444165.32</v>
      </c>
      <c r="M288" s="12"/>
      <c r="N288" s="12">
        <v>1444165.32</v>
      </c>
      <c r="O288" s="12"/>
      <c r="Q288" s="12">
        <f t="shared" si="24"/>
        <v>0</v>
      </c>
      <c r="R288" s="12">
        <f t="shared" si="25"/>
        <v>0</v>
      </c>
      <c r="S288" s="12">
        <f t="shared" si="26"/>
        <v>0</v>
      </c>
      <c r="T288" s="12">
        <f t="shared" si="27"/>
        <v>0</v>
      </c>
    </row>
    <row r="289" spans="1:20" s="149" customFormat="1" ht="47.25" outlineLevel="5">
      <c r="A289" s="19" t="s">
        <v>1084</v>
      </c>
      <c r="B289" s="20" t="s">
        <v>744</v>
      </c>
      <c r="C289" s="20" t="s">
        <v>2</v>
      </c>
      <c r="D289" s="20" t="s">
        <v>66</v>
      </c>
      <c r="E289" s="20" t="s">
        <v>94</v>
      </c>
      <c r="F289" s="20" t="s">
        <v>1</v>
      </c>
      <c r="G289" s="13">
        <f>G290</f>
        <v>728975.4</v>
      </c>
      <c r="H289" s="13"/>
      <c r="I289" s="13">
        <f>I290</f>
        <v>728975.4</v>
      </c>
      <c r="J289" s="13"/>
      <c r="L289" s="13">
        <v>728975.4</v>
      </c>
      <c r="M289" s="13"/>
      <c r="N289" s="13">
        <v>728975.4</v>
      </c>
      <c r="O289" s="13"/>
      <c r="Q289" s="13">
        <f t="shared" si="24"/>
        <v>0</v>
      </c>
      <c r="R289" s="13">
        <f t="shared" si="25"/>
        <v>0</v>
      </c>
      <c r="S289" s="13">
        <f t="shared" si="26"/>
        <v>0</v>
      </c>
      <c r="T289" s="13">
        <f t="shared" si="27"/>
        <v>0</v>
      </c>
    </row>
    <row r="290" spans="1:20" s="149" customFormat="1" ht="31.5" outlineLevel="6">
      <c r="A290" s="19" t="s">
        <v>448</v>
      </c>
      <c r="B290" s="20" t="s">
        <v>744</v>
      </c>
      <c r="C290" s="20" t="s">
        <v>2</v>
      </c>
      <c r="D290" s="20" t="s">
        <v>66</v>
      </c>
      <c r="E290" s="20" t="s">
        <v>95</v>
      </c>
      <c r="F290" s="20" t="s">
        <v>1</v>
      </c>
      <c r="G290" s="13">
        <f>G291</f>
        <v>728975.4</v>
      </c>
      <c r="H290" s="13"/>
      <c r="I290" s="13">
        <f>I291</f>
        <v>728975.4</v>
      </c>
      <c r="J290" s="13"/>
      <c r="L290" s="13">
        <v>728975.4</v>
      </c>
      <c r="M290" s="13"/>
      <c r="N290" s="13">
        <v>728975.4</v>
      </c>
      <c r="O290" s="13"/>
      <c r="Q290" s="13">
        <f t="shared" si="24"/>
        <v>0</v>
      </c>
      <c r="R290" s="13">
        <f t="shared" si="25"/>
        <v>0</v>
      </c>
      <c r="S290" s="13">
        <f t="shared" si="26"/>
        <v>0</v>
      </c>
      <c r="T290" s="13">
        <f t="shared" si="27"/>
        <v>0</v>
      </c>
    </row>
    <row r="291" spans="1:20" s="149" customFormat="1" ht="47.25" outlineLevel="7">
      <c r="A291" s="19" t="s">
        <v>703</v>
      </c>
      <c r="B291" s="20" t="s">
        <v>744</v>
      </c>
      <c r="C291" s="20" t="s">
        <v>2</v>
      </c>
      <c r="D291" s="20" t="s">
        <v>66</v>
      </c>
      <c r="E291" s="20" t="s">
        <v>95</v>
      </c>
      <c r="F291" s="20" t="s">
        <v>17</v>
      </c>
      <c r="G291" s="13">
        <v>728975.4</v>
      </c>
      <c r="H291" s="13"/>
      <c r="I291" s="13">
        <v>728975.4</v>
      </c>
      <c r="J291" s="13"/>
      <c r="L291" s="13">
        <v>728975.4</v>
      </c>
      <c r="M291" s="13"/>
      <c r="N291" s="13">
        <v>728975.4</v>
      </c>
      <c r="O291" s="13"/>
      <c r="Q291" s="13">
        <f t="shared" si="24"/>
        <v>0</v>
      </c>
      <c r="R291" s="13">
        <f t="shared" si="25"/>
        <v>0</v>
      </c>
      <c r="S291" s="13">
        <f t="shared" si="26"/>
        <v>0</v>
      </c>
      <c r="T291" s="13">
        <f t="shared" si="27"/>
        <v>0</v>
      </c>
    </row>
    <row r="292" spans="1:20" s="149" customFormat="1" ht="47.25" outlineLevel="5">
      <c r="A292" s="19" t="s">
        <v>1092</v>
      </c>
      <c r="B292" s="20" t="s">
        <v>744</v>
      </c>
      <c r="C292" s="20" t="s">
        <v>2</v>
      </c>
      <c r="D292" s="20" t="s">
        <v>66</v>
      </c>
      <c r="E292" s="20" t="s">
        <v>100</v>
      </c>
      <c r="F292" s="20" t="s">
        <v>1</v>
      </c>
      <c r="G292" s="13">
        <f>G293</f>
        <v>715189.92</v>
      </c>
      <c r="H292" s="13"/>
      <c r="I292" s="13">
        <f>I293</f>
        <v>715189.92</v>
      </c>
      <c r="J292" s="13"/>
      <c r="L292" s="13">
        <v>715189.92</v>
      </c>
      <c r="M292" s="13"/>
      <c r="N292" s="13">
        <v>715189.92</v>
      </c>
      <c r="O292" s="13"/>
      <c r="Q292" s="13">
        <f t="shared" si="24"/>
        <v>0</v>
      </c>
      <c r="R292" s="13">
        <f t="shared" si="25"/>
        <v>0</v>
      </c>
      <c r="S292" s="13">
        <f t="shared" si="26"/>
        <v>0</v>
      </c>
      <c r="T292" s="13">
        <f t="shared" si="27"/>
        <v>0</v>
      </c>
    </row>
    <row r="293" spans="1:20" s="149" customFormat="1" ht="31.5" outlineLevel="6">
      <c r="A293" s="19" t="s">
        <v>448</v>
      </c>
      <c r="B293" s="20" t="s">
        <v>744</v>
      </c>
      <c r="C293" s="20" t="s">
        <v>2</v>
      </c>
      <c r="D293" s="20" t="s">
        <v>66</v>
      </c>
      <c r="E293" s="20" t="s">
        <v>101</v>
      </c>
      <c r="F293" s="20" t="s">
        <v>1</v>
      </c>
      <c r="G293" s="13">
        <f>G294</f>
        <v>715189.92</v>
      </c>
      <c r="H293" s="13"/>
      <c r="I293" s="13">
        <f>I294</f>
        <v>715189.92</v>
      </c>
      <c r="J293" s="13"/>
      <c r="L293" s="13">
        <v>715189.92</v>
      </c>
      <c r="M293" s="13"/>
      <c r="N293" s="13">
        <v>715189.92</v>
      </c>
      <c r="O293" s="13"/>
      <c r="Q293" s="13">
        <f t="shared" si="24"/>
        <v>0</v>
      </c>
      <c r="R293" s="13">
        <f t="shared" si="25"/>
        <v>0</v>
      </c>
      <c r="S293" s="13">
        <f t="shared" si="26"/>
        <v>0</v>
      </c>
      <c r="T293" s="13">
        <f t="shared" si="27"/>
        <v>0</v>
      </c>
    </row>
    <row r="294" spans="1:20" s="149" customFormat="1" ht="47.25" outlineLevel="7">
      <c r="A294" s="19" t="s">
        <v>703</v>
      </c>
      <c r="B294" s="20" t="s">
        <v>744</v>
      </c>
      <c r="C294" s="20" t="s">
        <v>2</v>
      </c>
      <c r="D294" s="20" t="s">
        <v>66</v>
      </c>
      <c r="E294" s="20" t="s">
        <v>101</v>
      </c>
      <c r="F294" s="20" t="s">
        <v>17</v>
      </c>
      <c r="G294" s="13">
        <v>715189.92</v>
      </c>
      <c r="H294" s="13"/>
      <c r="I294" s="13">
        <v>715189.92</v>
      </c>
      <c r="J294" s="13"/>
      <c r="L294" s="13">
        <v>715189.92</v>
      </c>
      <c r="M294" s="13"/>
      <c r="N294" s="13">
        <v>715189.92</v>
      </c>
      <c r="O294" s="13"/>
      <c r="Q294" s="13">
        <f t="shared" si="24"/>
        <v>0</v>
      </c>
      <c r="R294" s="13">
        <f t="shared" si="25"/>
        <v>0</v>
      </c>
      <c r="S294" s="13">
        <f t="shared" si="26"/>
        <v>0</v>
      </c>
      <c r="T294" s="13">
        <f t="shared" si="27"/>
        <v>0</v>
      </c>
    </row>
    <row r="295" spans="1:20" ht="63" outlineLevel="3">
      <c r="A295" s="102" t="s">
        <v>665</v>
      </c>
      <c r="B295" s="103" t="s">
        <v>744</v>
      </c>
      <c r="C295" s="103" t="s">
        <v>2</v>
      </c>
      <c r="D295" s="103" t="s">
        <v>66</v>
      </c>
      <c r="E295" s="103" t="s">
        <v>6</v>
      </c>
      <c r="F295" s="103" t="s">
        <v>1</v>
      </c>
      <c r="G295" s="12">
        <f>G296+G300+G320</f>
        <v>28113469.869999997</v>
      </c>
      <c r="H295" s="12"/>
      <c r="I295" s="12">
        <f>I296+I300+I320</f>
        <v>28125759.729999997</v>
      </c>
      <c r="J295" s="12"/>
      <c r="L295" s="12">
        <v>28113469.870000001</v>
      </c>
      <c r="M295" s="12"/>
      <c r="N295" s="12">
        <v>28125759.73</v>
      </c>
      <c r="O295" s="12"/>
      <c r="Q295" s="12">
        <f t="shared" si="24"/>
        <v>0</v>
      </c>
      <c r="R295" s="12">
        <f t="shared" si="25"/>
        <v>0</v>
      </c>
      <c r="S295" s="12">
        <f t="shared" si="26"/>
        <v>0</v>
      </c>
      <c r="T295" s="12">
        <f t="shared" si="27"/>
        <v>0</v>
      </c>
    </row>
    <row r="296" spans="1:20" ht="78.75" outlineLevel="4">
      <c r="A296" s="102" t="s">
        <v>626</v>
      </c>
      <c r="B296" s="103" t="s">
        <v>744</v>
      </c>
      <c r="C296" s="103" t="s">
        <v>2</v>
      </c>
      <c r="D296" s="103" t="s">
        <v>66</v>
      </c>
      <c r="E296" s="103" t="s">
        <v>51</v>
      </c>
      <c r="F296" s="103" t="s">
        <v>1</v>
      </c>
      <c r="G296" s="12">
        <f>G297</f>
        <v>736880</v>
      </c>
      <c r="H296" s="12"/>
      <c r="I296" s="12">
        <f>I297</f>
        <v>736880</v>
      </c>
      <c r="J296" s="12"/>
      <c r="L296" s="12">
        <v>736880</v>
      </c>
      <c r="M296" s="12"/>
      <c r="N296" s="12">
        <v>736880</v>
      </c>
      <c r="O296" s="12"/>
      <c r="Q296" s="12">
        <f t="shared" si="24"/>
        <v>0</v>
      </c>
      <c r="R296" s="12">
        <f t="shared" si="25"/>
        <v>0</v>
      </c>
      <c r="S296" s="12">
        <f t="shared" si="26"/>
        <v>0</v>
      </c>
      <c r="T296" s="12">
        <f t="shared" si="27"/>
        <v>0</v>
      </c>
    </row>
    <row r="297" spans="1:20" s="149" customFormat="1" ht="94.5" outlineLevel="5">
      <c r="A297" s="19" t="s">
        <v>1115</v>
      </c>
      <c r="B297" s="20" t="s">
        <v>744</v>
      </c>
      <c r="C297" s="20" t="s">
        <v>2</v>
      </c>
      <c r="D297" s="20" t="s">
        <v>66</v>
      </c>
      <c r="E297" s="20" t="s">
        <v>113</v>
      </c>
      <c r="F297" s="20" t="s">
        <v>1</v>
      </c>
      <c r="G297" s="13">
        <f>G298</f>
        <v>736880</v>
      </c>
      <c r="H297" s="13"/>
      <c r="I297" s="13">
        <f>I298</f>
        <v>736880</v>
      </c>
      <c r="J297" s="13"/>
      <c r="L297" s="13">
        <v>736880</v>
      </c>
      <c r="M297" s="13"/>
      <c r="N297" s="13">
        <v>736880</v>
      </c>
      <c r="O297" s="13"/>
      <c r="Q297" s="13">
        <f t="shared" si="24"/>
        <v>0</v>
      </c>
      <c r="R297" s="13">
        <f t="shared" si="25"/>
        <v>0</v>
      </c>
      <c r="S297" s="13">
        <f t="shared" si="26"/>
        <v>0</v>
      </c>
      <c r="T297" s="13">
        <f t="shared" si="27"/>
        <v>0</v>
      </c>
    </row>
    <row r="298" spans="1:20" s="149" customFormat="1" ht="63" outlineLevel="6">
      <c r="A298" s="19" t="s">
        <v>453</v>
      </c>
      <c r="B298" s="20" t="s">
        <v>744</v>
      </c>
      <c r="C298" s="20" t="s">
        <v>2</v>
      </c>
      <c r="D298" s="20" t="s">
        <v>66</v>
      </c>
      <c r="E298" s="20" t="s">
        <v>114</v>
      </c>
      <c r="F298" s="20" t="s">
        <v>1</v>
      </c>
      <c r="G298" s="13">
        <f>G299</f>
        <v>736880</v>
      </c>
      <c r="H298" s="13"/>
      <c r="I298" s="13">
        <f>I299</f>
        <v>736880</v>
      </c>
      <c r="J298" s="13"/>
      <c r="L298" s="13">
        <v>736880</v>
      </c>
      <c r="M298" s="13"/>
      <c r="N298" s="13">
        <v>736880</v>
      </c>
      <c r="O298" s="13"/>
      <c r="Q298" s="13">
        <f t="shared" si="24"/>
        <v>0</v>
      </c>
      <c r="R298" s="13">
        <f t="shared" si="25"/>
        <v>0</v>
      </c>
      <c r="S298" s="13">
        <f t="shared" si="26"/>
        <v>0</v>
      </c>
      <c r="T298" s="13">
        <f t="shared" si="27"/>
        <v>0</v>
      </c>
    </row>
    <row r="299" spans="1:20" s="149" customFormat="1" ht="47.25" outlineLevel="7">
      <c r="A299" s="19" t="s">
        <v>703</v>
      </c>
      <c r="B299" s="20" t="s">
        <v>744</v>
      </c>
      <c r="C299" s="20" t="s">
        <v>2</v>
      </c>
      <c r="D299" s="20" t="s">
        <v>66</v>
      </c>
      <c r="E299" s="20" t="s">
        <v>114</v>
      </c>
      <c r="F299" s="20" t="s">
        <v>17</v>
      </c>
      <c r="G299" s="13">
        <v>736880</v>
      </c>
      <c r="H299" s="13"/>
      <c r="I299" s="13">
        <v>736880</v>
      </c>
      <c r="J299" s="13"/>
      <c r="L299" s="13">
        <v>736880</v>
      </c>
      <c r="M299" s="13"/>
      <c r="N299" s="13">
        <v>736880</v>
      </c>
      <c r="O299" s="13"/>
      <c r="Q299" s="13">
        <f t="shared" si="24"/>
        <v>0</v>
      </c>
      <c r="R299" s="13">
        <f t="shared" si="25"/>
        <v>0</v>
      </c>
      <c r="S299" s="13">
        <f t="shared" si="26"/>
        <v>0</v>
      </c>
      <c r="T299" s="13">
        <f t="shared" si="27"/>
        <v>0</v>
      </c>
    </row>
    <row r="300" spans="1:20" ht="78.75" outlineLevel="4">
      <c r="A300" s="102" t="s">
        <v>636</v>
      </c>
      <c r="B300" s="103" t="s">
        <v>744</v>
      </c>
      <c r="C300" s="103" t="s">
        <v>2</v>
      </c>
      <c r="D300" s="103" t="s">
        <v>66</v>
      </c>
      <c r="E300" s="103" t="s">
        <v>119</v>
      </c>
      <c r="F300" s="103" t="s">
        <v>1</v>
      </c>
      <c r="G300" s="12">
        <f>G301+G307+G310+G314+G317</f>
        <v>27277833.869999997</v>
      </c>
      <c r="H300" s="12"/>
      <c r="I300" s="12">
        <f>I301+I307+I310+I314+I317</f>
        <v>27290123.729999997</v>
      </c>
      <c r="J300" s="12"/>
      <c r="L300" s="12">
        <v>27277833.870000001</v>
      </c>
      <c r="M300" s="12"/>
      <c r="N300" s="12">
        <v>27290123.73</v>
      </c>
      <c r="O300" s="12"/>
      <c r="Q300" s="12">
        <f t="shared" si="24"/>
        <v>0</v>
      </c>
      <c r="R300" s="12">
        <f t="shared" si="25"/>
        <v>0</v>
      </c>
      <c r="S300" s="12">
        <f t="shared" si="26"/>
        <v>0</v>
      </c>
      <c r="T300" s="12">
        <f t="shared" si="27"/>
        <v>0</v>
      </c>
    </row>
    <row r="301" spans="1:20" s="149" customFormat="1" ht="141.75" outlineLevel="5">
      <c r="A301" s="19" t="s">
        <v>1116</v>
      </c>
      <c r="B301" s="20" t="s">
        <v>744</v>
      </c>
      <c r="C301" s="20" t="s">
        <v>2</v>
      </c>
      <c r="D301" s="20" t="s">
        <v>66</v>
      </c>
      <c r="E301" s="20" t="s">
        <v>120</v>
      </c>
      <c r="F301" s="20" t="s">
        <v>1</v>
      </c>
      <c r="G301" s="13">
        <f>G302+G305</f>
        <v>19184396.09</v>
      </c>
      <c r="H301" s="13"/>
      <c r="I301" s="13">
        <f>I302+I305</f>
        <v>19184396.09</v>
      </c>
      <c r="J301" s="13"/>
      <c r="L301" s="13">
        <v>19184396.09</v>
      </c>
      <c r="M301" s="13"/>
      <c r="N301" s="13">
        <v>19184396.09</v>
      </c>
      <c r="O301" s="13"/>
      <c r="Q301" s="13">
        <f t="shared" si="24"/>
        <v>0</v>
      </c>
      <c r="R301" s="13">
        <f t="shared" si="25"/>
        <v>0</v>
      </c>
      <c r="S301" s="13">
        <f t="shared" si="26"/>
        <v>0</v>
      </c>
      <c r="T301" s="13">
        <f t="shared" si="27"/>
        <v>0</v>
      </c>
    </row>
    <row r="302" spans="1:20" s="149" customFormat="1" ht="94.5" outlineLevel="6">
      <c r="A302" s="19" t="s">
        <v>450</v>
      </c>
      <c r="B302" s="20" t="s">
        <v>744</v>
      </c>
      <c r="C302" s="20" t="s">
        <v>2</v>
      </c>
      <c r="D302" s="20" t="s">
        <v>66</v>
      </c>
      <c r="E302" s="20" t="s">
        <v>121</v>
      </c>
      <c r="F302" s="20" t="s">
        <v>1</v>
      </c>
      <c r="G302" s="13">
        <f>G303+G304</f>
        <v>18739090.510000002</v>
      </c>
      <c r="H302" s="13"/>
      <c r="I302" s="13">
        <f>I303+I304</f>
        <v>18739090.510000002</v>
      </c>
      <c r="J302" s="13"/>
      <c r="L302" s="13">
        <v>18739090.510000002</v>
      </c>
      <c r="M302" s="13"/>
      <c r="N302" s="13">
        <v>18739090.510000002</v>
      </c>
      <c r="O302" s="13"/>
      <c r="Q302" s="13">
        <f t="shared" si="24"/>
        <v>0</v>
      </c>
      <c r="R302" s="13">
        <f t="shared" si="25"/>
        <v>0</v>
      </c>
      <c r="S302" s="13">
        <f t="shared" si="26"/>
        <v>0</v>
      </c>
      <c r="T302" s="13">
        <f t="shared" si="27"/>
        <v>0</v>
      </c>
    </row>
    <row r="303" spans="1:20" s="149" customFormat="1" ht="110.25" outlineLevel="7">
      <c r="A303" s="19" t="s">
        <v>702</v>
      </c>
      <c r="B303" s="20" t="s">
        <v>744</v>
      </c>
      <c r="C303" s="20" t="s">
        <v>2</v>
      </c>
      <c r="D303" s="20" t="s">
        <v>66</v>
      </c>
      <c r="E303" s="20" t="s">
        <v>121</v>
      </c>
      <c r="F303" s="20" t="s">
        <v>10</v>
      </c>
      <c r="G303" s="13">
        <v>17709740.98</v>
      </c>
      <c r="H303" s="13"/>
      <c r="I303" s="13">
        <v>17709740.98</v>
      </c>
      <c r="J303" s="13"/>
      <c r="L303" s="13">
        <v>17709740.98</v>
      </c>
      <c r="M303" s="13"/>
      <c r="N303" s="13">
        <v>17709740.98</v>
      </c>
      <c r="O303" s="13"/>
      <c r="Q303" s="13">
        <f t="shared" si="24"/>
        <v>0</v>
      </c>
      <c r="R303" s="13">
        <f t="shared" si="25"/>
        <v>0</v>
      </c>
      <c r="S303" s="13">
        <f t="shared" si="26"/>
        <v>0</v>
      </c>
      <c r="T303" s="13">
        <f t="shared" si="27"/>
        <v>0</v>
      </c>
    </row>
    <row r="304" spans="1:20" s="149" customFormat="1" ht="47.25" outlineLevel="7">
      <c r="A304" s="19" t="s">
        <v>703</v>
      </c>
      <c r="B304" s="20" t="s">
        <v>744</v>
      </c>
      <c r="C304" s="20" t="s">
        <v>2</v>
      </c>
      <c r="D304" s="20" t="s">
        <v>66</v>
      </c>
      <c r="E304" s="20" t="s">
        <v>121</v>
      </c>
      <c r="F304" s="20" t="s">
        <v>17</v>
      </c>
      <c r="G304" s="13">
        <v>1029349.53</v>
      </c>
      <c r="H304" s="13"/>
      <c r="I304" s="13">
        <v>1029349.53</v>
      </c>
      <c r="J304" s="13"/>
      <c r="L304" s="13">
        <v>1029349.53</v>
      </c>
      <c r="M304" s="13"/>
      <c r="N304" s="13">
        <v>1029349.53</v>
      </c>
      <c r="O304" s="13"/>
      <c r="Q304" s="13">
        <f t="shared" si="24"/>
        <v>0</v>
      </c>
      <c r="R304" s="13">
        <f t="shared" si="25"/>
        <v>0</v>
      </c>
      <c r="S304" s="13">
        <f t="shared" si="26"/>
        <v>0</v>
      </c>
      <c r="T304" s="13">
        <f t="shared" si="27"/>
        <v>0</v>
      </c>
    </row>
    <row r="305" spans="1:20" s="149" customFormat="1" ht="94.5" outlineLevel="6">
      <c r="A305" s="19" t="s">
        <v>439</v>
      </c>
      <c r="B305" s="20" t="s">
        <v>744</v>
      </c>
      <c r="C305" s="20" t="s">
        <v>2</v>
      </c>
      <c r="D305" s="20" t="s">
        <v>66</v>
      </c>
      <c r="E305" s="20" t="s">
        <v>122</v>
      </c>
      <c r="F305" s="20" t="s">
        <v>1</v>
      </c>
      <c r="G305" s="13">
        <f>G306</f>
        <v>445305.58</v>
      </c>
      <c r="H305" s="13"/>
      <c r="I305" s="13">
        <f>I306</f>
        <v>445305.58</v>
      </c>
      <c r="J305" s="13"/>
      <c r="L305" s="13">
        <v>445305.58</v>
      </c>
      <c r="M305" s="13"/>
      <c r="N305" s="13">
        <v>445305.58</v>
      </c>
      <c r="O305" s="13"/>
      <c r="Q305" s="13">
        <f t="shared" si="24"/>
        <v>0</v>
      </c>
      <c r="R305" s="13">
        <f t="shared" si="25"/>
        <v>0</v>
      </c>
      <c r="S305" s="13">
        <f t="shared" si="26"/>
        <v>0</v>
      </c>
      <c r="T305" s="13">
        <f t="shared" si="27"/>
        <v>0</v>
      </c>
    </row>
    <row r="306" spans="1:20" s="149" customFormat="1" ht="110.25" outlineLevel="7">
      <c r="A306" s="19" t="s">
        <v>702</v>
      </c>
      <c r="B306" s="20" t="s">
        <v>744</v>
      </c>
      <c r="C306" s="20" t="s">
        <v>2</v>
      </c>
      <c r="D306" s="20" t="s">
        <v>66</v>
      </c>
      <c r="E306" s="20" t="s">
        <v>122</v>
      </c>
      <c r="F306" s="20" t="s">
        <v>10</v>
      </c>
      <c r="G306" s="13">
        <v>445305.58</v>
      </c>
      <c r="H306" s="13"/>
      <c r="I306" s="13">
        <v>445305.58</v>
      </c>
      <c r="J306" s="13"/>
      <c r="L306" s="13">
        <v>445305.58</v>
      </c>
      <c r="M306" s="13"/>
      <c r="N306" s="13">
        <v>445305.58</v>
      </c>
      <c r="O306" s="13"/>
      <c r="Q306" s="13">
        <f t="shared" si="24"/>
        <v>0</v>
      </c>
      <c r="R306" s="13">
        <f t="shared" si="25"/>
        <v>0</v>
      </c>
      <c r="S306" s="13">
        <f t="shared" si="26"/>
        <v>0</v>
      </c>
      <c r="T306" s="13">
        <f t="shared" si="27"/>
        <v>0</v>
      </c>
    </row>
    <row r="307" spans="1:20" s="149" customFormat="1" ht="78.75" outlineLevel="5">
      <c r="A307" s="19" t="s">
        <v>1117</v>
      </c>
      <c r="B307" s="20" t="s">
        <v>744</v>
      </c>
      <c r="C307" s="20" t="s">
        <v>2</v>
      </c>
      <c r="D307" s="20" t="s">
        <v>66</v>
      </c>
      <c r="E307" s="20" t="s">
        <v>123</v>
      </c>
      <c r="F307" s="20" t="s">
        <v>1</v>
      </c>
      <c r="G307" s="13">
        <f>G308</f>
        <v>35908</v>
      </c>
      <c r="H307" s="13"/>
      <c r="I307" s="13">
        <f>I308</f>
        <v>35908</v>
      </c>
      <c r="J307" s="13"/>
      <c r="L307" s="13">
        <v>35908</v>
      </c>
      <c r="M307" s="13"/>
      <c r="N307" s="13">
        <v>35908</v>
      </c>
      <c r="O307" s="13"/>
      <c r="Q307" s="13">
        <f t="shared" si="24"/>
        <v>0</v>
      </c>
      <c r="R307" s="13">
        <f t="shared" si="25"/>
        <v>0</v>
      </c>
      <c r="S307" s="13">
        <f t="shared" si="26"/>
        <v>0</v>
      </c>
      <c r="T307" s="13">
        <f t="shared" si="27"/>
        <v>0</v>
      </c>
    </row>
    <row r="308" spans="1:20" s="149" customFormat="1" ht="94.5" outlineLevel="6">
      <c r="A308" s="19" t="s">
        <v>450</v>
      </c>
      <c r="B308" s="20" t="s">
        <v>744</v>
      </c>
      <c r="C308" s="20" t="s">
        <v>2</v>
      </c>
      <c r="D308" s="20" t="s">
        <v>66</v>
      </c>
      <c r="E308" s="20" t="s">
        <v>124</v>
      </c>
      <c r="F308" s="20" t="s">
        <v>1</v>
      </c>
      <c r="G308" s="13">
        <f>G309</f>
        <v>35908</v>
      </c>
      <c r="H308" s="13"/>
      <c r="I308" s="13">
        <f>I309</f>
        <v>35908</v>
      </c>
      <c r="J308" s="13"/>
      <c r="L308" s="13">
        <v>35908</v>
      </c>
      <c r="M308" s="13"/>
      <c r="N308" s="13">
        <v>35908</v>
      </c>
      <c r="O308" s="13"/>
      <c r="Q308" s="13">
        <f t="shared" si="24"/>
        <v>0</v>
      </c>
      <c r="R308" s="13">
        <f t="shared" si="25"/>
        <v>0</v>
      </c>
      <c r="S308" s="13">
        <f t="shared" si="26"/>
        <v>0</v>
      </c>
      <c r="T308" s="13">
        <f t="shared" si="27"/>
        <v>0</v>
      </c>
    </row>
    <row r="309" spans="1:20" s="149" customFormat="1" ht="47.25" outlineLevel="7">
      <c r="A309" s="19" t="s">
        <v>703</v>
      </c>
      <c r="B309" s="20" t="s">
        <v>744</v>
      </c>
      <c r="C309" s="20" t="s">
        <v>2</v>
      </c>
      <c r="D309" s="20" t="s">
        <v>66</v>
      </c>
      <c r="E309" s="20" t="s">
        <v>124</v>
      </c>
      <c r="F309" s="20" t="s">
        <v>17</v>
      </c>
      <c r="G309" s="13">
        <v>35908</v>
      </c>
      <c r="H309" s="13"/>
      <c r="I309" s="13">
        <v>35908</v>
      </c>
      <c r="J309" s="13"/>
      <c r="L309" s="13">
        <v>35908</v>
      </c>
      <c r="M309" s="13"/>
      <c r="N309" s="13">
        <v>35908</v>
      </c>
      <c r="O309" s="13"/>
      <c r="Q309" s="13">
        <f t="shared" si="24"/>
        <v>0</v>
      </c>
      <c r="R309" s="13">
        <f t="shared" si="25"/>
        <v>0</v>
      </c>
      <c r="S309" s="13">
        <f t="shared" si="26"/>
        <v>0</v>
      </c>
      <c r="T309" s="13">
        <f t="shared" si="27"/>
        <v>0</v>
      </c>
    </row>
    <row r="310" spans="1:20" s="149" customFormat="1" ht="47.25" outlineLevel="5">
      <c r="A310" s="19" t="s">
        <v>1118</v>
      </c>
      <c r="B310" s="20" t="s">
        <v>744</v>
      </c>
      <c r="C310" s="20" t="s">
        <v>2</v>
      </c>
      <c r="D310" s="20" t="s">
        <v>66</v>
      </c>
      <c r="E310" s="20" t="s">
        <v>125</v>
      </c>
      <c r="F310" s="20" t="s">
        <v>1</v>
      </c>
      <c r="G310" s="13">
        <f>G311</f>
        <v>5601589.7399999993</v>
      </c>
      <c r="H310" s="13"/>
      <c r="I310" s="13">
        <f>I311</f>
        <v>5613879.5999999996</v>
      </c>
      <c r="J310" s="13"/>
      <c r="L310" s="13">
        <v>5601589.7400000002</v>
      </c>
      <c r="M310" s="13"/>
      <c r="N310" s="13">
        <v>5613879.5999999996</v>
      </c>
      <c r="O310" s="13"/>
      <c r="Q310" s="13">
        <f t="shared" si="24"/>
        <v>0</v>
      </c>
      <c r="R310" s="13">
        <f t="shared" si="25"/>
        <v>0</v>
      </c>
      <c r="S310" s="13">
        <f t="shared" si="26"/>
        <v>0</v>
      </c>
      <c r="T310" s="13">
        <f t="shared" si="27"/>
        <v>0</v>
      </c>
    </row>
    <row r="311" spans="1:20" s="149" customFormat="1" ht="94.5" outlineLevel="6">
      <c r="A311" s="19" t="s">
        <v>450</v>
      </c>
      <c r="B311" s="20" t="s">
        <v>744</v>
      </c>
      <c r="C311" s="20" t="s">
        <v>2</v>
      </c>
      <c r="D311" s="20" t="s">
        <v>66</v>
      </c>
      <c r="E311" s="20" t="s">
        <v>126</v>
      </c>
      <c r="F311" s="20" t="s">
        <v>1</v>
      </c>
      <c r="G311" s="13">
        <f>G312+G313</f>
        <v>5601589.7399999993</v>
      </c>
      <c r="H311" s="13"/>
      <c r="I311" s="13">
        <f>I312+I313</f>
        <v>5613879.5999999996</v>
      </c>
      <c r="J311" s="13"/>
      <c r="L311" s="13">
        <v>5601589.7400000002</v>
      </c>
      <c r="M311" s="13"/>
      <c r="N311" s="13">
        <v>5613879.5999999996</v>
      </c>
      <c r="O311" s="13"/>
      <c r="Q311" s="13">
        <f t="shared" si="24"/>
        <v>0</v>
      </c>
      <c r="R311" s="13">
        <f t="shared" si="25"/>
        <v>0</v>
      </c>
      <c r="S311" s="13">
        <f t="shared" si="26"/>
        <v>0</v>
      </c>
      <c r="T311" s="13">
        <f t="shared" si="27"/>
        <v>0</v>
      </c>
    </row>
    <row r="312" spans="1:20" s="149" customFormat="1" ht="110.25" outlineLevel="7">
      <c r="A312" s="19" t="s">
        <v>702</v>
      </c>
      <c r="B312" s="20" t="s">
        <v>744</v>
      </c>
      <c r="C312" s="20" t="s">
        <v>2</v>
      </c>
      <c r="D312" s="20" t="s">
        <v>66</v>
      </c>
      <c r="E312" s="20" t="s">
        <v>126</v>
      </c>
      <c r="F312" s="20" t="s">
        <v>10</v>
      </c>
      <c r="G312" s="13">
        <v>5040338.5999999996</v>
      </c>
      <c r="H312" s="13"/>
      <c r="I312" s="13">
        <v>5040338.5999999996</v>
      </c>
      <c r="J312" s="13"/>
      <c r="L312" s="13">
        <v>5040338.5999999996</v>
      </c>
      <c r="M312" s="13"/>
      <c r="N312" s="13">
        <v>5040338.5999999996</v>
      </c>
      <c r="O312" s="13"/>
      <c r="Q312" s="13">
        <f t="shared" si="24"/>
        <v>0</v>
      </c>
      <c r="R312" s="13">
        <f t="shared" si="25"/>
        <v>0</v>
      </c>
      <c r="S312" s="13">
        <f t="shared" si="26"/>
        <v>0</v>
      </c>
      <c r="T312" s="13">
        <f t="shared" si="27"/>
        <v>0</v>
      </c>
    </row>
    <row r="313" spans="1:20" s="149" customFormat="1" ht="47.25" outlineLevel="7">
      <c r="A313" s="19" t="s">
        <v>703</v>
      </c>
      <c r="B313" s="20" t="s">
        <v>744</v>
      </c>
      <c r="C313" s="20" t="s">
        <v>2</v>
      </c>
      <c r="D313" s="20" t="s">
        <v>66</v>
      </c>
      <c r="E313" s="20" t="s">
        <v>126</v>
      </c>
      <c r="F313" s="20" t="s">
        <v>17</v>
      </c>
      <c r="G313" s="13">
        <v>561251.14</v>
      </c>
      <c r="H313" s="13"/>
      <c r="I313" s="13">
        <v>573541</v>
      </c>
      <c r="J313" s="13"/>
      <c r="L313" s="13">
        <v>561251.14</v>
      </c>
      <c r="M313" s="13"/>
      <c r="N313" s="13">
        <v>573541</v>
      </c>
      <c r="O313" s="13"/>
      <c r="Q313" s="13">
        <f t="shared" si="24"/>
        <v>0</v>
      </c>
      <c r="R313" s="13">
        <f t="shared" si="25"/>
        <v>0</v>
      </c>
      <c r="S313" s="13">
        <f t="shared" si="26"/>
        <v>0</v>
      </c>
      <c r="T313" s="13">
        <f t="shared" si="27"/>
        <v>0</v>
      </c>
    </row>
    <row r="314" spans="1:20" s="149" customFormat="1" ht="78.75" outlineLevel="5">
      <c r="A314" s="19" t="s">
        <v>1119</v>
      </c>
      <c r="B314" s="20" t="s">
        <v>744</v>
      </c>
      <c r="C314" s="20" t="s">
        <v>2</v>
      </c>
      <c r="D314" s="20" t="s">
        <v>66</v>
      </c>
      <c r="E314" s="20" t="s">
        <v>127</v>
      </c>
      <c r="F314" s="20" t="s">
        <v>1</v>
      </c>
      <c r="G314" s="13">
        <f>G315</f>
        <v>340380</v>
      </c>
      <c r="H314" s="13"/>
      <c r="I314" s="13">
        <f>I315</f>
        <v>340380</v>
      </c>
      <c r="J314" s="13"/>
      <c r="L314" s="13">
        <v>340380</v>
      </c>
      <c r="M314" s="13"/>
      <c r="N314" s="13">
        <v>340380</v>
      </c>
      <c r="O314" s="13"/>
      <c r="Q314" s="13">
        <f t="shared" si="24"/>
        <v>0</v>
      </c>
      <c r="R314" s="13">
        <f t="shared" si="25"/>
        <v>0</v>
      </c>
      <c r="S314" s="13">
        <f t="shared" si="26"/>
        <v>0</v>
      </c>
      <c r="T314" s="13">
        <f t="shared" si="27"/>
        <v>0</v>
      </c>
    </row>
    <row r="315" spans="1:20" s="149" customFormat="1" ht="31.5" outlineLevel="6">
      <c r="A315" s="19" t="s">
        <v>448</v>
      </c>
      <c r="B315" s="20" t="s">
        <v>744</v>
      </c>
      <c r="C315" s="20" t="s">
        <v>2</v>
      </c>
      <c r="D315" s="20" t="s">
        <v>66</v>
      </c>
      <c r="E315" s="20" t="s">
        <v>128</v>
      </c>
      <c r="F315" s="20" t="s">
        <v>1</v>
      </c>
      <c r="G315" s="13">
        <f>G316</f>
        <v>340380</v>
      </c>
      <c r="H315" s="13"/>
      <c r="I315" s="13">
        <f>I316</f>
        <v>340380</v>
      </c>
      <c r="J315" s="13"/>
      <c r="L315" s="13">
        <v>340380</v>
      </c>
      <c r="M315" s="13"/>
      <c r="N315" s="13">
        <v>340380</v>
      </c>
      <c r="O315" s="13"/>
      <c r="Q315" s="13">
        <f t="shared" si="24"/>
        <v>0</v>
      </c>
      <c r="R315" s="13">
        <f t="shared" si="25"/>
        <v>0</v>
      </c>
      <c r="S315" s="13">
        <f t="shared" si="26"/>
        <v>0</v>
      </c>
      <c r="T315" s="13">
        <f t="shared" si="27"/>
        <v>0</v>
      </c>
    </row>
    <row r="316" spans="1:20" s="149" customFormat="1" ht="31.5" outlineLevel="7">
      <c r="A316" s="19" t="s">
        <v>704</v>
      </c>
      <c r="B316" s="20" t="s">
        <v>744</v>
      </c>
      <c r="C316" s="20" t="s">
        <v>2</v>
      </c>
      <c r="D316" s="20" t="s">
        <v>66</v>
      </c>
      <c r="E316" s="20" t="s">
        <v>128</v>
      </c>
      <c r="F316" s="20" t="s">
        <v>47</v>
      </c>
      <c r="G316" s="13">
        <v>340380</v>
      </c>
      <c r="H316" s="13"/>
      <c r="I316" s="13">
        <v>340380</v>
      </c>
      <c r="J316" s="13"/>
      <c r="L316" s="13">
        <v>340380</v>
      </c>
      <c r="M316" s="13"/>
      <c r="N316" s="13">
        <v>340380</v>
      </c>
      <c r="O316" s="13"/>
      <c r="Q316" s="13">
        <f t="shared" si="24"/>
        <v>0</v>
      </c>
      <c r="R316" s="13">
        <f t="shared" si="25"/>
        <v>0</v>
      </c>
      <c r="S316" s="13">
        <f t="shared" si="26"/>
        <v>0</v>
      </c>
      <c r="T316" s="13">
        <f t="shared" si="27"/>
        <v>0</v>
      </c>
    </row>
    <row r="317" spans="1:20" s="149" customFormat="1" ht="94.5" outlineLevel="5">
      <c r="A317" s="19" t="s">
        <v>1120</v>
      </c>
      <c r="B317" s="20" t="s">
        <v>744</v>
      </c>
      <c r="C317" s="20" t="s">
        <v>2</v>
      </c>
      <c r="D317" s="20" t="s">
        <v>66</v>
      </c>
      <c r="E317" s="20" t="s">
        <v>129</v>
      </c>
      <c r="F317" s="20" t="s">
        <v>1</v>
      </c>
      <c r="G317" s="13">
        <f>G318</f>
        <v>2115560.04</v>
      </c>
      <c r="H317" s="13"/>
      <c r="I317" s="13">
        <f>I318</f>
        <v>2115560.04</v>
      </c>
      <c r="J317" s="13"/>
      <c r="L317" s="13">
        <v>2115560.04</v>
      </c>
      <c r="M317" s="13"/>
      <c r="N317" s="13">
        <v>2115560.04</v>
      </c>
      <c r="O317" s="13"/>
      <c r="Q317" s="13">
        <f t="shared" si="24"/>
        <v>0</v>
      </c>
      <c r="R317" s="13">
        <f t="shared" si="25"/>
        <v>0</v>
      </c>
      <c r="S317" s="13">
        <f t="shared" si="26"/>
        <v>0</v>
      </c>
      <c r="T317" s="13">
        <f t="shared" si="27"/>
        <v>0</v>
      </c>
    </row>
    <row r="318" spans="1:20" s="149" customFormat="1" ht="94.5" outlineLevel="6">
      <c r="A318" s="19" t="s">
        <v>450</v>
      </c>
      <c r="B318" s="20" t="s">
        <v>744</v>
      </c>
      <c r="C318" s="20" t="s">
        <v>2</v>
      </c>
      <c r="D318" s="20" t="s">
        <v>66</v>
      </c>
      <c r="E318" s="20" t="s">
        <v>130</v>
      </c>
      <c r="F318" s="20" t="s">
        <v>1</v>
      </c>
      <c r="G318" s="13">
        <f>G319</f>
        <v>2115560.04</v>
      </c>
      <c r="H318" s="13"/>
      <c r="I318" s="13">
        <f>I319</f>
        <v>2115560.04</v>
      </c>
      <c r="J318" s="13"/>
      <c r="L318" s="13">
        <v>2115560.04</v>
      </c>
      <c r="M318" s="13"/>
      <c r="N318" s="13">
        <v>2115560.04</v>
      </c>
      <c r="O318" s="13"/>
      <c r="Q318" s="13">
        <f t="shared" si="24"/>
        <v>0</v>
      </c>
      <c r="R318" s="13">
        <f t="shared" si="25"/>
        <v>0</v>
      </c>
      <c r="S318" s="13">
        <f t="shared" si="26"/>
        <v>0</v>
      </c>
      <c r="T318" s="13">
        <f t="shared" si="27"/>
        <v>0</v>
      </c>
    </row>
    <row r="319" spans="1:20" s="149" customFormat="1" ht="110.25" outlineLevel="7">
      <c r="A319" s="19" t="s">
        <v>702</v>
      </c>
      <c r="B319" s="20" t="s">
        <v>744</v>
      </c>
      <c r="C319" s="20" t="s">
        <v>2</v>
      </c>
      <c r="D319" s="20" t="s">
        <v>66</v>
      </c>
      <c r="E319" s="20" t="s">
        <v>130</v>
      </c>
      <c r="F319" s="20" t="s">
        <v>10</v>
      </c>
      <c r="G319" s="13">
        <v>2115560.04</v>
      </c>
      <c r="H319" s="13"/>
      <c r="I319" s="13">
        <v>2115560.04</v>
      </c>
      <c r="J319" s="13"/>
      <c r="L319" s="13">
        <v>2115560.04</v>
      </c>
      <c r="M319" s="13"/>
      <c r="N319" s="13">
        <v>2115560.04</v>
      </c>
      <c r="O319" s="13"/>
      <c r="Q319" s="13">
        <f t="shared" si="24"/>
        <v>0</v>
      </c>
      <c r="R319" s="13">
        <f t="shared" si="25"/>
        <v>0</v>
      </c>
      <c r="S319" s="13">
        <f t="shared" si="26"/>
        <v>0</v>
      </c>
      <c r="T319" s="13">
        <f t="shared" si="27"/>
        <v>0</v>
      </c>
    </row>
    <row r="320" spans="1:20" ht="47.25" outlineLevel="4">
      <c r="A320" s="102" t="s">
        <v>637</v>
      </c>
      <c r="B320" s="103" t="s">
        <v>744</v>
      </c>
      <c r="C320" s="103" t="s">
        <v>2</v>
      </c>
      <c r="D320" s="103" t="s">
        <v>66</v>
      </c>
      <c r="E320" s="103" t="s">
        <v>131</v>
      </c>
      <c r="F320" s="103" t="s">
        <v>1</v>
      </c>
      <c r="G320" s="12">
        <f>G321</f>
        <v>98756</v>
      </c>
      <c r="H320" s="12"/>
      <c r="I320" s="12">
        <f>I321</f>
        <v>98756</v>
      </c>
      <c r="J320" s="12"/>
      <c r="L320" s="12">
        <v>98756</v>
      </c>
      <c r="M320" s="12"/>
      <c r="N320" s="12">
        <v>98756</v>
      </c>
      <c r="O320" s="12"/>
      <c r="Q320" s="12">
        <f t="shared" si="24"/>
        <v>0</v>
      </c>
      <c r="R320" s="12">
        <f t="shared" si="25"/>
        <v>0</v>
      </c>
      <c r="S320" s="12">
        <f t="shared" si="26"/>
        <v>0</v>
      </c>
      <c r="T320" s="12">
        <f t="shared" si="27"/>
        <v>0</v>
      </c>
    </row>
    <row r="321" spans="1:20" s="149" customFormat="1" ht="47.25" outlineLevel="5">
      <c r="A321" s="19" t="s">
        <v>1085</v>
      </c>
      <c r="B321" s="20" t="s">
        <v>744</v>
      </c>
      <c r="C321" s="20" t="s">
        <v>2</v>
      </c>
      <c r="D321" s="20" t="s">
        <v>66</v>
      </c>
      <c r="E321" s="20" t="s">
        <v>138</v>
      </c>
      <c r="F321" s="20" t="s">
        <v>1</v>
      </c>
      <c r="G321" s="13">
        <f>G322</f>
        <v>98756</v>
      </c>
      <c r="H321" s="13"/>
      <c r="I321" s="13">
        <f>I322</f>
        <v>98756</v>
      </c>
      <c r="J321" s="13"/>
      <c r="L321" s="13">
        <v>98756</v>
      </c>
      <c r="M321" s="13"/>
      <c r="N321" s="13">
        <v>98756</v>
      </c>
      <c r="O321" s="13"/>
      <c r="Q321" s="13">
        <f t="shared" si="24"/>
        <v>0</v>
      </c>
      <c r="R321" s="13">
        <f t="shared" si="25"/>
        <v>0</v>
      </c>
      <c r="S321" s="13">
        <f t="shared" si="26"/>
        <v>0</v>
      </c>
      <c r="T321" s="13">
        <f t="shared" si="27"/>
        <v>0</v>
      </c>
    </row>
    <row r="322" spans="1:20" s="149" customFormat="1" ht="31.5" outlineLevel="6">
      <c r="A322" s="19" t="s">
        <v>448</v>
      </c>
      <c r="B322" s="20" t="s">
        <v>744</v>
      </c>
      <c r="C322" s="20" t="s">
        <v>2</v>
      </c>
      <c r="D322" s="20" t="s">
        <v>66</v>
      </c>
      <c r="E322" s="20" t="s">
        <v>140</v>
      </c>
      <c r="F322" s="20" t="s">
        <v>1</v>
      </c>
      <c r="G322" s="13">
        <f>G323</f>
        <v>98756</v>
      </c>
      <c r="H322" s="13"/>
      <c r="I322" s="13">
        <f>I323</f>
        <v>98756</v>
      </c>
      <c r="J322" s="13"/>
      <c r="L322" s="13">
        <v>98756</v>
      </c>
      <c r="M322" s="13"/>
      <c r="N322" s="13">
        <v>98756</v>
      </c>
      <c r="O322" s="13"/>
      <c r="Q322" s="13">
        <f t="shared" si="24"/>
        <v>0</v>
      </c>
      <c r="R322" s="13">
        <f t="shared" si="25"/>
        <v>0</v>
      </c>
      <c r="S322" s="13">
        <f t="shared" si="26"/>
        <v>0</v>
      </c>
      <c r="T322" s="13">
        <f t="shared" si="27"/>
        <v>0</v>
      </c>
    </row>
    <row r="323" spans="1:20" s="149" customFormat="1" ht="47.25" outlineLevel="7">
      <c r="A323" s="19" t="s">
        <v>703</v>
      </c>
      <c r="B323" s="20" t="s">
        <v>744</v>
      </c>
      <c r="C323" s="20" t="s">
        <v>2</v>
      </c>
      <c r="D323" s="20" t="s">
        <v>66</v>
      </c>
      <c r="E323" s="20" t="s">
        <v>140</v>
      </c>
      <c r="F323" s="20" t="s">
        <v>17</v>
      </c>
      <c r="G323" s="13">
        <v>98756</v>
      </c>
      <c r="H323" s="13"/>
      <c r="I323" s="13">
        <v>98756</v>
      </c>
      <c r="J323" s="13"/>
      <c r="L323" s="13">
        <v>98756</v>
      </c>
      <c r="M323" s="13"/>
      <c r="N323" s="13">
        <v>98756</v>
      </c>
      <c r="O323" s="13"/>
      <c r="Q323" s="13">
        <f t="shared" si="24"/>
        <v>0</v>
      </c>
      <c r="R323" s="13">
        <f t="shared" si="25"/>
        <v>0</v>
      </c>
      <c r="S323" s="13">
        <f t="shared" si="26"/>
        <v>0</v>
      </c>
      <c r="T323" s="13">
        <f t="shared" si="27"/>
        <v>0</v>
      </c>
    </row>
    <row r="324" spans="1:20" outlineLevel="1">
      <c r="A324" s="102" t="s">
        <v>708</v>
      </c>
      <c r="B324" s="103" t="s">
        <v>744</v>
      </c>
      <c r="C324" s="103" t="s">
        <v>22</v>
      </c>
      <c r="D324" s="103" t="s">
        <v>3</v>
      </c>
      <c r="E324" s="103" t="s">
        <v>4</v>
      </c>
      <c r="F324" s="103" t="s">
        <v>1</v>
      </c>
      <c r="G324" s="12">
        <f>G325+G333+G342</f>
        <v>127305746.19</v>
      </c>
      <c r="H324" s="12">
        <f>H325+H333+H342</f>
        <v>3856145.2</v>
      </c>
      <c r="I324" s="12">
        <f>I325+I333+I342</f>
        <v>128194106.20000002</v>
      </c>
      <c r="J324" s="12">
        <f>J325+J333+J342</f>
        <v>4121000.32</v>
      </c>
      <c r="L324" s="12">
        <v>127305746.19</v>
      </c>
      <c r="M324" s="12">
        <f>M325</f>
        <v>3856145.2</v>
      </c>
      <c r="N324" s="12">
        <v>128194106.2</v>
      </c>
      <c r="O324" s="12">
        <f>O325</f>
        <v>4121000.32</v>
      </c>
      <c r="Q324" s="12">
        <f t="shared" si="24"/>
        <v>0</v>
      </c>
      <c r="R324" s="12">
        <f t="shared" si="25"/>
        <v>0</v>
      </c>
      <c r="S324" s="12">
        <f t="shared" si="26"/>
        <v>0</v>
      </c>
      <c r="T324" s="12">
        <f t="shared" si="27"/>
        <v>0</v>
      </c>
    </row>
    <row r="325" spans="1:20" outlineLevel="2">
      <c r="A325" s="102" t="s">
        <v>680</v>
      </c>
      <c r="B325" s="103" t="s">
        <v>744</v>
      </c>
      <c r="C325" s="103" t="s">
        <v>22</v>
      </c>
      <c r="D325" s="103" t="s">
        <v>159</v>
      </c>
      <c r="E325" s="103" t="s">
        <v>4</v>
      </c>
      <c r="F325" s="103" t="s">
        <v>1</v>
      </c>
      <c r="G325" s="12">
        <f t="shared" ref="G325:J327" si="28">G326</f>
        <v>3856145.2</v>
      </c>
      <c r="H325" s="12">
        <f t="shared" si="28"/>
        <v>3856145.2</v>
      </c>
      <c r="I325" s="12">
        <f t="shared" si="28"/>
        <v>4121000.32</v>
      </c>
      <c r="J325" s="12">
        <f t="shared" si="28"/>
        <v>4121000.32</v>
      </c>
      <c r="L325" s="12">
        <v>3856145.2</v>
      </c>
      <c r="M325" s="12">
        <f>M326</f>
        <v>3856145.2</v>
      </c>
      <c r="N325" s="12">
        <v>4121000.32</v>
      </c>
      <c r="O325" s="12">
        <f>O326</f>
        <v>4121000.32</v>
      </c>
      <c r="Q325" s="12">
        <f t="shared" si="24"/>
        <v>0</v>
      </c>
      <c r="R325" s="12">
        <f t="shared" si="25"/>
        <v>0</v>
      </c>
      <c r="S325" s="12">
        <f t="shared" si="26"/>
        <v>0</v>
      </c>
      <c r="T325" s="12">
        <f t="shared" si="27"/>
        <v>0</v>
      </c>
    </row>
    <row r="326" spans="1:20" ht="78.75" outlineLevel="3">
      <c r="A326" s="102" t="s">
        <v>669</v>
      </c>
      <c r="B326" s="103" t="s">
        <v>744</v>
      </c>
      <c r="C326" s="103" t="s">
        <v>22</v>
      </c>
      <c r="D326" s="103" t="s">
        <v>159</v>
      </c>
      <c r="E326" s="103" t="s">
        <v>160</v>
      </c>
      <c r="F326" s="103" t="s">
        <v>1</v>
      </c>
      <c r="G326" s="12">
        <f t="shared" si="28"/>
        <v>3856145.2</v>
      </c>
      <c r="H326" s="12">
        <f t="shared" si="28"/>
        <v>3856145.2</v>
      </c>
      <c r="I326" s="12">
        <f t="shared" si="28"/>
        <v>4121000.32</v>
      </c>
      <c r="J326" s="12">
        <f t="shared" si="28"/>
        <v>4121000.32</v>
      </c>
      <c r="L326" s="12">
        <v>3856145.2</v>
      </c>
      <c r="M326" s="12">
        <f>M327</f>
        <v>3856145.2</v>
      </c>
      <c r="N326" s="12">
        <v>4121000.32</v>
      </c>
      <c r="O326" s="12">
        <f>O327</f>
        <v>4121000.32</v>
      </c>
      <c r="Q326" s="12">
        <f t="shared" si="24"/>
        <v>0</v>
      </c>
      <c r="R326" s="12">
        <f t="shared" si="25"/>
        <v>0</v>
      </c>
      <c r="S326" s="12">
        <f t="shared" si="26"/>
        <v>0</v>
      </c>
      <c r="T326" s="12">
        <f t="shared" si="27"/>
        <v>0</v>
      </c>
    </row>
    <row r="327" spans="1:20" ht="47.25" outlineLevel="4">
      <c r="A327" s="102" t="s">
        <v>639</v>
      </c>
      <c r="B327" s="103" t="s">
        <v>744</v>
      </c>
      <c r="C327" s="103" t="s">
        <v>22</v>
      </c>
      <c r="D327" s="103" t="s">
        <v>159</v>
      </c>
      <c r="E327" s="103" t="s">
        <v>161</v>
      </c>
      <c r="F327" s="103" t="s">
        <v>1</v>
      </c>
      <c r="G327" s="12">
        <f t="shared" si="28"/>
        <v>3856145.2</v>
      </c>
      <c r="H327" s="12">
        <f t="shared" si="28"/>
        <v>3856145.2</v>
      </c>
      <c r="I327" s="12">
        <f t="shared" si="28"/>
        <v>4121000.32</v>
      </c>
      <c r="J327" s="12">
        <f t="shared" si="28"/>
        <v>4121000.32</v>
      </c>
      <c r="L327" s="12">
        <v>3856145.2</v>
      </c>
      <c r="M327" s="12">
        <f>M328</f>
        <v>3856145.2</v>
      </c>
      <c r="N327" s="12">
        <v>4121000.32</v>
      </c>
      <c r="O327" s="12">
        <f>O328</f>
        <v>4121000.32</v>
      </c>
      <c r="Q327" s="12">
        <f t="shared" si="24"/>
        <v>0</v>
      </c>
      <c r="R327" s="12">
        <f t="shared" si="25"/>
        <v>0</v>
      </c>
      <c r="S327" s="12">
        <f t="shared" si="26"/>
        <v>0</v>
      </c>
      <c r="T327" s="12">
        <f t="shared" si="27"/>
        <v>0</v>
      </c>
    </row>
    <row r="328" spans="1:20" s="149" customFormat="1" ht="31.5" outlineLevel="5">
      <c r="A328" s="19" t="s">
        <v>1121</v>
      </c>
      <c r="B328" s="20" t="s">
        <v>744</v>
      </c>
      <c r="C328" s="20" t="s">
        <v>22</v>
      </c>
      <c r="D328" s="20" t="s">
        <v>159</v>
      </c>
      <c r="E328" s="20" t="s">
        <v>162</v>
      </c>
      <c r="F328" s="20" t="s">
        <v>1</v>
      </c>
      <c r="G328" s="13">
        <f>G329+G331</f>
        <v>3856145.2</v>
      </c>
      <c r="H328" s="13">
        <f>H329+H331</f>
        <v>3856145.2</v>
      </c>
      <c r="I328" s="13">
        <f>I329+I331</f>
        <v>4121000.32</v>
      </c>
      <c r="J328" s="13">
        <f>J329+J331</f>
        <v>4121000.32</v>
      </c>
      <c r="L328" s="13">
        <v>3856145.2</v>
      </c>
      <c r="M328" s="13">
        <f>L328</f>
        <v>3856145.2</v>
      </c>
      <c r="N328" s="13">
        <v>4121000.32</v>
      </c>
      <c r="O328" s="13">
        <f>N328</f>
        <v>4121000.32</v>
      </c>
      <c r="Q328" s="13">
        <f t="shared" si="24"/>
        <v>0</v>
      </c>
      <c r="R328" s="13">
        <f t="shared" si="25"/>
        <v>0</v>
      </c>
      <c r="S328" s="13">
        <f t="shared" si="26"/>
        <v>0</v>
      </c>
      <c r="T328" s="13">
        <f t="shared" si="27"/>
        <v>0</v>
      </c>
    </row>
    <row r="329" spans="1:20" s="149" customFormat="1" ht="47.25" outlineLevel="6">
      <c r="A329" s="19" t="s">
        <v>457</v>
      </c>
      <c r="B329" s="20" t="s">
        <v>744</v>
      </c>
      <c r="C329" s="20" t="s">
        <v>22</v>
      </c>
      <c r="D329" s="20" t="s">
        <v>159</v>
      </c>
      <c r="E329" s="20" t="s">
        <v>163</v>
      </c>
      <c r="F329" s="20" t="s">
        <v>1</v>
      </c>
      <c r="G329" s="13">
        <f>G330</f>
        <v>3838525.2</v>
      </c>
      <c r="H329" s="13">
        <f>H330</f>
        <v>3838525.2</v>
      </c>
      <c r="I329" s="13">
        <f>I330</f>
        <v>4103380.32</v>
      </c>
      <c r="J329" s="13">
        <f>J330</f>
        <v>4103380.32</v>
      </c>
      <c r="L329" s="13">
        <v>3838525.2</v>
      </c>
      <c r="M329" s="13">
        <v>3838525.2</v>
      </c>
      <c r="N329" s="13">
        <v>4103380.32</v>
      </c>
      <c r="O329" s="13">
        <v>4103380.32</v>
      </c>
      <c r="Q329" s="13">
        <f t="shared" si="24"/>
        <v>0</v>
      </c>
      <c r="R329" s="13">
        <f t="shared" si="25"/>
        <v>0</v>
      </c>
      <c r="S329" s="13">
        <f t="shared" si="26"/>
        <v>0</v>
      </c>
      <c r="T329" s="13">
        <f t="shared" si="27"/>
        <v>0</v>
      </c>
    </row>
    <row r="330" spans="1:20" s="149" customFormat="1" ht="47.25" outlineLevel="7">
      <c r="A330" s="19" t="s">
        <v>703</v>
      </c>
      <c r="B330" s="20" t="s">
        <v>744</v>
      </c>
      <c r="C330" s="20" t="s">
        <v>22</v>
      </c>
      <c r="D330" s="20" t="s">
        <v>159</v>
      </c>
      <c r="E330" s="20" t="s">
        <v>163</v>
      </c>
      <c r="F330" s="20" t="s">
        <v>17</v>
      </c>
      <c r="G330" s="13">
        <v>3838525.2</v>
      </c>
      <c r="H330" s="13">
        <f>G330</f>
        <v>3838525.2</v>
      </c>
      <c r="I330" s="13">
        <v>4103380.32</v>
      </c>
      <c r="J330" s="13">
        <f>I330</f>
        <v>4103380.32</v>
      </c>
      <c r="L330" s="13">
        <v>3838525.2</v>
      </c>
      <c r="M330" s="13">
        <v>3838525.2</v>
      </c>
      <c r="N330" s="13">
        <v>4103380.32</v>
      </c>
      <c r="O330" s="13">
        <v>4103380.32</v>
      </c>
      <c r="Q330" s="13">
        <f t="shared" si="24"/>
        <v>0</v>
      </c>
      <c r="R330" s="13">
        <f t="shared" si="25"/>
        <v>0</v>
      </c>
      <c r="S330" s="13">
        <f t="shared" si="26"/>
        <v>0</v>
      </c>
      <c r="T330" s="13">
        <f t="shared" si="27"/>
        <v>0</v>
      </c>
    </row>
    <row r="331" spans="1:20" s="149" customFormat="1" ht="78.75" outlineLevel="6">
      <c r="A331" s="19" t="s">
        <v>458</v>
      </c>
      <c r="B331" s="20" t="s">
        <v>744</v>
      </c>
      <c r="C331" s="20" t="s">
        <v>22</v>
      </c>
      <c r="D331" s="20" t="s">
        <v>159</v>
      </c>
      <c r="E331" s="20" t="s">
        <v>164</v>
      </c>
      <c r="F331" s="20" t="s">
        <v>1</v>
      </c>
      <c r="G331" s="13">
        <f>G332</f>
        <v>17620</v>
      </c>
      <c r="H331" s="13">
        <f>H332</f>
        <v>17620</v>
      </c>
      <c r="I331" s="13">
        <f>I332</f>
        <v>17620</v>
      </c>
      <c r="J331" s="13">
        <f>J332</f>
        <v>17620</v>
      </c>
      <c r="L331" s="13">
        <v>17620</v>
      </c>
      <c r="M331" s="13">
        <v>17620</v>
      </c>
      <c r="N331" s="13">
        <v>17620</v>
      </c>
      <c r="O331" s="13">
        <v>17620</v>
      </c>
      <c r="Q331" s="13">
        <f t="shared" si="24"/>
        <v>0</v>
      </c>
      <c r="R331" s="13">
        <f t="shared" si="25"/>
        <v>0</v>
      </c>
      <c r="S331" s="13">
        <f t="shared" si="26"/>
        <v>0</v>
      </c>
      <c r="T331" s="13">
        <f t="shared" si="27"/>
        <v>0</v>
      </c>
    </row>
    <row r="332" spans="1:20" s="149" customFormat="1" ht="47.25" outlineLevel="7">
      <c r="A332" s="19" t="s">
        <v>703</v>
      </c>
      <c r="B332" s="20" t="s">
        <v>744</v>
      </c>
      <c r="C332" s="20" t="s">
        <v>22</v>
      </c>
      <c r="D332" s="20" t="s">
        <v>159</v>
      </c>
      <c r="E332" s="20" t="s">
        <v>164</v>
      </c>
      <c r="F332" s="20" t="s">
        <v>17</v>
      </c>
      <c r="G332" s="13">
        <v>17620</v>
      </c>
      <c r="H332" s="13">
        <f>G332</f>
        <v>17620</v>
      </c>
      <c r="I332" s="13">
        <v>17620</v>
      </c>
      <c r="J332" s="13">
        <f>I332</f>
        <v>17620</v>
      </c>
      <c r="L332" s="13">
        <v>17620</v>
      </c>
      <c r="M332" s="13">
        <v>17620</v>
      </c>
      <c r="N332" s="13">
        <v>17620</v>
      </c>
      <c r="O332" s="13">
        <v>17620</v>
      </c>
      <c r="Q332" s="13">
        <f t="shared" si="24"/>
        <v>0</v>
      </c>
      <c r="R332" s="13">
        <f t="shared" si="25"/>
        <v>0</v>
      </c>
      <c r="S332" s="13">
        <f t="shared" si="26"/>
        <v>0</v>
      </c>
      <c r="T332" s="13">
        <f t="shared" si="27"/>
        <v>0</v>
      </c>
    </row>
    <row r="333" spans="1:20" ht="31.5" outlineLevel="2">
      <c r="A333" s="102" t="s">
        <v>682</v>
      </c>
      <c r="B333" s="103" t="s">
        <v>744</v>
      </c>
      <c r="C333" s="103" t="s">
        <v>22</v>
      </c>
      <c r="D333" s="103" t="s">
        <v>146</v>
      </c>
      <c r="E333" s="103" t="s">
        <v>4</v>
      </c>
      <c r="F333" s="103" t="s">
        <v>1</v>
      </c>
      <c r="G333" s="12">
        <f>G334</f>
        <v>97080043.340000004</v>
      </c>
      <c r="H333" s="12"/>
      <c r="I333" s="12">
        <f>I334</f>
        <v>97086677.250000015</v>
      </c>
      <c r="J333" s="12"/>
      <c r="L333" s="12">
        <v>97080043.340000004</v>
      </c>
      <c r="M333" s="12"/>
      <c r="N333" s="12">
        <v>97086677.25</v>
      </c>
      <c r="O333" s="12"/>
      <c r="Q333" s="12">
        <f t="shared" ref="Q333:Q396" si="29">L333-G333</f>
        <v>0</v>
      </c>
      <c r="R333" s="12">
        <f t="shared" ref="R333:R396" si="30">M333-H333</f>
        <v>0</v>
      </c>
      <c r="S333" s="12">
        <f t="shared" ref="S333:S396" si="31">N333-I333</f>
        <v>0</v>
      </c>
      <c r="T333" s="12">
        <f t="shared" ref="T333:T396" si="32">O333-J333</f>
        <v>0</v>
      </c>
    </row>
    <row r="334" spans="1:20" ht="63" outlineLevel="3">
      <c r="A334" s="102" t="s">
        <v>642</v>
      </c>
      <c r="B334" s="103" t="s">
        <v>744</v>
      </c>
      <c r="C334" s="103" t="s">
        <v>22</v>
      </c>
      <c r="D334" s="103" t="s">
        <v>146</v>
      </c>
      <c r="E334" s="103" t="s">
        <v>178</v>
      </c>
      <c r="F334" s="103" t="s">
        <v>1</v>
      </c>
      <c r="G334" s="12">
        <f>G335</f>
        <v>97080043.340000004</v>
      </c>
      <c r="H334" s="12"/>
      <c r="I334" s="12">
        <f>I335</f>
        <v>97086677.250000015</v>
      </c>
      <c r="J334" s="12"/>
      <c r="L334" s="12">
        <v>97080043.340000004</v>
      </c>
      <c r="M334" s="12"/>
      <c r="N334" s="12">
        <v>97086677.25</v>
      </c>
      <c r="O334" s="12"/>
      <c r="Q334" s="12">
        <f t="shared" si="29"/>
        <v>0</v>
      </c>
      <c r="R334" s="12">
        <f t="shared" si="30"/>
        <v>0</v>
      </c>
      <c r="S334" s="12">
        <f t="shared" si="31"/>
        <v>0</v>
      </c>
      <c r="T334" s="12">
        <f t="shared" si="32"/>
        <v>0</v>
      </c>
    </row>
    <row r="335" spans="1:20" s="149" customFormat="1" ht="63" outlineLevel="5">
      <c r="A335" s="19" t="s">
        <v>1122</v>
      </c>
      <c r="B335" s="20" t="s">
        <v>744</v>
      </c>
      <c r="C335" s="20" t="s">
        <v>22</v>
      </c>
      <c r="D335" s="20" t="s">
        <v>146</v>
      </c>
      <c r="E335" s="20" t="s">
        <v>181</v>
      </c>
      <c r="F335" s="20" t="s">
        <v>1</v>
      </c>
      <c r="G335" s="13">
        <f>G336+G338+G340</f>
        <v>97080043.340000004</v>
      </c>
      <c r="H335" s="13"/>
      <c r="I335" s="13">
        <f>I336+I338+I340</f>
        <v>97086677.250000015</v>
      </c>
      <c r="J335" s="13"/>
      <c r="L335" s="13">
        <v>97080043.340000004</v>
      </c>
      <c r="M335" s="13"/>
      <c r="N335" s="13">
        <v>97086677.25</v>
      </c>
      <c r="O335" s="13"/>
      <c r="Q335" s="13">
        <f t="shared" si="29"/>
        <v>0</v>
      </c>
      <c r="R335" s="13">
        <f t="shared" si="30"/>
        <v>0</v>
      </c>
      <c r="S335" s="13">
        <f t="shared" si="31"/>
        <v>0</v>
      </c>
      <c r="T335" s="13">
        <f t="shared" si="32"/>
        <v>0</v>
      </c>
    </row>
    <row r="336" spans="1:20" s="149" customFormat="1" ht="63" outlineLevel="6">
      <c r="A336" s="19" t="s">
        <v>462</v>
      </c>
      <c r="B336" s="20" t="s">
        <v>744</v>
      </c>
      <c r="C336" s="20" t="s">
        <v>22</v>
      </c>
      <c r="D336" s="20" t="s">
        <v>146</v>
      </c>
      <c r="E336" s="20" t="s">
        <v>182</v>
      </c>
      <c r="F336" s="20" t="s">
        <v>1</v>
      </c>
      <c r="G336" s="13">
        <f>G337</f>
        <v>94609376.120000005</v>
      </c>
      <c r="H336" s="13"/>
      <c r="I336" s="13">
        <f>I337</f>
        <v>94609376.120000005</v>
      </c>
      <c r="J336" s="13"/>
      <c r="L336" s="13">
        <v>94609376.120000005</v>
      </c>
      <c r="M336" s="13"/>
      <c r="N336" s="13">
        <v>94609376.120000005</v>
      </c>
      <c r="O336" s="13"/>
      <c r="Q336" s="13">
        <f t="shared" si="29"/>
        <v>0</v>
      </c>
      <c r="R336" s="13">
        <f t="shared" si="30"/>
        <v>0</v>
      </c>
      <c r="S336" s="13">
        <f t="shared" si="31"/>
        <v>0</v>
      </c>
      <c r="T336" s="13">
        <f t="shared" si="32"/>
        <v>0</v>
      </c>
    </row>
    <row r="337" spans="1:20" s="149" customFormat="1" ht="47.25" outlineLevel="7">
      <c r="A337" s="19" t="s">
        <v>703</v>
      </c>
      <c r="B337" s="20" t="s">
        <v>744</v>
      </c>
      <c r="C337" s="20" t="s">
        <v>22</v>
      </c>
      <c r="D337" s="20" t="s">
        <v>146</v>
      </c>
      <c r="E337" s="20" t="s">
        <v>182</v>
      </c>
      <c r="F337" s="20" t="s">
        <v>17</v>
      </c>
      <c r="G337" s="13">
        <v>94609376.120000005</v>
      </c>
      <c r="H337" s="13"/>
      <c r="I337" s="13">
        <v>94609376.120000005</v>
      </c>
      <c r="J337" s="13"/>
      <c r="L337" s="13">
        <v>94609376.120000005</v>
      </c>
      <c r="M337" s="13"/>
      <c r="N337" s="13">
        <v>94609376.120000005</v>
      </c>
      <c r="O337" s="13"/>
      <c r="Q337" s="13">
        <f t="shared" si="29"/>
        <v>0</v>
      </c>
      <c r="R337" s="13">
        <f t="shared" si="30"/>
        <v>0</v>
      </c>
      <c r="S337" s="13">
        <f t="shared" si="31"/>
        <v>0</v>
      </c>
      <c r="T337" s="13">
        <f t="shared" si="32"/>
        <v>0</v>
      </c>
    </row>
    <row r="338" spans="1:20" s="149" customFormat="1" ht="47.25" outlineLevel="6">
      <c r="A338" s="19" t="s">
        <v>463</v>
      </c>
      <c r="B338" s="20" t="s">
        <v>744</v>
      </c>
      <c r="C338" s="20" t="s">
        <v>22</v>
      </c>
      <c r="D338" s="20" t="s">
        <v>146</v>
      </c>
      <c r="E338" s="20" t="s">
        <v>183</v>
      </c>
      <c r="F338" s="20" t="s">
        <v>1</v>
      </c>
      <c r="G338" s="13">
        <f>G339</f>
        <v>358644.6</v>
      </c>
      <c r="H338" s="13"/>
      <c r="I338" s="13">
        <f>I339</f>
        <v>364075.43</v>
      </c>
      <c r="J338" s="13"/>
      <c r="L338" s="13">
        <v>358644.6</v>
      </c>
      <c r="M338" s="13"/>
      <c r="N338" s="13">
        <v>364075.43</v>
      </c>
      <c r="O338" s="13"/>
      <c r="Q338" s="13">
        <f t="shared" si="29"/>
        <v>0</v>
      </c>
      <c r="R338" s="13">
        <f t="shared" si="30"/>
        <v>0</v>
      </c>
      <c r="S338" s="13">
        <f t="shared" si="31"/>
        <v>0</v>
      </c>
      <c r="T338" s="13">
        <f t="shared" si="32"/>
        <v>0</v>
      </c>
    </row>
    <row r="339" spans="1:20" s="149" customFormat="1" ht="47.25" outlineLevel="7">
      <c r="A339" s="19" t="s">
        <v>703</v>
      </c>
      <c r="B339" s="20" t="s">
        <v>744</v>
      </c>
      <c r="C339" s="20" t="s">
        <v>22</v>
      </c>
      <c r="D339" s="20" t="s">
        <v>146</v>
      </c>
      <c r="E339" s="20" t="s">
        <v>183</v>
      </c>
      <c r="F339" s="20" t="s">
        <v>17</v>
      </c>
      <c r="G339" s="13">
        <v>358644.6</v>
      </c>
      <c r="H339" s="13"/>
      <c r="I339" s="13">
        <v>364075.43</v>
      </c>
      <c r="J339" s="13"/>
      <c r="L339" s="13">
        <v>358644.6</v>
      </c>
      <c r="M339" s="13"/>
      <c r="N339" s="13">
        <v>364075.43</v>
      </c>
      <c r="O339" s="13"/>
      <c r="Q339" s="13">
        <f t="shared" si="29"/>
        <v>0</v>
      </c>
      <c r="R339" s="13">
        <f t="shared" si="30"/>
        <v>0</v>
      </c>
      <c r="S339" s="13">
        <f t="shared" si="31"/>
        <v>0</v>
      </c>
      <c r="T339" s="13">
        <f t="shared" si="32"/>
        <v>0</v>
      </c>
    </row>
    <row r="340" spans="1:20" s="149" customFormat="1" ht="31.5" outlineLevel="6">
      <c r="A340" s="19" t="s">
        <v>448</v>
      </c>
      <c r="B340" s="20" t="s">
        <v>744</v>
      </c>
      <c r="C340" s="20" t="s">
        <v>22</v>
      </c>
      <c r="D340" s="20" t="s">
        <v>146</v>
      </c>
      <c r="E340" s="20" t="s">
        <v>184</v>
      </c>
      <c r="F340" s="20" t="s">
        <v>1</v>
      </c>
      <c r="G340" s="13">
        <f>G341</f>
        <v>2112022.62</v>
      </c>
      <c r="H340" s="13"/>
      <c r="I340" s="13">
        <f>I341</f>
        <v>2113225.7000000002</v>
      </c>
      <c r="J340" s="13"/>
      <c r="L340" s="13">
        <v>2112022.62</v>
      </c>
      <c r="M340" s="13"/>
      <c r="N340" s="13">
        <v>2113225.7000000002</v>
      </c>
      <c r="O340" s="13"/>
      <c r="Q340" s="13">
        <f t="shared" si="29"/>
        <v>0</v>
      </c>
      <c r="R340" s="13">
        <f t="shared" si="30"/>
        <v>0</v>
      </c>
      <c r="S340" s="13">
        <f t="shared" si="31"/>
        <v>0</v>
      </c>
      <c r="T340" s="13">
        <f t="shared" si="32"/>
        <v>0</v>
      </c>
    </row>
    <row r="341" spans="1:20" s="149" customFormat="1" ht="47.25" outlineLevel="7">
      <c r="A341" s="19" t="s">
        <v>703</v>
      </c>
      <c r="B341" s="20" t="s">
        <v>744</v>
      </c>
      <c r="C341" s="20" t="s">
        <v>22</v>
      </c>
      <c r="D341" s="20" t="s">
        <v>146</v>
      </c>
      <c r="E341" s="20" t="s">
        <v>184</v>
      </c>
      <c r="F341" s="20" t="s">
        <v>17</v>
      </c>
      <c r="G341" s="13">
        <v>2112022.62</v>
      </c>
      <c r="H341" s="13"/>
      <c r="I341" s="13">
        <v>2113225.7000000002</v>
      </c>
      <c r="J341" s="13"/>
      <c r="L341" s="13">
        <v>2112022.62</v>
      </c>
      <c r="M341" s="13"/>
      <c r="N341" s="13">
        <v>2113225.7000000002</v>
      </c>
      <c r="O341" s="13"/>
      <c r="Q341" s="13">
        <f t="shared" si="29"/>
        <v>0</v>
      </c>
      <c r="R341" s="13">
        <f t="shared" si="30"/>
        <v>0</v>
      </c>
      <c r="S341" s="13">
        <f t="shared" si="31"/>
        <v>0</v>
      </c>
      <c r="T341" s="13">
        <f t="shared" si="32"/>
        <v>0</v>
      </c>
    </row>
    <row r="342" spans="1:20" ht="31.5" outlineLevel="2">
      <c r="A342" s="102" t="s">
        <v>684</v>
      </c>
      <c r="B342" s="103" t="s">
        <v>744</v>
      </c>
      <c r="C342" s="103" t="s">
        <v>22</v>
      </c>
      <c r="D342" s="103" t="s">
        <v>192</v>
      </c>
      <c r="E342" s="103" t="s">
        <v>4</v>
      </c>
      <c r="F342" s="103" t="s">
        <v>1</v>
      </c>
      <c r="G342" s="12">
        <f>G343+G348</f>
        <v>26369557.649999999</v>
      </c>
      <c r="H342" s="12"/>
      <c r="I342" s="12">
        <f>I343+I348</f>
        <v>26986428.630000003</v>
      </c>
      <c r="J342" s="12"/>
      <c r="L342" s="12">
        <v>26369557.649999999</v>
      </c>
      <c r="M342" s="12"/>
      <c r="N342" s="12">
        <v>26986428.629999999</v>
      </c>
      <c r="O342" s="12"/>
      <c r="Q342" s="12">
        <f t="shared" si="29"/>
        <v>0</v>
      </c>
      <c r="R342" s="12">
        <f t="shared" si="30"/>
        <v>0</v>
      </c>
      <c r="S342" s="12">
        <f t="shared" si="31"/>
        <v>0</v>
      </c>
      <c r="T342" s="12">
        <f t="shared" si="32"/>
        <v>0</v>
      </c>
    </row>
    <row r="343" spans="1:20" ht="47.25" outlineLevel="3">
      <c r="A343" s="102" t="s">
        <v>668</v>
      </c>
      <c r="B343" s="103" t="s">
        <v>744</v>
      </c>
      <c r="C343" s="103" t="s">
        <v>22</v>
      </c>
      <c r="D343" s="103" t="s">
        <v>192</v>
      </c>
      <c r="E343" s="103" t="s">
        <v>90</v>
      </c>
      <c r="F343" s="103" t="s">
        <v>1</v>
      </c>
      <c r="G343" s="12">
        <f>G344</f>
        <v>704198.61</v>
      </c>
      <c r="H343" s="12"/>
      <c r="I343" s="12">
        <f>I344</f>
        <v>698767.78</v>
      </c>
      <c r="J343" s="12"/>
      <c r="L343" s="12">
        <v>704198.61</v>
      </c>
      <c r="M343" s="12"/>
      <c r="N343" s="12">
        <v>698767.78</v>
      </c>
      <c r="O343" s="12"/>
      <c r="Q343" s="12">
        <f t="shared" si="29"/>
        <v>0</v>
      </c>
      <c r="R343" s="12">
        <f t="shared" si="30"/>
        <v>0</v>
      </c>
      <c r="S343" s="12">
        <f t="shared" si="31"/>
        <v>0</v>
      </c>
      <c r="T343" s="12">
        <f t="shared" si="32"/>
        <v>0</v>
      </c>
    </row>
    <row r="344" spans="1:20" ht="63" outlineLevel="4">
      <c r="A344" s="102" t="s">
        <v>633</v>
      </c>
      <c r="B344" s="103" t="s">
        <v>744</v>
      </c>
      <c r="C344" s="103" t="s">
        <v>22</v>
      </c>
      <c r="D344" s="103" t="s">
        <v>192</v>
      </c>
      <c r="E344" s="103" t="s">
        <v>91</v>
      </c>
      <c r="F344" s="103" t="s">
        <v>1</v>
      </c>
      <c r="G344" s="12">
        <f>G345</f>
        <v>704198.61</v>
      </c>
      <c r="H344" s="12"/>
      <c r="I344" s="12">
        <f>I345</f>
        <v>698767.78</v>
      </c>
      <c r="J344" s="12"/>
      <c r="L344" s="12">
        <v>704198.61</v>
      </c>
      <c r="M344" s="12"/>
      <c r="N344" s="12">
        <v>698767.78</v>
      </c>
      <c r="O344" s="12"/>
      <c r="Q344" s="12">
        <f t="shared" si="29"/>
        <v>0</v>
      </c>
      <c r="R344" s="12">
        <f t="shared" si="30"/>
        <v>0</v>
      </c>
      <c r="S344" s="12">
        <f t="shared" si="31"/>
        <v>0</v>
      </c>
      <c r="T344" s="12">
        <f t="shared" si="32"/>
        <v>0</v>
      </c>
    </row>
    <row r="345" spans="1:20" s="149" customFormat="1" ht="47.25" outlineLevel="5">
      <c r="A345" s="19" t="s">
        <v>1092</v>
      </c>
      <c r="B345" s="20" t="s">
        <v>744</v>
      </c>
      <c r="C345" s="20" t="s">
        <v>22</v>
      </c>
      <c r="D345" s="20" t="s">
        <v>192</v>
      </c>
      <c r="E345" s="20" t="s">
        <v>100</v>
      </c>
      <c r="F345" s="20" t="s">
        <v>1</v>
      </c>
      <c r="G345" s="13">
        <f>G346</f>
        <v>704198.61</v>
      </c>
      <c r="H345" s="13"/>
      <c r="I345" s="13">
        <f>I346</f>
        <v>698767.78</v>
      </c>
      <c r="J345" s="13"/>
      <c r="L345" s="13">
        <v>704198.61</v>
      </c>
      <c r="M345" s="13"/>
      <c r="N345" s="13">
        <v>698767.78</v>
      </c>
      <c r="O345" s="13"/>
      <c r="Q345" s="13">
        <f t="shared" si="29"/>
        <v>0</v>
      </c>
      <c r="R345" s="13">
        <f t="shared" si="30"/>
        <v>0</v>
      </c>
      <c r="S345" s="13">
        <f t="shared" si="31"/>
        <v>0</v>
      </c>
      <c r="T345" s="13">
        <f t="shared" si="32"/>
        <v>0</v>
      </c>
    </row>
    <row r="346" spans="1:20" s="149" customFormat="1" ht="31.5" outlineLevel="6">
      <c r="A346" s="19" t="s">
        <v>448</v>
      </c>
      <c r="B346" s="20" t="s">
        <v>744</v>
      </c>
      <c r="C346" s="20" t="s">
        <v>22</v>
      </c>
      <c r="D346" s="20" t="s">
        <v>192</v>
      </c>
      <c r="E346" s="20" t="s">
        <v>101</v>
      </c>
      <c r="F346" s="20" t="s">
        <v>1</v>
      </c>
      <c r="G346" s="13">
        <f>G347</f>
        <v>704198.61</v>
      </c>
      <c r="H346" s="13"/>
      <c r="I346" s="13">
        <f>I347</f>
        <v>698767.78</v>
      </c>
      <c r="J346" s="13"/>
      <c r="L346" s="13">
        <v>704198.61</v>
      </c>
      <c r="M346" s="13"/>
      <c r="N346" s="13">
        <v>698767.78</v>
      </c>
      <c r="O346" s="13"/>
      <c r="Q346" s="13">
        <f t="shared" si="29"/>
        <v>0</v>
      </c>
      <c r="R346" s="13">
        <f t="shared" si="30"/>
        <v>0</v>
      </c>
      <c r="S346" s="13">
        <f t="shared" si="31"/>
        <v>0</v>
      </c>
      <c r="T346" s="13">
        <f t="shared" si="32"/>
        <v>0</v>
      </c>
    </row>
    <row r="347" spans="1:20" s="149" customFormat="1" ht="47.25" outlineLevel="7">
      <c r="A347" s="19" t="s">
        <v>703</v>
      </c>
      <c r="B347" s="20" t="s">
        <v>744</v>
      </c>
      <c r="C347" s="20" t="s">
        <v>22</v>
      </c>
      <c r="D347" s="20" t="s">
        <v>192</v>
      </c>
      <c r="E347" s="20" t="s">
        <v>101</v>
      </c>
      <c r="F347" s="20" t="s">
        <v>17</v>
      </c>
      <c r="G347" s="13">
        <v>704198.61</v>
      </c>
      <c r="H347" s="13"/>
      <c r="I347" s="13">
        <v>698767.78</v>
      </c>
      <c r="J347" s="13"/>
      <c r="L347" s="13">
        <v>704198.61</v>
      </c>
      <c r="M347" s="13"/>
      <c r="N347" s="13">
        <v>698767.78</v>
      </c>
      <c r="O347" s="13"/>
      <c r="Q347" s="13">
        <f t="shared" si="29"/>
        <v>0</v>
      </c>
      <c r="R347" s="13">
        <f t="shared" si="30"/>
        <v>0</v>
      </c>
      <c r="S347" s="13">
        <f t="shared" si="31"/>
        <v>0</v>
      </c>
      <c r="T347" s="13">
        <f t="shared" si="32"/>
        <v>0</v>
      </c>
    </row>
    <row r="348" spans="1:20" ht="63" outlineLevel="3">
      <c r="A348" s="102" t="s">
        <v>665</v>
      </c>
      <c r="B348" s="103" t="s">
        <v>744</v>
      </c>
      <c r="C348" s="103" t="s">
        <v>22</v>
      </c>
      <c r="D348" s="103" t="s">
        <v>192</v>
      </c>
      <c r="E348" s="103" t="s">
        <v>6</v>
      </c>
      <c r="F348" s="103" t="s">
        <v>1</v>
      </c>
      <c r="G348" s="12">
        <f>G349+G353</f>
        <v>25665359.039999999</v>
      </c>
      <c r="H348" s="12"/>
      <c r="I348" s="12">
        <f>I349+I353</f>
        <v>26287660.850000001</v>
      </c>
      <c r="J348" s="12"/>
      <c r="L348" s="12">
        <v>25665359.039999999</v>
      </c>
      <c r="M348" s="12"/>
      <c r="N348" s="12">
        <v>26287660.850000001</v>
      </c>
      <c r="O348" s="12"/>
      <c r="Q348" s="12">
        <f t="shared" si="29"/>
        <v>0</v>
      </c>
      <c r="R348" s="12">
        <f t="shared" si="30"/>
        <v>0</v>
      </c>
      <c r="S348" s="12">
        <f t="shared" si="31"/>
        <v>0</v>
      </c>
      <c r="T348" s="12">
        <f t="shared" si="32"/>
        <v>0</v>
      </c>
    </row>
    <row r="349" spans="1:20" ht="78.75" outlineLevel="4">
      <c r="A349" s="102" t="s">
        <v>626</v>
      </c>
      <c r="B349" s="103" t="s">
        <v>744</v>
      </c>
      <c r="C349" s="103" t="s">
        <v>22</v>
      </c>
      <c r="D349" s="103" t="s">
        <v>192</v>
      </c>
      <c r="E349" s="103" t="s">
        <v>51</v>
      </c>
      <c r="F349" s="103" t="s">
        <v>1</v>
      </c>
      <c r="G349" s="12">
        <f>G350</f>
        <v>1541040</v>
      </c>
      <c r="H349" s="12"/>
      <c r="I349" s="12">
        <f>I350</f>
        <v>1541040</v>
      </c>
      <c r="J349" s="12"/>
      <c r="L349" s="12">
        <v>1541040</v>
      </c>
      <c r="M349" s="12"/>
      <c r="N349" s="12">
        <v>1541040</v>
      </c>
      <c r="O349" s="12"/>
      <c r="Q349" s="12">
        <f t="shared" si="29"/>
        <v>0</v>
      </c>
      <c r="R349" s="12">
        <f t="shared" si="30"/>
        <v>0</v>
      </c>
      <c r="S349" s="12">
        <f t="shared" si="31"/>
        <v>0</v>
      </c>
      <c r="T349" s="12">
        <f t="shared" si="32"/>
        <v>0</v>
      </c>
    </row>
    <row r="350" spans="1:20" s="149" customFormat="1" ht="94.5" outlineLevel="5">
      <c r="A350" s="19" t="s">
        <v>1123</v>
      </c>
      <c r="B350" s="20" t="s">
        <v>744</v>
      </c>
      <c r="C350" s="20" t="s">
        <v>22</v>
      </c>
      <c r="D350" s="20" t="s">
        <v>192</v>
      </c>
      <c r="E350" s="20" t="s">
        <v>195</v>
      </c>
      <c r="F350" s="20" t="s">
        <v>1</v>
      </c>
      <c r="G350" s="13">
        <f>G351</f>
        <v>1541040</v>
      </c>
      <c r="H350" s="13"/>
      <c r="I350" s="13">
        <f>I351</f>
        <v>1541040</v>
      </c>
      <c r="J350" s="13"/>
      <c r="L350" s="13">
        <v>1541040</v>
      </c>
      <c r="M350" s="13"/>
      <c r="N350" s="13">
        <v>1541040</v>
      </c>
      <c r="O350" s="13"/>
      <c r="Q350" s="13">
        <f t="shared" si="29"/>
        <v>0</v>
      </c>
      <c r="R350" s="13">
        <f t="shared" si="30"/>
        <v>0</v>
      </c>
      <c r="S350" s="13">
        <f t="shared" si="31"/>
        <v>0</v>
      </c>
      <c r="T350" s="13">
        <f t="shared" si="32"/>
        <v>0</v>
      </c>
    </row>
    <row r="351" spans="1:20" s="149" customFormat="1" ht="31.5" outlineLevel="6">
      <c r="A351" s="19" t="s">
        <v>465</v>
      </c>
      <c r="B351" s="20" t="s">
        <v>744</v>
      </c>
      <c r="C351" s="20" t="s">
        <v>22</v>
      </c>
      <c r="D351" s="20" t="s">
        <v>192</v>
      </c>
      <c r="E351" s="20" t="s">
        <v>196</v>
      </c>
      <c r="F351" s="20" t="s">
        <v>1</v>
      </c>
      <c r="G351" s="13">
        <f>G352</f>
        <v>1541040</v>
      </c>
      <c r="H351" s="13"/>
      <c r="I351" s="13">
        <f>I352</f>
        <v>1541040</v>
      </c>
      <c r="J351" s="13"/>
      <c r="L351" s="13">
        <v>1541040</v>
      </c>
      <c r="M351" s="13"/>
      <c r="N351" s="13">
        <v>1541040</v>
      </c>
      <c r="O351" s="13"/>
      <c r="Q351" s="13">
        <f t="shared" si="29"/>
        <v>0</v>
      </c>
      <c r="R351" s="13">
        <f t="shared" si="30"/>
        <v>0</v>
      </c>
      <c r="S351" s="13">
        <f t="shared" si="31"/>
        <v>0</v>
      </c>
      <c r="T351" s="13">
        <f t="shared" si="32"/>
        <v>0</v>
      </c>
    </row>
    <row r="352" spans="1:20" s="149" customFormat="1" ht="47.25" outlineLevel="7">
      <c r="A352" s="19" t="s">
        <v>703</v>
      </c>
      <c r="B352" s="20" t="s">
        <v>744</v>
      </c>
      <c r="C352" s="20" t="s">
        <v>22</v>
      </c>
      <c r="D352" s="20" t="s">
        <v>192</v>
      </c>
      <c r="E352" s="20" t="s">
        <v>196</v>
      </c>
      <c r="F352" s="20" t="s">
        <v>17</v>
      </c>
      <c r="G352" s="13">
        <v>1541040</v>
      </c>
      <c r="H352" s="13"/>
      <c r="I352" s="13">
        <v>1541040</v>
      </c>
      <c r="J352" s="13"/>
      <c r="L352" s="13">
        <v>1541040</v>
      </c>
      <c r="M352" s="13"/>
      <c r="N352" s="13">
        <v>1541040</v>
      </c>
      <c r="O352" s="13"/>
      <c r="Q352" s="13">
        <f t="shared" si="29"/>
        <v>0</v>
      </c>
      <c r="R352" s="13">
        <f t="shared" si="30"/>
        <v>0</v>
      </c>
      <c r="S352" s="13">
        <f t="shared" si="31"/>
        <v>0</v>
      </c>
      <c r="T352" s="13">
        <f t="shared" si="32"/>
        <v>0</v>
      </c>
    </row>
    <row r="353" spans="1:20" ht="94.5" outlineLevel="4">
      <c r="A353" s="102" t="s">
        <v>644</v>
      </c>
      <c r="B353" s="103" t="s">
        <v>744</v>
      </c>
      <c r="C353" s="103" t="s">
        <v>22</v>
      </c>
      <c r="D353" s="103" t="s">
        <v>192</v>
      </c>
      <c r="E353" s="103" t="s">
        <v>197</v>
      </c>
      <c r="F353" s="103" t="s">
        <v>1</v>
      </c>
      <c r="G353" s="12">
        <f>G354+G359+G365</f>
        <v>24124319.039999999</v>
      </c>
      <c r="H353" s="12"/>
      <c r="I353" s="12">
        <f>I354+I359+I365</f>
        <v>24746620.850000001</v>
      </c>
      <c r="J353" s="12"/>
      <c r="L353" s="12">
        <v>24124319.039999999</v>
      </c>
      <c r="M353" s="12"/>
      <c r="N353" s="12">
        <v>24746620.850000001</v>
      </c>
      <c r="O353" s="12"/>
      <c r="Q353" s="12">
        <f t="shared" si="29"/>
        <v>0</v>
      </c>
      <c r="R353" s="12">
        <f t="shared" si="30"/>
        <v>0</v>
      </c>
      <c r="S353" s="12">
        <f t="shared" si="31"/>
        <v>0</v>
      </c>
      <c r="T353" s="12">
        <f t="shared" si="32"/>
        <v>0</v>
      </c>
    </row>
    <row r="354" spans="1:20" s="149" customFormat="1" ht="94.5" outlineLevel="5">
      <c r="A354" s="19" t="s">
        <v>1124</v>
      </c>
      <c r="B354" s="20" t="s">
        <v>744</v>
      </c>
      <c r="C354" s="20" t="s">
        <v>22</v>
      </c>
      <c r="D354" s="20" t="s">
        <v>192</v>
      </c>
      <c r="E354" s="20" t="s">
        <v>198</v>
      </c>
      <c r="F354" s="20" t="s">
        <v>1</v>
      </c>
      <c r="G354" s="13">
        <f>G355</f>
        <v>7883121.9199999999</v>
      </c>
      <c r="H354" s="13"/>
      <c r="I354" s="13">
        <f>I355</f>
        <v>8491977.5299999993</v>
      </c>
      <c r="J354" s="13"/>
      <c r="L354" s="13">
        <v>7883121.9199999999</v>
      </c>
      <c r="M354" s="13"/>
      <c r="N354" s="13">
        <v>8491977.5299999993</v>
      </c>
      <c r="O354" s="13"/>
      <c r="Q354" s="13">
        <f t="shared" si="29"/>
        <v>0</v>
      </c>
      <c r="R354" s="13">
        <f t="shared" si="30"/>
        <v>0</v>
      </c>
      <c r="S354" s="13">
        <f t="shared" si="31"/>
        <v>0</v>
      </c>
      <c r="T354" s="13">
        <f t="shared" si="32"/>
        <v>0</v>
      </c>
    </row>
    <row r="355" spans="1:20" s="149" customFormat="1" ht="94.5" outlineLevel="6">
      <c r="A355" s="19" t="s">
        <v>450</v>
      </c>
      <c r="B355" s="20" t="s">
        <v>744</v>
      </c>
      <c r="C355" s="20" t="s">
        <v>22</v>
      </c>
      <c r="D355" s="20" t="s">
        <v>192</v>
      </c>
      <c r="E355" s="20" t="s">
        <v>199</v>
      </c>
      <c r="F355" s="20" t="s">
        <v>1</v>
      </c>
      <c r="G355" s="13">
        <f>G356+G357+G358</f>
        <v>7883121.9199999999</v>
      </c>
      <c r="H355" s="13"/>
      <c r="I355" s="13">
        <f>I356+I357+I358</f>
        <v>8491977.5299999993</v>
      </c>
      <c r="J355" s="13"/>
      <c r="L355" s="13">
        <v>7883121.9199999999</v>
      </c>
      <c r="M355" s="13"/>
      <c r="N355" s="13">
        <v>8491977.5299999993</v>
      </c>
      <c r="O355" s="13"/>
      <c r="Q355" s="13">
        <f t="shared" si="29"/>
        <v>0</v>
      </c>
      <c r="R355" s="13">
        <f t="shared" si="30"/>
        <v>0</v>
      </c>
      <c r="S355" s="13">
        <f t="shared" si="31"/>
        <v>0</v>
      </c>
      <c r="T355" s="13">
        <f t="shared" si="32"/>
        <v>0</v>
      </c>
    </row>
    <row r="356" spans="1:20" s="149" customFormat="1" ht="110.25" outlineLevel="7">
      <c r="A356" s="19" t="s">
        <v>702</v>
      </c>
      <c r="B356" s="20" t="s">
        <v>744</v>
      </c>
      <c r="C356" s="20" t="s">
        <v>22</v>
      </c>
      <c r="D356" s="20" t="s">
        <v>192</v>
      </c>
      <c r="E356" s="20" t="s">
        <v>199</v>
      </c>
      <c r="F356" s="20" t="s">
        <v>10</v>
      </c>
      <c r="G356" s="13">
        <v>5282403.88</v>
      </c>
      <c r="H356" s="13"/>
      <c r="I356" s="13">
        <v>5282403.88</v>
      </c>
      <c r="J356" s="13"/>
      <c r="L356" s="13">
        <v>5282403.88</v>
      </c>
      <c r="M356" s="13"/>
      <c r="N356" s="13">
        <v>5282403.88</v>
      </c>
      <c r="O356" s="13"/>
      <c r="Q356" s="13">
        <f t="shared" si="29"/>
        <v>0</v>
      </c>
      <c r="R356" s="13">
        <f t="shared" si="30"/>
        <v>0</v>
      </c>
      <c r="S356" s="13">
        <f t="shared" si="31"/>
        <v>0</v>
      </c>
      <c r="T356" s="13">
        <f t="shared" si="32"/>
        <v>0</v>
      </c>
    </row>
    <row r="357" spans="1:20" s="149" customFormat="1" ht="47.25" outlineLevel="7">
      <c r="A357" s="19" t="s">
        <v>703</v>
      </c>
      <c r="B357" s="20" t="s">
        <v>744</v>
      </c>
      <c r="C357" s="20" t="s">
        <v>22</v>
      </c>
      <c r="D357" s="20" t="s">
        <v>192</v>
      </c>
      <c r="E357" s="20" t="s">
        <v>199</v>
      </c>
      <c r="F357" s="20" t="s">
        <v>17</v>
      </c>
      <c r="G357" s="13">
        <v>312301.73</v>
      </c>
      <c r="H357" s="13"/>
      <c r="I357" s="13">
        <v>313954.8</v>
      </c>
      <c r="J357" s="13"/>
      <c r="L357" s="13">
        <v>312301.73</v>
      </c>
      <c r="M357" s="13"/>
      <c r="N357" s="13">
        <v>313954.8</v>
      </c>
      <c r="O357" s="13"/>
      <c r="Q357" s="13">
        <f t="shared" si="29"/>
        <v>0</v>
      </c>
      <c r="R357" s="13">
        <f t="shared" si="30"/>
        <v>0</v>
      </c>
      <c r="S357" s="13">
        <f t="shared" si="31"/>
        <v>0</v>
      </c>
      <c r="T357" s="13">
        <f t="shared" si="32"/>
        <v>0</v>
      </c>
    </row>
    <row r="358" spans="1:20" s="149" customFormat="1" outlineLevel="7">
      <c r="A358" s="19" t="s">
        <v>705</v>
      </c>
      <c r="B358" s="20" t="s">
        <v>744</v>
      </c>
      <c r="C358" s="20" t="s">
        <v>22</v>
      </c>
      <c r="D358" s="20" t="s">
        <v>192</v>
      </c>
      <c r="E358" s="20" t="s">
        <v>199</v>
      </c>
      <c r="F358" s="20" t="s">
        <v>65</v>
      </c>
      <c r="G358" s="13">
        <v>2288416.31</v>
      </c>
      <c r="H358" s="13"/>
      <c r="I358" s="13">
        <v>2895618.85</v>
      </c>
      <c r="J358" s="13"/>
      <c r="L358" s="13">
        <v>2288416.31</v>
      </c>
      <c r="M358" s="13"/>
      <c r="N358" s="13">
        <v>2895618.85</v>
      </c>
      <c r="O358" s="13"/>
      <c r="Q358" s="13">
        <f t="shared" si="29"/>
        <v>0</v>
      </c>
      <c r="R358" s="13">
        <f t="shared" si="30"/>
        <v>0</v>
      </c>
      <c r="S358" s="13">
        <f t="shared" si="31"/>
        <v>0</v>
      </c>
      <c r="T358" s="13">
        <f t="shared" si="32"/>
        <v>0</v>
      </c>
    </row>
    <row r="359" spans="1:20" s="149" customFormat="1" ht="141.75" outlineLevel="5">
      <c r="A359" s="19" t="s">
        <v>1125</v>
      </c>
      <c r="B359" s="20" t="s">
        <v>744</v>
      </c>
      <c r="C359" s="20" t="s">
        <v>22</v>
      </c>
      <c r="D359" s="20" t="s">
        <v>192</v>
      </c>
      <c r="E359" s="20" t="s">
        <v>200</v>
      </c>
      <c r="F359" s="20" t="s">
        <v>1</v>
      </c>
      <c r="G359" s="13">
        <f>G360+G363</f>
        <v>10205972.620000001</v>
      </c>
      <c r="H359" s="13"/>
      <c r="I359" s="13">
        <f>I360+I363</f>
        <v>10219418.82</v>
      </c>
      <c r="J359" s="13"/>
      <c r="L359" s="13">
        <v>10205972.619999999</v>
      </c>
      <c r="M359" s="13"/>
      <c r="N359" s="13">
        <v>10219418.82</v>
      </c>
      <c r="O359" s="13"/>
      <c r="Q359" s="13">
        <f t="shared" si="29"/>
        <v>0</v>
      </c>
      <c r="R359" s="13">
        <f t="shared" si="30"/>
        <v>0</v>
      </c>
      <c r="S359" s="13">
        <f t="shared" si="31"/>
        <v>0</v>
      </c>
      <c r="T359" s="13">
        <f t="shared" si="32"/>
        <v>0</v>
      </c>
    </row>
    <row r="360" spans="1:20" s="149" customFormat="1" ht="94.5" outlineLevel="6">
      <c r="A360" s="19" t="s">
        <v>450</v>
      </c>
      <c r="B360" s="20" t="s">
        <v>744</v>
      </c>
      <c r="C360" s="20" t="s">
        <v>22</v>
      </c>
      <c r="D360" s="20" t="s">
        <v>192</v>
      </c>
      <c r="E360" s="20" t="s">
        <v>201</v>
      </c>
      <c r="F360" s="20" t="s">
        <v>1</v>
      </c>
      <c r="G360" s="13">
        <f>G361+G362</f>
        <v>9920972.620000001</v>
      </c>
      <c r="H360" s="13"/>
      <c r="I360" s="13">
        <f>I361+I362</f>
        <v>9934418.8200000003</v>
      </c>
      <c r="J360" s="13"/>
      <c r="L360" s="13">
        <v>9920972.6199999992</v>
      </c>
      <c r="M360" s="13"/>
      <c r="N360" s="13">
        <v>9934418.8200000003</v>
      </c>
      <c r="O360" s="13"/>
      <c r="Q360" s="13">
        <f t="shared" si="29"/>
        <v>0</v>
      </c>
      <c r="R360" s="13">
        <f t="shared" si="30"/>
        <v>0</v>
      </c>
      <c r="S360" s="13">
        <f t="shared" si="31"/>
        <v>0</v>
      </c>
      <c r="T360" s="13">
        <f t="shared" si="32"/>
        <v>0</v>
      </c>
    </row>
    <row r="361" spans="1:20" s="149" customFormat="1" ht="110.25" outlineLevel="7">
      <c r="A361" s="19" t="s">
        <v>702</v>
      </c>
      <c r="B361" s="20" t="s">
        <v>744</v>
      </c>
      <c r="C361" s="20" t="s">
        <v>22</v>
      </c>
      <c r="D361" s="20" t="s">
        <v>192</v>
      </c>
      <c r="E361" s="20" t="s">
        <v>201</v>
      </c>
      <c r="F361" s="20" t="s">
        <v>10</v>
      </c>
      <c r="G361" s="13">
        <v>9507745.4100000001</v>
      </c>
      <c r="H361" s="13"/>
      <c r="I361" s="13">
        <v>9507745.4100000001</v>
      </c>
      <c r="J361" s="13"/>
      <c r="L361" s="13">
        <v>9507745.4100000001</v>
      </c>
      <c r="M361" s="13"/>
      <c r="N361" s="13">
        <v>9507745.4100000001</v>
      </c>
      <c r="O361" s="13"/>
      <c r="Q361" s="13">
        <f t="shared" si="29"/>
        <v>0</v>
      </c>
      <c r="R361" s="13">
        <f t="shared" si="30"/>
        <v>0</v>
      </c>
      <c r="S361" s="13">
        <f t="shared" si="31"/>
        <v>0</v>
      </c>
      <c r="T361" s="13">
        <f t="shared" si="32"/>
        <v>0</v>
      </c>
    </row>
    <row r="362" spans="1:20" s="149" customFormat="1" ht="47.25" outlineLevel="7">
      <c r="A362" s="19" t="s">
        <v>703</v>
      </c>
      <c r="B362" s="20" t="s">
        <v>744</v>
      </c>
      <c r="C362" s="20" t="s">
        <v>22</v>
      </c>
      <c r="D362" s="20" t="s">
        <v>192</v>
      </c>
      <c r="E362" s="20" t="s">
        <v>201</v>
      </c>
      <c r="F362" s="20" t="s">
        <v>17</v>
      </c>
      <c r="G362" s="13">
        <v>413227.21</v>
      </c>
      <c r="H362" s="13"/>
      <c r="I362" s="13">
        <v>426673.41</v>
      </c>
      <c r="J362" s="13"/>
      <c r="L362" s="13">
        <v>413227.21</v>
      </c>
      <c r="M362" s="13"/>
      <c r="N362" s="13">
        <v>426673.41</v>
      </c>
      <c r="O362" s="13"/>
      <c r="Q362" s="13">
        <f t="shared" si="29"/>
        <v>0</v>
      </c>
      <c r="R362" s="13">
        <f t="shared" si="30"/>
        <v>0</v>
      </c>
      <c r="S362" s="13">
        <f t="shared" si="31"/>
        <v>0</v>
      </c>
      <c r="T362" s="13">
        <f t="shared" si="32"/>
        <v>0</v>
      </c>
    </row>
    <row r="363" spans="1:20" s="149" customFormat="1" ht="94.5" outlineLevel="6">
      <c r="A363" s="19" t="s">
        <v>439</v>
      </c>
      <c r="B363" s="20" t="s">
        <v>744</v>
      </c>
      <c r="C363" s="20" t="s">
        <v>22</v>
      </c>
      <c r="D363" s="20" t="s">
        <v>192</v>
      </c>
      <c r="E363" s="20" t="s">
        <v>202</v>
      </c>
      <c r="F363" s="20" t="s">
        <v>1</v>
      </c>
      <c r="G363" s="13">
        <f>G364</f>
        <v>285000</v>
      </c>
      <c r="H363" s="13"/>
      <c r="I363" s="13">
        <f>I364</f>
        <v>285000</v>
      </c>
      <c r="J363" s="13"/>
      <c r="L363" s="13">
        <v>285000</v>
      </c>
      <c r="M363" s="13"/>
      <c r="N363" s="13">
        <v>285000</v>
      </c>
      <c r="O363" s="13"/>
      <c r="Q363" s="13">
        <f t="shared" si="29"/>
        <v>0</v>
      </c>
      <c r="R363" s="13">
        <f t="shared" si="30"/>
        <v>0</v>
      </c>
      <c r="S363" s="13">
        <f t="shared" si="31"/>
        <v>0</v>
      </c>
      <c r="T363" s="13">
        <f t="shared" si="32"/>
        <v>0</v>
      </c>
    </row>
    <row r="364" spans="1:20" s="149" customFormat="1" ht="110.25" outlineLevel="7">
      <c r="A364" s="19" t="s">
        <v>702</v>
      </c>
      <c r="B364" s="20" t="s">
        <v>744</v>
      </c>
      <c r="C364" s="20" t="s">
        <v>22</v>
      </c>
      <c r="D364" s="20" t="s">
        <v>192</v>
      </c>
      <c r="E364" s="20" t="s">
        <v>202</v>
      </c>
      <c r="F364" s="20" t="s">
        <v>10</v>
      </c>
      <c r="G364" s="13">
        <v>285000</v>
      </c>
      <c r="H364" s="13"/>
      <c r="I364" s="13">
        <v>285000</v>
      </c>
      <c r="J364" s="13"/>
      <c r="L364" s="13">
        <v>285000</v>
      </c>
      <c r="M364" s="13"/>
      <c r="N364" s="13">
        <v>285000</v>
      </c>
      <c r="O364" s="13"/>
      <c r="Q364" s="13">
        <f t="shared" si="29"/>
        <v>0</v>
      </c>
      <c r="R364" s="13">
        <f t="shared" si="30"/>
        <v>0</v>
      </c>
      <c r="S364" s="13">
        <f t="shared" si="31"/>
        <v>0</v>
      </c>
      <c r="T364" s="13">
        <f t="shared" si="32"/>
        <v>0</v>
      </c>
    </row>
    <row r="365" spans="1:20" s="149" customFormat="1" ht="141.75" outlineLevel="5">
      <c r="A365" s="19" t="s">
        <v>1126</v>
      </c>
      <c r="B365" s="20" t="s">
        <v>744</v>
      </c>
      <c r="C365" s="20" t="s">
        <v>22</v>
      </c>
      <c r="D365" s="20" t="s">
        <v>192</v>
      </c>
      <c r="E365" s="20" t="s">
        <v>203</v>
      </c>
      <c r="F365" s="20" t="s">
        <v>1</v>
      </c>
      <c r="G365" s="13">
        <f>G366</f>
        <v>6035224.5</v>
      </c>
      <c r="H365" s="13"/>
      <c r="I365" s="13">
        <f>I366</f>
        <v>6035224.5</v>
      </c>
      <c r="J365" s="13"/>
      <c r="L365" s="13">
        <v>6035224.5</v>
      </c>
      <c r="M365" s="13"/>
      <c r="N365" s="13">
        <v>6035224.5</v>
      </c>
      <c r="O365" s="13"/>
      <c r="Q365" s="13">
        <f t="shared" si="29"/>
        <v>0</v>
      </c>
      <c r="R365" s="13">
        <f t="shared" si="30"/>
        <v>0</v>
      </c>
      <c r="S365" s="13">
        <f t="shared" si="31"/>
        <v>0</v>
      </c>
      <c r="T365" s="13">
        <f t="shared" si="32"/>
        <v>0</v>
      </c>
    </row>
    <row r="366" spans="1:20" s="149" customFormat="1" ht="94.5" outlineLevel="6">
      <c r="A366" s="19" t="s">
        <v>450</v>
      </c>
      <c r="B366" s="20" t="s">
        <v>744</v>
      </c>
      <c r="C366" s="20" t="s">
        <v>22</v>
      </c>
      <c r="D366" s="20" t="s">
        <v>192</v>
      </c>
      <c r="E366" s="20" t="s">
        <v>204</v>
      </c>
      <c r="F366" s="20" t="s">
        <v>1</v>
      </c>
      <c r="G366" s="13">
        <f>G367+G368</f>
        <v>6035224.5</v>
      </c>
      <c r="H366" s="13"/>
      <c r="I366" s="13">
        <f>I367+I368</f>
        <v>6035224.5</v>
      </c>
      <c r="J366" s="13"/>
      <c r="L366" s="13">
        <v>6035224.5</v>
      </c>
      <c r="M366" s="13"/>
      <c r="N366" s="13">
        <v>6035224.5</v>
      </c>
      <c r="O366" s="13"/>
      <c r="Q366" s="13">
        <f t="shared" si="29"/>
        <v>0</v>
      </c>
      <c r="R366" s="13">
        <f t="shared" si="30"/>
        <v>0</v>
      </c>
      <c r="S366" s="13">
        <f t="shared" si="31"/>
        <v>0</v>
      </c>
      <c r="T366" s="13">
        <f t="shared" si="32"/>
        <v>0</v>
      </c>
    </row>
    <row r="367" spans="1:20" s="149" customFormat="1" ht="110.25" outlineLevel="7">
      <c r="A367" s="19" t="s">
        <v>702</v>
      </c>
      <c r="B367" s="20" t="s">
        <v>744</v>
      </c>
      <c r="C367" s="20" t="s">
        <v>22</v>
      </c>
      <c r="D367" s="20" t="s">
        <v>192</v>
      </c>
      <c r="E367" s="20" t="s">
        <v>204</v>
      </c>
      <c r="F367" s="20" t="s">
        <v>10</v>
      </c>
      <c r="G367" s="13">
        <v>5630310.4100000001</v>
      </c>
      <c r="H367" s="13"/>
      <c r="I367" s="13">
        <v>5630310.4100000001</v>
      </c>
      <c r="J367" s="13"/>
      <c r="L367" s="13">
        <v>5630310.4100000001</v>
      </c>
      <c r="M367" s="13"/>
      <c r="N367" s="13">
        <v>5630310.4100000001</v>
      </c>
      <c r="O367" s="13"/>
      <c r="Q367" s="13">
        <f t="shared" si="29"/>
        <v>0</v>
      </c>
      <c r="R367" s="13">
        <f t="shared" si="30"/>
        <v>0</v>
      </c>
      <c r="S367" s="13">
        <f t="shared" si="31"/>
        <v>0</v>
      </c>
      <c r="T367" s="13">
        <f t="shared" si="32"/>
        <v>0</v>
      </c>
    </row>
    <row r="368" spans="1:20" s="149" customFormat="1" ht="47.25" outlineLevel="7">
      <c r="A368" s="19" t="s">
        <v>703</v>
      </c>
      <c r="B368" s="20" t="s">
        <v>744</v>
      </c>
      <c r="C368" s="20" t="s">
        <v>22</v>
      </c>
      <c r="D368" s="20" t="s">
        <v>192</v>
      </c>
      <c r="E368" s="20" t="s">
        <v>204</v>
      </c>
      <c r="F368" s="20" t="s">
        <v>17</v>
      </c>
      <c r="G368" s="13">
        <v>404914.09</v>
      </c>
      <c r="H368" s="13"/>
      <c r="I368" s="13">
        <v>404914.09</v>
      </c>
      <c r="J368" s="13"/>
      <c r="L368" s="13">
        <v>404914.09</v>
      </c>
      <c r="M368" s="13"/>
      <c r="N368" s="13">
        <v>404914.09</v>
      </c>
      <c r="O368" s="13"/>
      <c r="Q368" s="13">
        <f t="shared" si="29"/>
        <v>0</v>
      </c>
      <c r="R368" s="13">
        <f t="shared" si="30"/>
        <v>0</v>
      </c>
      <c r="S368" s="13">
        <f t="shared" si="31"/>
        <v>0</v>
      </c>
      <c r="T368" s="13">
        <f t="shared" si="32"/>
        <v>0</v>
      </c>
    </row>
    <row r="369" spans="1:20" ht="31.5" outlineLevel="1">
      <c r="A369" s="102" t="s">
        <v>709</v>
      </c>
      <c r="B369" s="103" t="s">
        <v>744</v>
      </c>
      <c r="C369" s="103" t="s">
        <v>159</v>
      </c>
      <c r="D369" s="103" t="s">
        <v>3</v>
      </c>
      <c r="E369" s="103" t="s">
        <v>4</v>
      </c>
      <c r="F369" s="103" t="s">
        <v>1</v>
      </c>
      <c r="G369" s="12">
        <f>G370+G386+G395+G416</f>
        <v>81828777.469999999</v>
      </c>
      <c r="H369" s="12"/>
      <c r="I369" s="12">
        <f>I370+I386+I395+I416</f>
        <v>72129788.960000008</v>
      </c>
      <c r="J369" s="12"/>
      <c r="L369" s="12">
        <v>81828777.469999999</v>
      </c>
      <c r="M369" s="12"/>
      <c r="N369" s="12">
        <v>72129788.959999993</v>
      </c>
      <c r="O369" s="12"/>
      <c r="Q369" s="12">
        <f t="shared" si="29"/>
        <v>0</v>
      </c>
      <c r="R369" s="12">
        <f t="shared" si="30"/>
        <v>0</v>
      </c>
      <c r="S369" s="12">
        <f t="shared" si="31"/>
        <v>0</v>
      </c>
      <c r="T369" s="12">
        <f t="shared" si="32"/>
        <v>0</v>
      </c>
    </row>
    <row r="370" spans="1:20" outlineLevel="2">
      <c r="A370" s="102" t="s">
        <v>685</v>
      </c>
      <c r="B370" s="103" t="s">
        <v>744</v>
      </c>
      <c r="C370" s="103" t="s">
        <v>159</v>
      </c>
      <c r="D370" s="103" t="s">
        <v>2</v>
      </c>
      <c r="E370" s="103" t="s">
        <v>4</v>
      </c>
      <c r="F370" s="103" t="s">
        <v>1</v>
      </c>
      <c r="G370" s="12">
        <f>G371+G382</f>
        <v>24635100.200000003</v>
      </c>
      <c r="H370" s="12"/>
      <c r="I370" s="12">
        <f>I371+I382</f>
        <v>24635100.200000003</v>
      </c>
      <c r="J370" s="12"/>
      <c r="L370" s="12">
        <v>24635100.199999999</v>
      </c>
      <c r="M370" s="12"/>
      <c r="N370" s="12">
        <v>24635100.199999999</v>
      </c>
      <c r="O370" s="12"/>
      <c r="Q370" s="12">
        <f t="shared" si="29"/>
        <v>0</v>
      </c>
      <c r="R370" s="12">
        <f t="shared" si="30"/>
        <v>0</v>
      </c>
      <c r="S370" s="12">
        <f t="shared" si="31"/>
        <v>0</v>
      </c>
      <c r="T370" s="12">
        <f t="shared" si="32"/>
        <v>0</v>
      </c>
    </row>
    <row r="371" spans="1:20" ht="78.75" outlineLevel="3">
      <c r="A371" s="102" t="s">
        <v>669</v>
      </c>
      <c r="B371" s="103" t="s">
        <v>744</v>
      </c>
      <c r="C371" s="103" t="s">
        <v>159</v>
      </c>
      <c r="D371" s="103" t="s">
        <v>2</v>
      </c>
      <c r="E371" s="103" t="s">
        <v>160</v>
      </c>
      <c r="F371" s="103" t="s">
        <v>1</v>
      </c>
      <c r="G371" s="12">
        <f>G372</f>
        <v>23948620.200000003</v>
      </c>
      <c r="H371" s="12"/>
      <c r="I371" s="12">
        <f>I372</f>
        <v>23948620.200000003</v>
      </c>
      <c r="J371" s="12"/>
      <c r="L371" s="12">
        <v>23948620.199999999</v>
      </c>
      <c r="M371" s="12"/>
      <c r="N371" s="12">
        <v>23948620.199999999</v>
      </c>
      <c r="O371" s="12"/>
      <c r="Q371" s="12">
        <f t="shared" si="29"/>
        <v>0</v>
      </c>
      <c r="R371" s="12">
        <f t="shared" si="30"/>
        <v>0</v>
      </c>
      <c r="S371" s="12">
        <f t="shared" si="31"/>
        <v>0</v>
      </c>
      <c r="T371" s="12">
        <f t="shared" si="32"/>
        <v>0</v>
      </c>
    </row>
    <row r="372" spans="1:20" ht="47.25" outlineLevel="4">
      <c r="A372" s="102" t="s">
        <v>645</v>
      </c>
      <c r="B372" s="103" t="s">
        <v>744</v>
      </c>
      <c r="C372" s="103" t="s">
        <v>159</v>
      </c>
      <c r="D372" s="103" t="s">
        <v>2</v>
      </c>
      <c r="E372" s="103" t="s">
        <v>205</v>
      </c>
      <c r="F372" s="103" t="s">
        <v>1</v>
      </c>
      <c r="G372" s="12">
        <f>G373+G376+G379</f>
        <v>23948620.200000003</v>
      </c>
      <c r="H372" s="12"/>
      <c r="I372" s="12">
        <f>I373+I376+I379</f>
        <v>23948620.200000003</v>
      </c>
      <c r="J372" s="12"/>
      <c r="L372" s="12">
        <v>23948620.199999999</v>
      </c>
      <c r="M372" s="12"/>
      <c r="N372" s="12">
        <v>23948620.199999999</v>
      </c>
      <c r="O372" s="12"/>
      <c r="Q372" s="12">
        <f t="shared" si="29"/>
        <v>0</v>
      </c>
      <c r="R372" s="12">
        <f t="shared" si="30"/>
        <v>0</v>
      </c>
      <c r="S372" s="12">
        <f t="shared" si="31"/>
        <v>0</v>
      </c>
      <c r="T372" s="12">
        <f t="shared" si="32"/>
        <v>0</v>
      </c>
    </row>
    <row r="373" spans="1:20" s="149" customFormat="1" outlineLevel="5">
      <c r="A373" s="19" t="s">
        <v>1127</v>
      </c>
      <c r="B373" s="20" t="s">
        <v>744</v>
      </c>
      <c r="C373" s="20" t="s">
        <v>159</v>
      </c>
      <c r="D373" s="20" t="s">
        <v>2</v>
      </c>
      <c r="E373" s="20" t="s">
        <v>206</v>
      </c>
      <c r="F373" s="20" t="s">
        <v>1</v>
      </c>
      <c r="G373" s="13">
        <f>G374</f>
        <v>836260.98</v>
      </c>
      <c r="H373" s="13"/>
      <c r="I373" s="13">
        <f>I374</f>
        <v>836260.98</v>
      </c>
      <c r="J373" s="13"/>
      <c r="L373" s="13">
        <v>836260.98</v>
      </c>
      <c r="M373" s="13"/>
      <c r="N373" s="13">
        <v>836260.98</v>
      </c>
      <c r="O373" s="13"/>
      <c r="Q373" s="13">
        <f t="shared" si="29"/>
        <v>0</v>
      </c>
      <c r="R373" s="13">
        <f t="shared" si="30"/>
        <v>0</v>
      </c>
      <c r="S373" s="13">
        <f t="shared" si="31"/>
        <v>0</v>
      </c>
      <c r="T373" s="13">
        <f t="shared" si="32"/>
        <v>0</v>
      </c>
    </row>
    <row r="374" spans="1:20" s="149" customFormat="1" ht="47.25" outlineLevel="6">
      <c r="A374" s="19" t="s">
        <v>463</v>
      </c>
      <c r="B374" s="20" t="s">
        <v>744</v>
      </c>
      <c r="C374" s="20" t="s">
        <v>159</v>
      </c>
      <c r="D374" s="20" t="s">
        <v>2</v>
      </c>
      <c r="E374" s="20" t="s">
        <v>207</v>
      </c>
      <c r="F374" s="20" t="s">
        <v>1</v>
      </c>
      <c r="G374" s="13">
        <f>G375</f>
        <v>836260.98</v>
      </c>
      <c r="H374" s="13"/>
      <c r="I374" s="13">
        <f>I375</f>
        <v>836260.98</v>
      </c>
      <c r="J374" s="13"/>
      <c r="L374" s="13">
        <v>836260.98</v>
      </c>
      <c r="M374" s="13"/>
      <c r="N374" s="13">
        <v>836260.98</v>
      </c>
      <c r="O374" s="13"/>
      <c r="Q374" s="13">
        <f t="shared" si="29"/>
        <v>0</v>
      </c>
      <c r="R374" s="13">
        <f t="shared" si="30"/>
        <v>0</v>
      </c>
      <c r="S374" s="13">
        <f t="shared" si="31"/>
        <v>0</v>
      </c>
      <c r="T374" s="13">
        <f t="shared" si="32"/>
        <v>0</v>
      </c>
    </row>
    <row r="375" spans="1:20" s="149" customFormat="1" ht="47.25" outlineLevel="7">
      <c r="A375" s="19" t="s">
        <v>703</v>
      </c>
      <c r="B375" s="20" t="s">
        <v>744</v>
      </c>
      <c r="C375" s="20" t="s">
        <v>159</v>
      </c>
      <c r="D375" s="20" t="s">
        <v>2</v>
      </c>
      <c r="E375" s="20" t="s">
        <v>207</v>
      </c>
      <c r="F375" s="20" t="s">
        <v>17</v>
      </c>
      <c r="G375" s="13">
        <v>836260.98</v>
      </c>
      <c r="H375" s="13"/>
      <c r="I375" s="13">
        <v>836260.98</v>
      </c>
      <c r="J375" s="13"/>
      <c r="L375" s="13">
        <v>836260.98</v>
      </c>
      <c r="M375" s="13"/>
      <c r="N375" s="13">
        <v>836260.98</v>
      </c>
      <c r="O375" s="13"/>
      <c r="Q375" s="13">
        <f t="shared" si="29"/>
        <v>0</v>
      </c>
      <c r="R375" s="13">
        <f t="shared" si="30"/>
        <v>0</v>
      </c>
      <c r="S375" s="13">
        <f t="shared" si="31"/>
        <v>0</v>
      </c>
      <c r="T375" s="13">
        <f t="shared" si="32"/>
        <v>0</v>
      </c>
    </row>
    <row r="376" spans="1:20" s="149" customFormat="1" ht="94.5" outlineLevel="5">
      <c r="A376" s="19" t="s">
        <v>1128</v>
      </c>
      <c r="B376" s="20" t="s">
        <v>744</v>
      </c>
      <c r="C376" s="20" t="s">
        <v>159</v>
      </c>
      <c r="D376" s="20" t="s">
        <v>2</v>
      </c>
      <c r="E376" s="20" t="s">
        <v>208</v>
      </c>
      <c r="F376" s="20" t="s">
        <v>1</v>
      </c>
      <c r="G376" s="13">
        <f>G377</f>
        <v>20321663.280000001</v>
      </c>
      <c r="H376" s="13"/>
      <c r="I376" s="13">
        <f>I377</f>
        <v>20321663.280000001</v>
      </c>
      <c r="J376" s="13"/>
      <c r="L376" s="13">
        <v>20321663.280000001</v>
      </c>
      <c r="M376" s="13"/>
      <c r="N376" s="13">
        <v>20321663.280000001</v>
      </c>
      <c r="O376" s="13"/>
      <c r="Q376" s="13">
        <f t="shared" si="29"/>
        <v>0</v>
      </c>
      <c r="R376" s="13">
        <f t="shared" si="30"/>
        <v>0</v>
      </c>
      <c r="S376" s="13">
        <f t="shared" si="31"/>
        <v>0</v>
      </c>
      <c r="T376" s="13">
        <f t="shared" si="32"/>
        <v>0</v>
      </c>
    </row>
    <row r="377" spans="1:20" s="149" customFormat="1" ht="47.25" outlineLevel="6">
      <c r="A377" s="19" t="s">
        <v>466</v>
      </c>
      <c r="B377" s="20" t="s">
        <v>744</v>
      </c>
      <c r="C377" s="20" t="s">
        <v>159</v>
      </c>
      <c r="D377" s="20" t="s">
        <v>2</v>
      </c>
      <c r="E377" s="20" t="s">
        <v>209</v>
      </c>
      <c r="F377" s="20" t="s">
        <v>1</v>
      </c>
      <c r="G377" s="13">
        <f>G378</f>
        <v>20321663.280000001</v>
      </c>
      <c r="H377" s="13"/>
      <c r="I377" s="13">
        <f>I378</f>
        <v>20321663.280000001</v>
      </c>
      <c r="J377" s="13"/>
      <c r="L377" s="13">
        <v>20321663.280000001</v>
      </c>
      <c r="M377" s="13"/>
      <c r="N377" s="13">
        <v>20321663.280000001</v>
      </c>
      <c r="O377" s="13"/>
      <c r="Q377" s="13">
        <f t="shared" si="29"/>
        <v>0</v>
      </c>
      <c r="R377" s="13">
        <f t="shared" si="30"/>
        <v>0</v>
      </c>
      <c r="S377" s="13">
        <f t="shared" si="31"/>
        <v>0</v>
      </c>
      <c r="T377" s="13">
        <f t="shared" si="32"/>
        <v>0</v>
      </c>
    </row>
    <row r="378" spans="1:20" s="149" customFormat="1" ht="47.25" outlineLevel="7">
      <c r="A378" s="19" t="s">
        <v>703</v>
      </c>
      <c r="B378" s="20" t="s">
        <v>744</v>
      </c>
      <c r="C378" s="20" t="s">
        <v>159</v>
      </c>
      <c r="D378" s="20" t="s">
        <v>2</v>
      </c>
      <c r="E378" s="20" t="s">
        <v>209</v>
      </c>
      <c r="F378" s="20" t="s">
        <v>17</v>
      </c>
      <c r="G378" s="13">
        <v>20321663.280000001</v>
      </c>
      <c r="H378" s="13"/>
      <c r="I378" s="13">
        <v>20321663.280000001</v>
      </c>
      <c r="J378" s="13"/>
      <c r="L378" s="13">
        <v>20321663.280000001</v>
      </c>
      <c r="M378" s="13"/>
      <c r="N378" s="13">
        <v>20321663.280000001</v>
      </c>
      <c r="O378" s="13"/>
      <c r="Q378" s="13">
        <f t="shared" si="29"/>
        <v>0</v>
      </c>
      <c r="R378" s="13">
        <f t="shared" si="30"/>
        <v>0</v>
      </c>
      <c r="S378" s="13">
        <f t="shared" si="31"/>
        <v>0</v>
      </c>
      <c r="T378" s="13">
        <f t="shared" si="32"/>
        <v>0</v>
      </c>
    </row>
    <row r="379" spans="1:20" s="149" customFormat="1" ht="94.5" outlineLevel="5">
      <c r="A379" s="19" t="s">
        <v>1129</v>
      </c>
      <c r="B379" s="20" t="s">
        <v>744</v>
      </c>
      <c r="C379" s="20" t="s">
        <v>159</v>
      </c>
      <c r="D379" s="20" t="s">
        <v>2</v>
      </c>
      <c r="E379" s="20" t="s">
        <v>210</v>
      </c>
      <c r="F379" s="20" t="s">
        <v>1</v>
      </c>
      <c r="G379" s="13">
        <f>G380</f>
        <v>2790695.94</v>
      </c>
      <c r="H379" s="13"/>
      <c r="I379" s="13">
        <f>I380</f>
        <v>2790695.94</v>
      </c>
      <c r="J379" s="13"/>
      <c r="L379" s="13">
        <v>2790695.94</v>
      </c>
      <c r="M379" s="13"/>
      <c r="N379" s="13">
        <v>2790695.94</v>
      </c>
      <c r="O379" s="13"/>
      <c r="Q379" s="13">
        <f t="shared" si="29"/>
        <v>0</v>
      </c>
      <c r="R379" s="13">
        <f t="shared" si="30"/>
        <v>0</v>
      </c>
      <c r="S379" s="13">
        <f t="shared" si="31"/>
        <v>0</v>
      </c>
      <c r="T379" s="13">
        <f t="shared" si="32"/>
        <v>0</v>
      </c>
    </row>
    <row r="380" spans="1:20" s="149" customFormat="1" ht="47.25" outlineLevel="6">
      <c r="A380" s="19" t="s">
        <v>466</v>
      </c>
      <c r="B380" s="20" t="s">
        <v>744</v>
      </c>
      <c r="C380" s="20" t="s">
        <v>159</v>
      </c>
      <c r="D380" s="20" t="s">
        <v>2</v>
      </c>
      <c r="E380" s="20" t="s">
        <v>211</v>
      </c>
      <c r="F380" s="20" t="s">
        <v>1</v>
      </c>
      <c r="G380" s="13">
        <f>G381</f>
        <v>2790695.94</v>
      </c>
      <c r="H380" s="13"/>
      <c r="I380" s="13">
        <f>I381</f>
        <v>2790695.94</v>
      </c>
      <c r="J380" s="13"/>
      <c r="L380" s="13">
        <v>2790695.94</v>
      </c>
      <c r="M380" s="13"/>
      <c r="N380" s="13">
        <v>2790695.94</v>
      </c>
      <c r="O380" s="13"/>
      <c r="Q380" s="13">
        <f t="shared" si="29"/>
        <v>0</v>
      </c>
      <c r="R380" s="13">
        <f t="shared" si="30"/>
        <v>0</v>
      </c>
      <c r="S380" s="13">
        <f t="shared" si="31"/>
        <v>0</v>
      </c>
      <c r="T380" s="13">
        <f t="shared" si="32"/>
        <v>0</v>
      </c>
    </row>
    <row r="381" spans="1:20" s="149" customFormat="1" ht="47.25" outlineLevel="7">
      <c r="A381" s="19" t="s">
        <v>703</v>
      </c>
      <c r="B381" s="20" t="s">
        <v>744</v>
      </c>
      <c r="C381" s="20" t="s">
        <v>159</v>
      </c>
      <c r="D381" s="20" t="s">
        <v>2</v>
      </c>
      <c r="E381" s="20" t="s">
        <v>211</v>
      </c>
      <c r="F381" s="20" t="s">
        <v>17</v>
      </c>
      <c r="G381" s="13">
        <v>2790695.94</v>
      </c>
      <c r="H381" s="13"/>
      <c r="I381" s="13">
        <v>2790695.94</v>
      </c>
      <c r="J381" s="13"/>
      <c r="L381" s="13">
        <v>2790695.94</v>
      </c>
      <c r="M381" s="13"/>
      <c r="N381" s="13">
        <v>2790695.94</v>
      </c>
      <c r="O381" s="13"/>
      <c r="Q381" s="13">
        <f t="shared" si="29"/>
        <v>0</v>
      </c>
      <c r="R381" s="13">
        <f t="shared" si="30"/>
        <v>0</v>
      </c>
      <c r="S381" s="13">
        <f t="shared" si="31"/>
        <v>0</v>
      </c>
      <c r="T381" s="13">
        <f t="shared" si="32"/>
        <v>0</v>
      </c>
    </row>
    <row r="382" spans="1:20" ht="63" outlineLevel="3">
      <c r="A382" s="102" t="s">
        <v>631</v>
      </c>
      <c r="B382" s="103" t="s">
        <v>744</v>
      </c>
      <c r="C382" s="103" t="s">
        <v>159</v>
      </c>
      <c r="D382" s="103" t="s">
        <v>2</v>
      </c>
      <c r="E382" s="103" t="s">
        <v>80</v>
      </c>
      <c r="F382" s="103" t="s">
        <v>1</v>
      </c>
      <c r="G382" s="12">
        <f>G383</f>
        <v>686480</v>
      </c>
      <c r="H382" s="12"/>
      <c r="I382" s="12">
        <f>I383</f>
        <v>686480</v>
      </c>
      <c r="J382" s="12"/>
      <c r="L382" s="12">
        <v>686480</v>
      </c>
      <c r="M382" s="12"/>
      <c r="N382" s="12">
        <v>686480</v>
      </c>
      <c r="O382" s="12"/>
      <c r="Q382" s="12">
        <f t="shared" si="29"/>
        <v>0</v>
      </c>
      <c r="R382" s="12">
        <f t="shared" si="30"/>
        <v>0</v>
      </c>
      <c r="S382" s="12">
        <f t="shared" si="31"/>
        <v>0</v>
      </c>
      <c r="T382" s="12">
        <f t="shared" si="32"/>
        <v>0</v>
      </c>
    </row>
    <row r="383" spans="1:20" s="149" customFormat="1" ht="47.25" outlineLevel="5">
      <c r="A383" s="19" t="s">
        <v>1130</v>
      </c>
      <c r="B383" s="20" t="s">
        <v>744</v>
      </c>
      <c r="C383" s="20" t="s">
        <v>159</v>
      </c>
      <c r="D383" s="20" t="s">
        <v>2</v>
      </c>
      <c r="E383" s="20" t="s">
        <v>212</v>
      </c>
      <c r="F383" s="20" t="s">
        <v>1</v>
      </c>
      <c r="G383" s="13">
        <f>G384</f>
        <v>686480</v>
      </c>
      <c r="H383" s="13"/>
      <c r="I383" s="13">
        <f>I384</f>
        <v>686480</v>
      </c>
      <c r="J383" s="13"/>
      <c r="L383" s="13">
        <v>686480</v>
      </c>
      <c r="M383" s="13"/>
      <c r="N383" s="13">
        <v>686480</v>
      </c>
      <c r="O383" s="13"/>
      <c r="Q383" s="13">
        <f t="shared" si="29"/>
        <v>0</v>
      </c>
      <c r="R383" s="13">
        <f t="shared" si="30"/>
        <v>0</v>
      </c>
      <c r="S383" s="13">
        <f t="shared" si="31"/>
        <v>0</v>
      </c>
      <c r="T383" s="13">
        <f t="shared" si="32"/>
        <v>0</v>
      </c>
    </row>
    <row r="384" spans="1:20" s="149" customFormat="1" ht="31.5" outlineLevel="6">
      <c r="A384" s="19" t="s">
        <v>448</v>
      </c>
      <c r="B384" s="20" t="s">
        <v>744</v>
      </c>
      <c r="C384" s="20" t="s">
        <v>159</v>
      </c>
      <c r="D384" s="20" t="s">
        <v>2</v>
      </c>
      <c r="E384" s="20" t="s">
        <v>213</v>
      </c>
      <c r="F384" s="20" t="s">
        <v>1</v>
      </c>
      <c r="G384" s="13">
        <f>G385</f>
        <v>686480</v>
      </c>
      <c r="H384" s="13"/>
      <c r="I384" s="13">
        <f>I385</f>
        <v>686480</v>
      </c>
      <c r="J384" s="13"/>
      <c r="L384" s="13">
        <v>686480</v>
      </c>
      <c r="M384" s="13"/>
      <c r="N384" s="13">
        <v>686480</v>
      </c>
      <c r="O384" s="13"/>
      <c r="Q384" s="13">
        <f t="shared" si="29"/>
        <v>0</v>
      </c>
      <c r="R384" s="13">
        <f t="shared" si="30"/>
        <v>0</v>
      </c>
      <c r="S384" s="13">
        <f t="shared" si="31"/>
        <v>0</v>
      </c>
      <c r="T384" s="13">
        <f t="shared" si="32"/>
        <v>0</v>
      </c>
    </row>
    <row r="385" spans="1:20" s="149" customFormat="1" ht="47.25" outlineLevel="7">
      <c r="A385" s="19" t="s">
        <v>703</v>
      </c>
      <c r="B385" s="20" t="s">
        <v>744</v>
      </c>
      <c r="C385" s="20" t="s">
        <v>159</v>
      </c>
      <c r="D385" s="20" t="s">
        <v>2</v>
      </c>
      <c r="E385" s="20" t="s">
        <v>213</v>
      </c>
      <c r="F385" s="20" t="s">
        <v>17</v>
      </c>
      <c r="G385" s="13">
        <v>686480</v>
      </c>
      <c r="H385" s="13"/>
      <c r="I385" s="13">
        <v>686480</v>
      </c>
      <c r="J385" s="13"/>
      <c r="L385" s="13">
        <v>686480</v>
      </c>
      <c r="M385" s="13"/>
      <c r="N385" s="13">
        <v>686480</v>
      </c>
      <c r="O385" s="13"/>
      <c r="Q385" s="13">
        <f t="shared" si="29"/>
        <v>0</v>
      </c>
      <c r="R385" s="13">
        <f t="shared" si="30"/>
        <v>0</v>
      </c>
      <c r="S385" s="13">
        <f t="shared" si="31"/>
        <v>0</v>
      </c>
      <c r="T385" s="13">
        <f t="shared" si="32"/>
        <v>0</v>
      </c>
    </row>
    <row r="386" spans="1:20" outlineLevel="2">
      <c r="A386" s="102" t="s">
        <v>686</v>
      </c>
      <c r="B386" s="103" t="s">
        <v>744</v>
      </c>
      <c r="C386" s="103" t="s">
        <v>159</v>
      </c>
      <c r="D386" s="103" t="s">
        <v>5</v>
      </c>
      <c r="E386" s="103" t="s">
        <v>4</v>
      </c>
      <c r="F386" s="103" t="s">
        <v>1</v>
      </c>
      <c r="G386" s="12">
        <f>G387</f>
        <v>22861817.389999997</v>
      </c>
      <c r="H386" s="12"/>
      <c r="I386" s="12">
        <f>I387</f>
        <v>13398480.689999999</v>
      </c>
      <c r="J386" s="12"/>
      <c r="L386" s="12">
        <v>22861817.390000001</v>
      </c>
      <c r="M386" s="12"/>
      <c r="N386" s="12">
        <v>13398480.689999999</v>
      </c>
      <c r="O386" s="12"/>
      <c r="Q386" s="12">
        <f t="shared" si="29"/>
        <v>0</v>
      </c>
      <c r="R386" s="12">
        <f t="shared" si="30"/>
        <v>0</v>
      </c>
      <c r="S386" s="12">
        <f t="shared" si="31"/>
        <v>0</v>
      </c>
      <c r="T386" s="12">
        <f t="shared" si="32"/>
        <v>0</v>
      </c>
    </row>
    <row r="387" spans="1:20" ht="78.75" outlineLevel="3">
      <c r="A387" s="102" t="s">
        <v>669</v>
      </c>
      <c r="B387" s="103" t="s">
        <v>744</v>
      </c>
      <c r="C387" s="103" t="s">
        <v>159</v>
      </c>
      <c r="D387" s="103" t="s">
        <v>5</v>
      </c>
      <c r="E387" s="103" t="s">
        <v>160</v>
      </c>
      <c r="F387" s="103" t="s">
        <v>1</v>
      </c>
      <c r="G387" s="12">
        <f>G388</f>
        <v>22861817.389999997</v>
      </c>
      <c r="H387" s="12"/>
      <c r="I387" s="12">
        <f>I388</f>
        <v>13398480.689999999</v>
      </c>
      <c r="J387" s="12"/>
      <c r="L387" s="12">
        <v>22861817.390000001</v>
      </c>
      <c r="M387" s="12"/>
      <c r="N387" s="12">
        <v>13398480.689999999</v>
      </c>
      <c r="O387" s="12"/>
      <c r="Q387" s="12">
        <f t="shared" si="29"/>
        <v>0</v>
      </c>
      <c r="R387" s="12">
        <f t="shared" si="30"/>
        <v>0</v>
      </c>
      <c r="S387" s="12">
        <f t="shared" si="31"/>
        <v>0</v>
      </c>
      <c r="T387" s="12">
        <f t="shared" si="32"/>
        <v>0</v>
      </c>
    </row>
    <row r="388" spans="1:20" ht="78.75" outlineLevel="4">
      <c r="A388" s="102" t="s">
        <v>647</v>
      </c>
      <c r="B388" s="103" t="s">
        <v>744</v>
      </c>
      <c r="C388" s="103" t="s">
        <v>159</v>
      </c>
      <c r="D388" s="103" t="s">
        <v>5</v>
      </c>
      <c r="E388" s="103" t="s">
        <v>219</v>
      </c>
      <c r="F388" s="103" t="s">
        <v>1</v>
      </c>
      <c r="G388" s="12">
        <f>G389+G392</f>
        <v>22861817.389999997</v>
      </c>
      <c r="H388" s="12"/>
      <c r="I388" s="12">
        <f>I389+I392</f>
        <v>13398480.689999999</v>
      </c>
      <c r="J388" s="12"/>
      <c r="L388" s="12">
        <v>22861817.390000001</v>
      </c>
      <c r="M388" s="12"/>
      <c r="N388" s="12">
        <v>13398480.689999999</v>
      </c>
      <c r="O388" s="12"/>
      <c r="Q388" s="12">
        <f t="shared" si="29"/>
        <v>0</v>
      </c>
      <c r="R388" s="12">
        <f t="shared" si="30"/>
        <v>0</v>
      </c>
      <c r="S388" s="12">
        <f t="shared" si="31"/>
        <v>0</v>
      </c>
      <c r="T388" s="12">
        <f t="shared" si="32"/>
        <v>0</v>
      </c>
    </row>
    <row r="389" spans="1:20" s="149" customFormat="1" ht="94.5" outlineLevel="5">
      <c r="A389" s="19" t="s">
        <v>1131</v>
      </c>
      <c r="B389" s="20" t="s">
        <v>744</v>
      </c>
      <c r="C389" s="20" t="s">
        <v>159</v>
      </c>
      <c r="D389" s="20" t="s">
        <v>5</v>
      </c>
      <c r="E389" s="20" t="s">
        <v>220</v>
      </c>
      <c r="F389" s="20" t="s">
        <v>1</v>
      </c>
      <c r="G389" s="13">
        <f>G390</f>
        <v>0</v>
      </c>
      <c r="H389" s="13"/>
      <c r="I389" s="13">
        <f>I390</f>
        <v>0</v>
      </c>
      <c r="J389" s="13"/>
      <c r="L389" s="13">
        <v>20098591.489999998</v>
      </c>
      <c r="M389" s="13"/>
      <c r="N389" s="13">
        <v>10392198.789999999</v>
      </c>
      <c r="O389" s="13"/>
      <c r="Q389" s="13">
        <f t="shared" si="29"/>
        <v>20098591.489999998</v>
      </c>
      <c r="R389" s="13">
        <f t="shared" si="30"/>
        <v>0</v>
      </c>
      <c r="S389" s="13">
        <f t="shared" si="31"/>
        <v>10392198.789999999</v>
      </c>
      <c r="T389" s="13">
        <f t="shared" si="32"/>
        <v>0</v>
      </c>
    </row>
    <row r="390" spans="1:20" s="149" customFormat="1" ht="31.5" outlineLevel="6">
      <c r="A390" s="19" t="s">
        <v>468</v>
      </c>
      <c r="B390" s="20" t="s">
        <v>744</v>
      </c>
      <c r="C390" s="20" t="s">
        <v>159</v>
      </c>
      <c r="D390" s="20" t="s">
        <v>5</v>
      </c>
      <c r="E390" s="20" t="s">
        <v>221</v>
      </c>
      <c r="F390" s="20" t="s">
        <v>1</v>
      </c>
      <c r="G390" s="13">
        <f>G391</f>
        <v>0</v>
      </c>
      <c r="H390" s="13"/>
      <c r="I390" s="13">
        <f>I391</f>
        <v>0</v>
      </c>
      <c r="J390" s="13"/>
      <c r="L390" s="13">
        <v>20098591.489999998</v>
      </c>
      <c r="M390" s="13"/>
      <c r="N390" s="13">
        <v>10392198.789999999</v>
      </c>
      <c r="O390" s="13"/>
      <c r="Q390" s="13">
        <f t="shared" si="29"/>
        <v>20098591.489999998</v>
      </c>
      <c r="R390" s="13">
        <f t="shared" si="30"/>
        <v>0</v>
      </c>
      <c r="S390" s="13">
        <f t="shared" si="31"/>
        <v>10392198.789999999</v>
      </c>
      <c r="T390" s="13">
        <f t="shared" si="32"/>
        <v>0</v>
      </c>
    </row>
    <row r="391" spans="1:20" s="149" customFormat="1" ht="47.25" outlineLevel="7">
      <c r="A391" s="19" t="s">
        <v>703</v>
      </c>
      <c r="B391" s="20" t="s">
        <v>744</v>
      </c>
      <c r="C391" s="20" t="s">
        <v>159</v>
      </c>
      <c r="D391" s="20" t="s">
        <v>5</v>
      </c>
      <c r="E391" s="20" t="s">
        <v>221</v>
      </c>
      <c r="F391" s="20" t="s">
        <v>17</v>
      </c>
      <c r="G391" s="13">
        <v>0</v>
      </c>
      <c r="H391" s="13"/>
      <c r="I391" s="13"/>
      <c r="J391" s="13"/>
      <c r="L391" s="13">
        <v>20098591.489999998</v>
      </c>
      <c r="M391" s="13"/>
      <c r="N391" s="13">
        <v>10392198.789999999</v>
      </c>
      <c r="O391" s="13"/>
      <c r="Q391" s="13">
        <f t="shared" si="29"/>
        <v>20098591.489999998</v>
      </c>
      <c r="R391" s="13">
        <f t="shared" si="30"/>
        <v>0</v>
      </c>
      <c r="S391" s="13">
        <f t="shared" si="31"/>
        <v>10392198.789999999</v>
      </c>
      <c r="T391" s="13">
        <f t="shared" si="32"/>
        <v>0</v>
      </c>
    </row>
    <row r="392" spans="1:20" s="149" customFormat="1" ht="63" outlineLevel="5" collapsed="1">
      <c r="A392" s="19" t="s">
        <v>1132</v>
      </c>
      <c r="B392" s="20" t="s">
        <v>744</v>
      </c>
      <c r="C392" s="20" t="s">
        <v>159</v>
      </c>
      <c r="D392" s="20" t="s">
        <v>5</v>
      </c>
      <c r="E392" s="20" t="s">
        <v>222</v>
      </c>
      <c r="F392" s="20" t="s">
        <v>1</v>
      </c>
      <c r="G392" s="13">
        <f>G393</f>
        <v>22861817.389999997</v>
      </c>
      <c r="H392" s="13"/>
      <c r="I392" s="13">
        <f>I393</f>
        <v>13398480.689999999</v>
      </c>
      <c r="J392" s="13"/>
      <c r="L392" s="13">
        <v>2763225.9</v>
      </c>
      <c r="M392" s="13"/>
      <c r="N392" s="13">
        <v>3006281.9</v>
      </c>
      <c r="O392" s="13"/>
      <c r="Q392" s="13">
        <f t="shared" si="29"/>
        <v>-20098591.489999998</v>
      </c>
      <c r="R392" s="13">
        <f t="shared" si="30"/>
        <v>0</v>
      </c>
      <c r="S392" s="13">
        <f t="shared" si="31"/>
        <v>-10392198.789999999</v>
      </c>
      <c r="T392" s="13">
        <f t="shared" si="32"/>
        <v>0</v>
      </c>
    </row>
    <row r="393" spans="1:20" s="149" customFormat="1" ht="31.5" outlineLevel="6">
      <c r="A393" s="19" t="s">
        <v>448</v>
      </c>
      <c r="B393" s="20" t="s">
        <v>744</v>
      </c>
      <c r="C393" s="20" t="s">
        <v>159</v>
      </c>
      <c r="D393" s="20" t="s">
        <v>5</v>
      </c>
      <c r="E393" s="20" t="s">
        <v>223</v>
      </c>
      <c r="F393" s="20" t="s">
        <v>1</v>
      </c>
      <c r="G393" s="13">
        <f>G394</f>
        <v>22861817.389999997</v>
      </c>
      <c r="H393" s="13"/>
      <c r="I393" s="13">
        <f>I394</f>
        <v>13398480.689999999</v>
      </c>
      <c r="J393" s="13"/>
      <c r="L393" s="13">
        <v>2763225.9</v>
      </c>
      <c r="M393" s="13"/>
      <c r="N393" s="13">
        <v>3006281.9</v>
      </c>
      <c r="O393" s="13"/>
      <c r="Q393" s="13">
        <f t="shared" si="29"/>
        <v>-20098591.489999998</v>
      </c>
      <c r="R393" s="13">
        <f t="shared" si="30"/>
        <v>0</v>
      </c>
      <c r="S393" s="13">
        <f t="shared" si="31"/>
        <v>-10392198.789999999</v>
      </c>
      <c r="T393" s="13">
        <f t="shared" si="32"/>
        <v>0</v>
      </c>
    </row>
    <row r="394" spans="1:20" s="149" customFormat="1" ht="47.25" outlineLevel="7">
      <c r="A394" s="19" t="s">
        <v>703</v>
      </c>
      <c r="B394" s="20" t="s">
        <v>744</v>
      </c>
      <c r="C394" s="20" t="s">
        <v>159</v>
      </c>
      <c r="D394" s="20" t="s">
        <v>5</v>
      </c>
      <c r="E394" s="20" t="s">
        <v>223</v>
      </c>
      <c r="F394" s="20" t="s">
        <v>17</v>
      </c>
      <c r="G394" s="13">
        <f>2763225.9+20098591.49</f>
        <v>22861817.389999997</v>
      </c>
      <c r="H394" s="13"/>
      <c r="I394" s="13">
        <f>3006281.9+10392198.79</f>
        <v>13398480.689999999</v>
      </c>
      <c r="J394" s="13"/>
      <c r="L394" s="13">
        <v>2763225.9</v>
      </c>
      <c r="M394" s="13"/>
      <c r="N394" s="13">
        <v>3006281.9</v>
      </c>
      <c r="O394" s="13"/>
      <c r="Q394" s="13">
        <f t="shared" si="29"/>
        <v>-20098591.489999998</v>
      </c>
      <c r="R394" s="13">
        <f t="shared" si="30"/>
        <v>0</v>
      </c>
      <c r="S394" s="13">
        <f t="shared" si="31"/>
        <v>-10392198.789999999</v>
      </c>
      <c r="T394" s="13">
        <f t="shared" si="32"/>
        <v>0</v>
      </c>
    </row>
    <row r="395" spans="1:20" outlineLevel="2">
      <c r="A395" s="102" t="s">
        <v>687</v>
      </c>
      <c r="B395" s="103" t="s">
        <v>744</v>
      </c>
      <c r="C395" s="103" t="s">
        <v>159</v>
      </c>
      <c r="D395" s="103" t="s">
        <v>14</v>
      </c>
      <c r="E395" s="103" t="s">
        <v>4</v>
      </c>
      <c r="F395" s="103" t="s">
        <v>1</v>
      </c>
      <c r="G395" s="12">
        <f>G396</f>
        <v>32823371.079999998</v>
      </c>
      <c r="H395" s="12"/>
      <c r="I395" s="12">
        <f>I396</f>
        <v>33170929.509999998</v>
      </c>
      <c r="J395" s="12"/>
      <c r="L395" s="12">
        <v>32823371.079999998</v>
      </c>
      <c r="M395" s="12"/>
      <c r="N395" s="12">
        <v>33170929.510000002</v>
      </c>
      <c r="O395" s="12"/>
      <c r="Q395" s="12">
        <f t="shared" si="29"/>
        <v>0</v>
      </c>
      <c r="R395" s="12">
        <f t="shared" si="30"/>
        <v>0</v>
      </c>
      <c r="S395" s="12">
        <f t="shared" si="31"/>
        <v>0</v>
      </c>
      <c r="T395" s="12">
        <f t="shared" si="32"/>
        <v>0</v>
      </c>
    </row>
    <row r="396" spans="1:20" ht="78.75" outlineLevel="3">
      <c r="A396" s="102" t="s">
        <v>669</v>
      </c>
      <c r="B396" s="103" t="s">
        <v>744</v>
      </c>
      <c r="C396" s="103" t="s">
        <v>159</v>
      </c>
      <c r="D396" s="103" t="s">
        <v>14</v>
      </c>
      <c r="E396" s="103" t="s">
        <v>160</v>
      </c>
      <c r="F396" s="103" t="s">
        <v>1</v>
      </c>
      <c r="G396" s="12">
        <f>G397</f>
        <v>32823371.079999998</v>
      </c>
      <c r="H396" s="12"/>
      <c r="I396" s="12">
        <f>I397</f>
        <v>33170929.509999998</v>
      </c>
      <c r="J396" s="12"/>
      <c r="L396" s="12">
        <v>32823371.079999998</v>
      </c>
      <c r="M396" s="12"/>
      <c r="N396" s="12">
        <v>33170929.510000002</v>
      </c>
      <c r="O396" s="12"/>
      <c r="Q396" s="12">
        <f t="shared" si="29"/>
        <v>0</v>
      </c>
      <c r="R396" s="12">
        <f t="shared" si="30"/>
        <v>0</v>
      </c>
      <c r="S396" s="12">
        <f t="shared" si="31"/>
        <v>0</v>
      </c>
      <c r="T396" s="12">
        <f t="shared" si="32"/>
        <v>0</v>
      </c>
    </row>
    <row r="397" spans="1:20" ht="47.25" outlineLevel="4">
      <c r="A397" s="102" t="s">
        <v>639</v>
      </c>
      <c r="B397" s="103" t="s">
        <v>744</v>
      </c>
      <c r="C397" s="103" t="s">
        <v>159</v>
      </c>
      <c r="D397" s="103" t="s">
        <v>14</v>
      </c>
      <c r="E397" s="103" t="s">
        <v>161</v>
      </c>
      <c r="F397" s="103" t="s">
        <v>1</v>
      </c>
      <c r="G397" s="12">
        <f>G398+G401+G404+G407+G410+G413</f>
        <v>32823371.079999998</v>
      </c>
      <c r="H397" s="12"/>
      <c r="I397" s="12">
        <f>I398+I401+I404+I407+I410+I413</f>
        <v>33170929.509999998</v>
      </c>
      <c r="J397" s="12"/>
      <c r="L397" s="12">
        <v>32823371.079999998</v>
      </c>
      <c r="M397" s="12"/>
      <c r="N397" s="12">
        <v>33170929.510000002</v>
      </c>
      <c r="O397" s="12"/>
      <c r="Q397" s="12">
        <f t="shared" ref="Q397:Q460" si="33">L397-G397</f>
        <v>0</v>
      </c>
      <c r="R397" s="12">
        <f t="shared" ref="R397:R460" si="34">M397-H397</f>
        <v>0</v>
      </c>
      <c r="S397" s="12">
        <f t="shared" ref="S397:S460" si="35">N397-I397</f>
        <v>0</v>
      </c>
      <c r="T397" s="12">
        <f t="shared" ref="T397:T460" si="36">O397-J397</f>
        <v>0</v>
      </c>
    </row>
    <row r="398" spans="1:20" s="149" customFormat="1" ht="47.25" outlineLevel="5">
      <c r="A398" s="19" t="s">
        <v>1133</v>
      </c>
      <c r="B398" s="20" t="s">
        <v>744</v>
      </c>
      <c r="C398" s="20" t="s">
        <v>159</v>
      </c>
      <c r="D398" s="20" t="s">
        <v>14</v>
      </c>
      <c r="E398" s="20" t="s">
        <v>224</v>
      </c>
      <c r="F398" s="20" t="s">
        <v>1</v>
      </c>
      <c r="G398" s="13">
        <f>G399</f>
        <v>16317490.380000001</v>
      </c>
      <c r="H398" s="13"/>
      <c r="I398" s="13">
        <f>I399</f>
        <v>16665048.810000001</v>
      </c>
      <c r="J398" s="13"/>
      <c r="L398" s="13">
        <v>16317490.380000001</v>
      </c>
      <c r="M398" s="13"/>
      <c r="N398" s="13">
        <v>16665048.810000001</v>
      </c>
      <c r="O398" s="13"/>
      <c r="Q398" s="13">
        <f t="shared" si="33"/>
        <v>0</v>
      </c>
      <c r="R398" s="13">
        <f t="shared" si="34"/>
        <v>0</v>
      </c>
      <c r="S398" s="13">
        <f t="shared" si="35"/>
        <v>0</v>
      </c>
      <c r="T398" s="13">
        <f t="shared" si="36"/>
        <v>0</v>
      </c>
    </row>
    <row r="399" spans="1:20" s="149" customFormat="1" ht="47.25" outlineLevel="6">
      <c r="A399" s="19" t="s">
        <v>469</v>
      </c>
      <c r="B399" s="20" t="s">
        <v>744</v>
      </c>
      <c r="C399" s="20" t="s">
        <v>159</v>
      </c>
      <c r="D399" s="20" t="s">
        <v>14</v>
      </c>
      <c r="E399" s="20" t="s">
        <v>225</v>
      </c>
      <c r="F399" s="20" t="s">
        <v>1</v>
      </c>
      <c r="G399" s="13">
        <f>G400</f>
        <v>16317490.380000001</v>
      </c>
      <c r="H399" s="13"/>
      <c r="I399" s="13">
        <f>I400</f>
        <v>16665048.810000001</v>
      </c>
      <c r="J399" s="13"/>
      <c r="L399" s="13">
        <v>16317490.380000001</v>
      </c>
      <c r="M399" s="13"/>
      <c r="N399" s="13">
        <v>16665048.810000001</v>
      </c>
      <c r="O399" s="13"/>
      <c r="Q399" s="13">
        <f t="shared" si="33"/>
        <v>0</v>
      </c>
      <c r="R399" s="13">
        <f t="shared" si="34"/>
        <v>0</v>
      </c>
      <c r="S399" s="13">
        <f t="shared" si="35"/>
        <v>0</v>
      </c>
      <c r="T399" s="13">
        <f t="shared" si="36"/>
        <v>0</v>
      </c>
    </row>
    <row r="400" spans="1:20" s="149" customFormat="1" ht="47.25" outlineLevel="7">
      <c r="A400" s="19" t="s">
        <v>703</v>
      </c>
      <c r="B400" s="20" t="s">
        <v>744</v>
      </c>
      <c r="C400" s="20" t="s">
        <v>159</v>
      </c>
      <c r="D400" s="20" t="s">
        <v>14</v>
      </c>
      <c r="E400" s="20" t="s">
        <v>225</v>
      </c>
      <c r="F400" s="20" t="s">
        <v>17</v>
      </c>
      <c r="G400" s="13">
        <v>16317490.380000001</v>
      </c>
      <c r="H400" s="13"/>
      <c r="I400" s="13">
        <v>16665048.810000001</v>
      </c>
      <c r="J400" s="13"/>
      <c r="L400" s="13">
        <v>16317490.380000001</v>
      </c>
      <c r="M400" s="13"/>
      <c r="N400" s="13">
        <v>16665048.810000001</v>
      </c>
      <c r="O400" s="13"/>
      <c r="Q400" s="13">
        <f t="shared" si="33"/>
        <v>0</v>
      </c>
      <c r="R400" s="13">
        <f t="shared" si="34"/>
        <v>0</v>
      </c>
      <c r="S400" s="13">
        <f t="shared" si="35"/>
        <v>0</v>
      </c>
      <c r="T400" s="13">
        <f t="shared" si="36"/>
        <v>0</v>
      </c>
    </row>
    <row r="401" spans="1:20" s="149" customFormat="1" ht="94.5" outlineLevel="5">
      <c r="A401" s="19" t="s">
        <v>1134</v>
      </c>
      <c r="B401" s="20" t="s">
        <v>744</v>
      </c>
      <c r="C401" s="20" t="s">
        <v>159</v>
      </c>
      <c r="D401" s="20" t="s">
        <v>14</v>
      </c>
      <c r="E401" s="20" t="s">
        <v>226</v>
      </c>
      <c r="F401" s="20" t="s">
        <v>1</v>
      </c>
      <c r="G401" s="13">
        <f>G402</f>
        <v>10828325.16</v>
      </c>
      <c r="H401" s="13"/>
      <c r="I401" s="13">
        <f>I402</f>
        <v>10828325.16</v>
      </c>
      <c r="J401" s="13"/>
      <c r="L401" s="13">
        <v>10828325.16</v>
      </c>
      <c r="M401" s="13"/>
      <c r="N401" s="13">
        <v>10828325.16</v>
      </c>
      <c r="O401" s="13"/>
      <c r="Q401" s="13">
        <f t="shared" si="33"/>
        <v>0</v>
      </c>
      <c r="R401" s="13">
        <f t="shared" si="34"/>
        <v>0</v>
      </c>
      <c r="S401" s="13">
        <f t="shared" si="35"/>
        <v>0</v>
      </c>
      <c r="T401" s="13">
        <f t="shared" si="36"/>
        <v>0</v>
      </c>
    </row>
    <row r="402" spans="1:20" s="149" customFormat="1" ht="63" outlineLevel="6">
      <c r="A402" s="19" t="s">
        <v>470</v>
      </c>
      <c r="B402" s="20" t="s">
        <v>744</v>
      </c>
      <c r="C402" s="20" t="s">
        <v>159</v>
      </c>
      <c r="D402" s="20" t="s">
        <v>14</v>
      </c>
      <c r="E402" s="20" t="s">
        <v>227</v>
      </c>
      <c r="F402" s="20" t="s">
        <v>1</v>
      </c>
      <c r="G402" s="13">
        <f>G403</f>
        <v>10828325.16</v>
      </c>
      <c r="H402" s="13"/>
      <c r="I402" s="13">
        <f>I403</f>
        <v>10828325.16</v>
      </c>
      <c r="J402" s="13"/>
      <c r="L402" s="13">
        <v>10828325.16</v>
      </c>
      <c r="M402" s="13"/>
      <c r="N402" s="13">
        <v>10828325.16</v>
      </c>
      <c r="O402" s="13"/>
      <c r="Q402" s="13">
        <f t="shared" si="33"/>
        <v>0</v>
      </c>
      <c r="R402" s="13">
        <f t="shared" si="34"/>
        <v>0</v>
      </c>
      <c r="S402" s="13">
        <f t="shared" si="35"/>
        <v>0</v>
      </c>
      <c r="T402" s="13">
        <f t="shared" si="36"/>
        <v>0</v>
      </c>
    </row>
    <row r="403" spans="1:20" s="149" customFormat="1" ht="47.25" outlineLevel="7">
      <c r="A403" s="19" t="s">
        <v>703</v>
      </c>
      <c r="B403" s="20" t="s">
        <v>744</v>
      </c>
      <c r="C403" s="20" t="s">
        <v>159</v>
      </c>
      <c r="D403" s="20" t="s">
        <v>14</v>
      </c>
      <c r="E403" s="20" t="s">
        <v>227</v>
      </c>
      <c r="F403" s="20" t="s">
        <v>17</v>
      </c>
      <c r="G403" s="13">
        <v>10828325.16</v>
      </c>
      <c r="H403" s="13"/>
      <c r="I403" s="13">
        <v>10828325.16</v>
      </c>
      <c r="J403" s="13"/>
      <c r="L403" s="13">
        <v>10828325.16</v>
      </c>
      <c r="M403" s="13"/>
      <c r="N403" s="13">
        <v>10828325.16</v>
      </c>
      <c r="O403" s="13"/>
      <c r="Q403" s="13">
        <f t="shared" si="33"/>
        <v>0</v>
      </c>
      <c r="R403" s="13">
        <f t="shared" si="34"/>
        <v>0</v>
      </c>
      <c r="S403" s="13">
        <f t="shared" si="35"/>
        <v>0</v>
      </c>
      <c r="T403" s="13">
        <f t="shared" si="36"/>
        <v>0</v>
      </c>
    </row>
    <row r="404" spans="1:20" s="149" customFormat="1" ht="78.75" outlineLevel="5">
      <c r="A404" s="19" t="s">
        <v>1135</v>
      </c>
      <c r="B404" s="20" t="s">
        <v>744</v>
      </c>
      <c r="C404" s="20" t="s">
        <v>159</v>
      </c>
      <c r="D404" s="20" t="s">
        <v>14</v>
      </c>
      <c r="E404" s="20" t="s">
        <v>228</v>
      </c>
      <c r="F404" s="20" t="s">
        <v>1</v>
      </c>
      <c r="G404" s="13">
        <f>G405</f>
        <v>403340.65</v>
      </c>
      <c r="H404" s="13"/>
      <c r="I404" s="13">
        <f>I405</f>
        <v>403340.65</v>
      </c>
      <c r="J404" s="13"/>
      <c r="L404" s="13">
        <v>403340.65</v>
      </c>
      <c r="M404" s="13"/>
      <c r="N404" s="13">
        <v>403340.65</v>
      </c>
      <c r="O404" s="13"/>
      <c r="Q404" s="13">
        <f t="shared" si="33"/>
        <v>0</v>
      </c>
      <c r="R404" s="13">
        <f t="shared" si="34"/>
        <v>0</v>
      </c>
      <c r="S404" s="13">
        <f t="shared" si="35"/>
        <v>0</v>
      </c>
      <c r="T404" s="13">
        <f t="shared" si="36"/>
        <v>0</v>
      </c>
    </row>
    <row r="405" spans="1:20" s="149" customFormat="1" ht="47.25" outlineLevel="6">
      <c r="A405" s="19" t="s">
        <v>463</v>
      </c>
      <c r="B405" s="20" t="s">
        <v>744</v>
      </c>
      <c r="C405" s="20" t="s">
        <v>159</v>
      </c>
      <c r="D405" s="20" t="s">
        <v>14</v>
      </c>
      <c r="E405" s="20" t="s">
        <v>229</v>
      </c>
      <c r="F405" s="20" t="s">
        <v>1</v>
      </c>
      <c r="G405" s="13">
        <f>G406</f>
        <v>403340.65</v>
      </c>
      <c r="H405" s="13"/>
      <c r="I405" s="13">
        <f>I406</f>
        <v>403340.65</v>
      </c>
      <c r="J405" s="13"/>
      <c r="L405" s="13">
        <v>403340.65</v>
      </c>
      <c r="M405" s="13"/>
      <c r="N405" s="13">
        <v>403340.65</v>
      </c>
      <c r="O405" s="13"/>
      <c r="Q405" s="13">
        <f t="shared" si="33"/>
        <v>0</v>
      </c>
      <c r="R405" s="13">
        <f t="shared" si="34"/>
        <v>0</v>
      </c>
      <c r="S405" s="13">
        <f t="shared" si="35"/>
        <v>0</v>
      </c>
      <c r="T405" s="13">
        <f t="shared" si="36"/>
        <v>0</v>
      </c>
    </row>
    <row r="406" spans="1:20" s="149" customFormat="1" ht="47.25" outlineLevel="7">
      <c r="A406" s="19" t="s">
        <v>703</v>
      </c>
      <c r="B406" s="20" t="s">
        <v>744</v>
      </c>
      <c r="C406" s="20" t="s">
        <v>159</v>
      </c>
      <c r="D406" s="20" t="s">
        <v>14</v>
      </c>
      <c r="E406" s="20" t="s">
        <v>229</v>
      </c>
      <c r="F406" s="20" t="s">
        <v>17</v>
      </c>
      <c r="G406" s="13">
        <v>403340.65</v>
      </c>
      <c r="H406" s="13"/>
      <c r="I406" s="13">
        <v>403340.65</v>
      </c>
      <c r="J406" s="13"/>
      <c r="L406" s="13">
        <v>403340.65</v>
      </c>
      <c r="M406" s="13"/>
      <c r="N406" s="13">
        <v>403340.65</v>
      </c>
      <c r="O406" s="13"/>
      <c r="Q406" s="13">
        <f t="shared" si="33"/>
        <v>0</v>
      </c>
      <c r="R406" s="13">
        <f t="shared" si="34"/>
        <v>0</v>
      </c>
      <c r="S406" s="13">
        <f t="shared" si="35"/>
        <v>0</v>
      </c>
      <c r="T406" s="13">
        <f t="shared" si="36"/>
        <v>0</v>
      </c>
    </row>
    <row r="407" spans="1:20" s="149" customFormat="1" ht="31.5" outlineLevel="5">
      <c r="A407" s="19" t="s">
        <v>1136</v>
      </c>
      <c r="B407" s="20" t="s">
        <v>744</v>
      </c>
      <c r="C407" s="20" t="s">
        <v>159</v>
      </c>
      <c r="D407" s="20" t="s">
        <v>14</v>
      </c>
      <c r="E407" s="20" t="s">
        <v>230</v>
      </c>
      <c r="F407" s="20" t="s">
        <v>1</v>
      </c>
      <c r="G407" s="13">
        <f>G408</f>
        <v>936558.43</v>
      </c>
      <c r="H407" s="13"/>
      <c r="I407" s="13">
        <f>I408</f>
        <v>936558.43</v>
      </c>
      <c r="J407" s="13"/>
      <c r="L407" s="13">
        <v>936558.43</v>
      </c>
      <c r="M407" s="13"/>
      <c r="N407" s="13">
        <v>936558.43</v>
      </c>
      <c r="O407" s="13"/>
      <c r="Q407" s="13">
        <f t="shared" si="33"/>
        <v>0</v>
      </c>
      <c r="R407" s="13">
        <f t="shared" si="34"/>
        <v>0</v>
      </c>
      <c r="S407" s="13">
        <f t="shared" si="35"/>
        <v>0</v>
      </c>
      <c r="T407" s="13">
        <f t="shared" si="36"/>
        <v>0</v>
      </c>
    </row>
    <row r="408" spans="1:20" s="149" customFormat="1" ht="31.5" outlineLevel="6">
      <c r="A408" s="19" t="s">
        <v>448</v>
      </c>
      <c r="B408" s="20" t="s">
        <v>744</v>
      </c>
      <c r="C408" s="20" t="s">
        <v>159</v>
      </c>
      <c r="D408" s="20" t="s">
        <v>14</v>
      </c>
      <c r="E408" s="20" t="s">
        <v>231</v>
      </c>
      <c r="F408" s="20" t="s">
        <v>1</v>
      </c>
      <c r="G408" s="13">
        <f>G409</f>
        <v>936558.43</v>
      </c>
      <c r="H408" s="13"/>
      <c r="I408" s="13">
        <f>I409</f>
        <v>936558.43</v>
      </c>
      <c r="J408" s="13"/>
      <c r="L408" s="13">
        <v>936558.43</v>
      </c>
      <c r="M408" s="13"/>
      <c r="N408" s="13">
        <v>936558.43</v>
      </c>
      <c r="O408" s="13"/>
      <c r="Q408" s="13">
        <f t="shared" si="33"/>
        <v>0</v>
      </c>
      <c r="R408" s="13">
        <f t="shared" si="34"/>
        <v>0</v>
      </c>
      <c r="S408" s="13">
        <f t="shared" si="35"/>
        <v>0</v>
      </c>
      <c r="T408" s="13">
        <f t="shared" si="36"/>
        <v>0</v>
      </c>
    </row>
    <row r="409" spans="1:20" s="149" customFormat="1" ht="47.25" outlineLevel="7">
      <c r="A409" s="19" t="s">
        <v>703</v>
      </c>
      <c r="B409" s="20" t="s">
        <v>744</v>
      </c>
      <c r="C409" s="20" t="s">
        <v>159</v>
      </c>
      <c r="D409" s="20" t="s">
        <v>14</v>
      </c>
      <c r="E409" s="20" t="s">
        <v>231</v>
      </c>
      <c r="F409" s="20" t="s">
        <v>17</v>
      </c>
      <c r="G409" s="13">
        <v>936558.43</v>
      </c>
      <c r="H409" s="13"/>
      <c r="I409" s="13">
        <v>936558.43</v>
      </c>
      <c r="J409" s="13"/>
      <c r="L409" s="13">
        <v>936558.43</v>
      </c>
      <c r="M409" s="13"/>
      <c r="N409" s="13">
        <v>936558.43</v>
      </c>
      <c r="O409" s="13"/>
      <c r="Q409" s="13">
        <f t="shared" si="33"/>
        <v>0</v>
      </c>
      <c r="R409" s="13">
        <f t="shared" si="34"/>
        <v>0</v>
      </c>
      <c r="S409" s="13">
        <f t="shared" si="35"/>
        <v>0</v>
      </c>
      <c r="T409" s="13">
        <f t="shared" si="36"/>
        <v>0</v>
      </c>
    </row>
    <row r="410" spans="1:20" s="149" customFormat="1" ht="47.25" outlineLevel="5">
      <c r="A410" s="19" t="s">
        <v>1137</v>
      </c>
      <c r="B410" s="20" t="s">
        <v>744</v>
      </c>
      <c r="C410" s="20" t="s">
        <v>159</v>
      </c>
      <c r="D410" s="20" t="s">
        <v>14</v>
      </c>
      <c r="E410" s="20" t="s">
        <v>233</v>
      </c>
      <c r="F410" s="20" t="s">
        <v>1</v>
      </c>
      <c r="G410" s="13">
        <f>G411</f>
        <v>4146890.46</v>
      </c>
      <c r="H410" s="13"/>
      <c r="I410" s="13">
        <f>I411</f>
        <v>4146890.46</v>
      </c>
      <c r="J410" s="13"/>
      <c r="L410" s="13">
        <v>4146890.46</v>
      </c>
      <c r="M410" s="13"/>
      <c r="N410" s="13">
        <v>4146890.46</v>
      </c>
      <c r="O410" s="13"/>
      <c r="Q410" s="13">
        <f t="shared" si="33"/>
        <v>0</v>
      </c>
      <c r="R410" s="13">
        <f t="shared" si="34"/>
        <v>0</v>
      </c>
      <c r="S410" s="13">
        <f t="shared" si="35"/>
        <v>0</v>
      </c>
      <c r="T410" s="13">
        <f t="shared" si="36"/>
        <v>0</v>
      </c>
    </row>
    <row r="411" spans="1:20" s="149" customFormat="1" ht="31.5" outlineLevel="6">
      <c r="A411" s="19" t="s">
        <v>448</v>
      </c>
      <c r="B411" s="20" t="s">
        <v>744</v>
      </c>
      <c r="C411" s="20" t="s">
        <v>159</v>
      </c>
      <c r="D411" s="20" t="s">
        <v>14</v>
      </c>
      <c r="E411" s="20" t="s">
        <v>234</v>
      </c>
      <c r="F411" s="20" t="s">
        <v>1</v>
      </c>
      <c r="G411" s="13">
        <f>G412</f>
        <v>4146890.46</v>
      </c>
      <c r="H411" s="13"/>
      <c r="I411" s="13">
        <f>I412</f>
        <v>4146890.46</v>
      </c>
      <c r="J411" s="13"/>
      <c r="L411" s="13">
        <v>4146890.46</v>
      </c>
      <c r="M411" s="13"/>
      <c r="N411" s="13">
        <v>4146890.46</v>
      </c>
      <c r="O411" s="13"/>
      <c r="Q411" s="13">
        <f t="shared" si="33"/>
        <v>0</v>
      </c>
      <c r="R411" s="13">
        <f t="shared" si="34"/>
        <v>0</v>
      </c>
      <c r="S411" s="13">
        <f t="shared" si="35"/>
        <v>0</v>
      </c>
      <c r="T411" s="13">
        <f t="shared" si="36"/>
        <v>0</v>
      </c>
    </row>
    <row r="412" spans="1:20" s="149" customFormat="1" ht="47.25" outlineLevel="7">
      <c r="A412" s="19" t="s">
        <v>703</v>
      </c>
      <c r="B412" s="20" t="s">
        <v>744</v>
      </c>
      <c r="C412" s="20" t="s">
        <v>159</v>
      </c>
      <c r="D412" s="20" t="s">
        <v>14</v>
      </c>
      <c r="E412" s="20" t="s">
        <v>234</v>
      </c>
      <c r="F412" s="20" t="s">
        <v>17</v>
      </c>
      <c r="G412" s="13">
        <v>4146890.46</v>
      </c>
      <c r="H412" s="13"/>
      <c r="I412" s="13">
        <v>4146890.46</v>
      </c>
      <c r="J412" s="13"/>
      <c r="L412" s="13">
        <v>4146890.46</v>
      </c>
      <c r="M412" s="13"/>
      <c r="N412" s="13">
        <v>4146890.46</v>
      </c>
      <c r="O412" s="13"/>
      <c r="Q412" s="13">
        <f t="shared" si="33"/>
        <v>0</v>
      </c>
      <c r="R412" s="13">
        <f t="shared" si="34"/>
        <v>0</v>
      </c>
      <c r="S412" s="13">
        <f t="shared" si="35"/>
        <v>0</v>
      </c>
      <c r="T412" s="13">
        <f t="shared" si="36"/>
        <v>0</v>
      </c>
    </row>
    <row r="413" spans="1:20" s="149" customFormat="1" ht="47.25" outlineLevel="5">
      <c r="A413" s="19" t="s">
        <v>1138</v>
      </c>
      <c r="B413" s="20" t="s">
        <v>744</v>
      </c>
      <c r="C413" s="20" t="s">
        <v>159</v>
      </c>
      <c r="D413" s="20" t="s">
        <v>14</v>
      </c>
      <c r="E413" s="20" t="s">
        <v>235</v>
      </c>
      <c r="F413" s="20" t="s">
        <v>1</v>
      </c>
      <c r="G413" s="13">
        <f>G414</f>
        <v>190766</v>
      </c>
      <c r="H413" s="13"/>
      <c r="I413" s="13">
        <f>I414</f>
        <v>190766</v>
      </c>
      <c r="J413" s="13"/>
      <c r="L413" s="13">
        <v>190766</v>
      </c>
      <c r="M413" s="13"/>
      <c r="N413" s="13">
        <v>190766</v>
      </c>
      <c r="O413" s="13"/>
      <c r="Q413" s="13">
        <f t="shared" si="33"/>
        <v>0</v>
      </c>
      <c r="R413" s="13">
        <f t="shared" si="34"/>
        <v>0</v>
      </c>
      <c r="S413" s="13">
        <f t="shared" si="35"/>
        <v>0</v>
      </c>
      <c r="T413" s="13">
        <f t="shared" si="36"/>
        <v>0</v>
      </c>
    </row>
    <row r="414" spans="1:20" s="149" customFormat="1" ht="31.5" outlineLevel="6">
      <c r="A414" s="19" t="s">
        <v>448</v>
      </c>
      <c r="B414" s="20" t="s">
        <v>744</v>
      </c>
      <c r="C414" s="20" t="s">
        <v>159</v>
      </c>
      <c r="D414" s="20" t="s">
        <v>14</v>
      </c>
      <c r="E414" s="20" t="s">
        <v>236</v>
      </c>
      <c r="F414" s="20" t="s">
        <v>1</v>
      </c>
      <c r="G414" s="13">
        <f>G415</f>
        <v>190766</v>
      </c>
      <c r="H414" s="13"/>
      <c r="I414" s="13">
        <f>I415</f>
        <v>190766</v>
      </c>
      <c r="J414" s="13"/>
      <c r="L414" s="13">
        <v>190766</v>
      </c>
      <c r="M414" s="13"/>
      <c r="N414" s="13">
        <v>190766</v>
      </c>
      <c r="O414" s="13"/>
      <c r="Q414" s="13">
        <f t="shared" si="33"/>
        <v>0</v>
      </c>
      <c r="R414" s="13">
        <f t="shared" si="34"/>
        <v>0</v>
      </c>
      <c r="S414" s="13">
        <f t="shared" si="35"/>
        <v>0</v>
      </c>
      <c r="T414" s="13">
        <f t="shared" si="36"/>
        <v>0</v>
      </c>
    </row>
    <row r="415" spans="1:20" s="149" customFormat="1" ht="47.25" outlineLevel="7">
      <c r="A415" s="19" t="s">
        <v>703</v>
      </c>
      <c r="B415" s="20" t="s">
        <v>744</v>
      </c>
      <c r="C415" s="20" t="s">
        <v>159</v>
      </c>
      <c r="D415" s="20" t="s">
        <v>14</v>
      </c>
      <c r="E415" s="20" t="s">
        <v>236</v>
      </c>
      <c r="F415" s="20" t="s">
        <v>17</v>
      </c>
      <c r="G415" s="13">
        <v>190766</v>
      </c>
      <c r="H415" s="13"/>
      <c r="I415" s="13">
        <v>190766</v>
      </c>
      <c r="J415" s="13"/>
      <c r="L415" s="13">
        <v>190766</v>
      </c>
      <c r="M415" s="13"/>
      <c r="N415" s="13">
        <v>190766</v>
      </c>
      <c r="O415" s="13"/>
      <c r="Q415" s="13">
        <f t="shared" si="33"/>
        <v>0</v>
      </c>
      <c r="R415" s="13">
        <f t="shared" si="34"/>
        <v>0</v>
      </c>
      <c r="S415" s="13">
        <f t="shared" si="35"/>
        <v>0</v>
      </c>
      <c r="T415" s="13">
        <f t="shared" si="36"/>
        <v>0</v>
      </c>
    </row>
    <row r="416" spans="1:20" ht="31.5" outlineLevel="2">
      <c r="A416" s="102" t="s">
        <v>688</v>
      </c>
      <c r="B416" s="103" t="s">
        <v>744</v>
      </c>
      <c r="C416" s="103" t="s">
        <v>159</v>
      </c>
      <c r="D416" s="103" t="s">
        <v>159</v>
      </c>
      <c r="E416" s="103" t="s">
        <v>4</v>
      </c>
      <c r="F416" s="103" t="s">
        <v>1</v>
      </c>
      <c r="G416" s="12">
        <f>G417+G422</f>
        <v>1508488.8</v>
      </c>
      <c r="H416" s="12"/>
      <c r="I416" s="12">
        <f>I417+I422</f>
        <v>925278.56</v>
      </c>
      <c r="J416" s="12"/>
      <c r="L416" s="12">
        <v>1508488.8</v>
      </c>
      <c r="M416" s="12"/>
      <c r="N416" s="12">
        <v>925278.56</v>
      </c>
      <c r="O416" s="12"/>
      <c r="Q416" s="12">
        <f t="shared" si="33"/>
        <v>0</v>
      </c>
      <c r="R416" s="12">
        <f t="shared" si="34"/>
        <v>0</v>
      </c>
      <c r="S416" s="12">
        <f t="shared" si="35"/>
        <v>0</v>
      </c>
      <c r="T416" s="12">
        <f t="shared" si="36"/>
        <v>0</v>
      </c>
    </row>
    <row r="417" spans="1:20" ht="78.75" outlineLevel="3">
      <c r="A417" s="102" t="s">
        <v>669</v>
      </c>
      <c r="B417" s="103" t="s">
        <v>744</v>
      </c>
      <c r="C417" s="103" t="s">
        <v>159</v>
      </c>
      <c r="D417" s="103" t="s">
        <v>159</v>
      </c>
      <c r="E417" s="103" t="s">
        <v>160</v>
      </c>
      <c r="F417" s="103" t="s">
        <v>1</v>
      </c>
      <c r="G417" s="12">
        <f>G418</f>
        <v>425278.56</v>
      </c>
      <c r="H417" s="12"/>
      <c r="I417" s="12">
        <f>I418</f>
        <v>425278.56</v>
      </c>
      <c r="J417" s="12"/>
      <c r="L417" s="12">
        <v>425278.56</v>
      </c>
      <c r="M417" s="12"/>
      <c r="N417" s="12">
        <v>425278.56</v>
      </c>
      <c r="O417" s="12"/>
      <c r="Q417" s="12">
        <f t="shared" si="33"/>
        <v>0</v>
      </c>
      <c r="R417" s="12">
        <f t="shared" si="34"/>
        <v>0</v>
      </c>
      <c r="S417" s="12">
        <f t="shared" si="35"/>
        <v>0</v>
      </c>
      <c r="T417" s="12">
        <f t="shared" si="36"/>
        <v>0</v>
      </c>
    </row>
    <row r="418" spans="1:20" ht="63" outlineLevel="4">
      <c r="A418" s="102" t="s">
        <v>648</v>
      </c>
      <c r="B418" s="103" t="s">
        <v>744</v>
      </c>
      <c r="C418" s="103" t="s">
        <v>159</v>
      </c>
      <c r="D418" s="103" t="s">
        <v>159</v>
      </c>
      <c r="E418" s="103" t="s">
        <v>237</v>
      </c>
      <c r="F418" s="103" t="s">
        <v>1</v>
      </c>
      <c r="G418" s="12">
        <f>G419</f>
        <v>425278.56</v>
      </c>
      <c r="H418" s="12"/>
      <c r="I418" s="12">
        <f>I419</f>
        <v>425278.56</v>
      </c>
      <c r="J418" s="12"/>
      <c r="L418" s="12">
        <v>425278.56</v>
      </c>
      <c r="M418" s="12"/>
      <c r="N418" s="12">
        <v>425278.56</v>
      </c>
      <c r="O418" s="12"/>
      <c r="Q418" s="12">
        <f t="shared" si="33"/>
        <v>0</v>
      </c>
      <c r="R418" s="12">
        <f t="shared" si="34"/>
        <v>0</v>
      </c>
      <c r="S418" s="12">
        <f t="shared" si="35"/>
        <v>0</v>
      </c>
      <c r="T418" s="12">
        <f t="shared" si="36"/>
        <v>0</v>
      </c>
    </row>
    <row r="419" spans="1:20" s="149" customFormat="1" ht="47.25" outlineLevel="5">
      <c r="A419" s="19" t="s">
        <v>1139</v>
      </c>
      <c r="B419" s="20" t="s">
        <v>744</v>
      </c>
      <c r="C419" s="20" t="s">
        <v>159</v>
      </c>
      <c r="D419" s="20" t="s">
        <v>159</v>
      </c>
      <c r="E419" s="20" t="s">
        <v>238</v>
      </c>
      <c r="F419" s="20" t="s">
        <v>1</v>
      </c>
      <c r="G419" s="13">
        <f>G420</f>
        <v>425278.56</v>
      </c>
      <c r="H419" s="13"/>
      <c r="I419" s="13">
        <f>I420</f>
        <v>425278.56</v>
      </c>
      <c r="J419" s="13"/>
      <c r="L419" s="13">
        <v>425278.56</v>
      </c>
      <c r="M419" s="13"/>
      <c r="N419" s="13">
        <v>425278.56</v>
      </c>
      <c r="O419" s="13"/>
      <c r="Q419" s="13">
        <f t="shared" si="33"/>
        <v>0</v>
      </c>
      <c r="R419" s="13">
        <f t="shared" si="34"/>
        <v>0</v>
      </c>
      <c r="S419" s="13">
        <f t="shared" si="35"/>
        <v>0</v>
      </c>
      <c r="T419" s="13">
        <f t="shared" si="36"/>
        <v>0</v>
      </c>
    </row>
    <row r="420" spans="1:20" s="149" customFormat="1" ht="31.5" outlineLevel="6">
      <c r="A420" s="19" t="s">
        <v>448</v>
      </c>
      <c r="B420" s="20" t="s">
        <v>744</v>
      </c>
      <c r="C420" s="20" t="s">
        <v>159</v>
      </c>
      <c r="D420" s="20" t="s">
        <v>159</v>
      </c>
      <c r="E420" s="20" t="s">
        <v>240</v>
      </c>
      <c r="F420" s="20" t="s">
        <v>1</v>
      </c>
      <c r="G420" s="13">
        <f>G421</f>
        <v>425278.56</v>
      </c>
      <c r="H420" s="13"/>
      <c r="I420" s="13">
        <f>I421</f>
        <v>425278.56</v>
      </c>
      <c r="J420" s="13"/>
      <c r="L420" s="13">
        <v>425278.56</v>
      </c>
      <c r="M420" s="13"/>
      <c r="N420" s="13">
        <v>425278.56</v>
      </c>
      <c r="O420" s="13"/>
      <c r="Q420" s="13">
        <f t="shared" si="33"/>
        <v>0</v>
      </c>
      <c r="R420" s="13">
        <f t="shared" si="34"/>
        <v>0</v>
      </c>
      <c r="S420" s="13">
        <f t="shared" si="35"/>
        <v>0</v>
      </c>
      <c r="T420" s="13">
        <f t="shared" si="36"/>
        <v>0</v>
      </c>
    </row>
    <row r="421" spans="1:20" s="149" customFormat="1" ht="47.25" outlineLevel="7">
      <c r="A421" s="19" t="s">
        <v>703</v>
      </c>
      <c r="B421" s="20" t="s">
        <v>744</v>
      </c>
      <c r="C421" s="20" t="s">
        <v>159</v>
      </c>
      <c r="D421" s="20" t="s">
        <v>159</v>
      </c>
      <c r="E421" s="20" t="s">
        <v>240</v>
      </c>
      <c r="F421" s="20" t="s">
        <v>17</v>
      </c>
      <c r="G421" s="13">
        <v>425278.56</v>
      </c>
      <c r="H421" s="13"/>
      <c r="I421" s="13">
        <v>425278.56</v>
      </c>
      <c r="J421" s="13"/>
      <c r="L421" s="13">
        <v>425278.56</v>
      </c>
      <c r="M421" s="13"/>
      <c r="N421" s="13">
        <v>425278.56</v>
      </c>
      <c r="O421" s="13"/>
      <c r="Q421" s="13">
        <f t="shared" si="33"/>
        <v>0</v>
      </c>
      <c r="R421" s="13">
        <f t="shared" si="34"/>
        <v>0</v>
      </c>
      <c r="S421" s="13">
        <f t="shared" si="35"/>
        <v>0</v>
      </c>
      <c r="T421" s="13">
        <f t="shared" si="36"/>
        <v>0</v>
      </c>
    </row>
    <row r="422" spans="1:20" outlineLevel="3">
      <c r="A422" s="102" t="s">
        <v>498</v>
      </c>
      <c r="B422" s="103" t="s">
        <v>744</v>
      </c>
      <c r="C422" s="103" t="s">
        <v>159</v>
      </c>
      <c r="D422" s="103" t="s">
        <v>159</v>
      </c>
      <c r="E422" s="103" t="s">
        <v>11</v>
      </c>
      <c r="F422" s="103" t="s">
        <v>1</v>
      </c>
      <c r="G422" s="12">
        <f>G423</f>
        <v>1083210.24</v>
      </c>
      <c r="H422" s="12"/>
      <c r="I422" s="12">
        <f>I423</f>
        <v>500000</v>
      </c>
      <c r="J422" s="12"/>
      <c r="L422" s="12">
        <v>1083210.24</v>
      </c>
      <c r="M422" s="12"/>
      <c r="N422" s="12">
        <v>500000</v>
      </c>
      <c r="O422" s="12"/>
      <c r="Q422" s="12">
        <f t="shared" si="33"/>
        <v>0</v>
      </c>
      <c r="R422" s="12">
        <f t="shared" si="34"/>
        <v>0</v>
      </c>
      <c r="S422" s="12">
        <f t="shared" si="35"/>
        <v>0</v>
      </c>
      <c r="T422" s="12">
        <f t="shared" si="36"/>
        <v>0</v>
      </c>
    </row>
    <row r="423" spans="1:20" s="149" customFormat="1" ht="94.5" outlineLevel="6">
      <c r="A423" s="19" t="s">
        <v>450</v>
      </c>
      <c r="B423" s="20" t="s">
        <v>744</v>
      </c>
      <c r="C423" s="20" t="s">
        <v>159</v>
      </c>
      <c r="D423" s="20" t="s">
        <v>159</v>
      </c>
      <c r="E423" s="20" t="s">
        <v>241</v>
      </c>
      <c r="F423" s="20" t="s">
        <v>1</v>
      </c>
      <c r="G423" s="13">
        <f>G424</f>
        <v>1083210.24</v>
      </c>
      <c r="H423" s="13"/>
      <c r="I423" s="13">
        <f>I424</f>
        <v>500000</v>
      </c>
      <c r="J423" s="13"/>
      <c r="L423" s="13">
        <v>1083210.24</v>
      </c>
      <c r="M423" s="13"/>
      <c r="N423" s="13">
        <v>500000</v>
      </c>
      <c r="O423" s="13"/>
      <c r="Q423" s="13">
        <f t="shared" si="33"/>
        <v>0</v>
      </c>
      <c r="R423" s="13">
        <f t="shared" si="34"/>
        <v>0</v>
      </c>
      <c r="S423" s="13">
        <f t="shared" si="35"/>
        <v>0</v>
      </c>
      <c r="T423" s="13">
        <f t="shared" si="36"/>
        <v>0</v>
      </c>
    </row>
    <row r="424" spans="1:20" s="149" customFormat="1" ht="63" outlineLevel="7">
      <c r="A424" s="19" t="s">
        <v>706</v>
      </c>
      <c r="B424" s="20" t="s">
        <v>744</v>
      </c>
      <c r="C424" s="20" t="s">
        <v>159</v>
      </c>
      <c r="D424" s="20" t="s">
        <v>159</v>
      </c>
      <c r="E424" s="20" t="s">
        <v>241</v>
      </c>
      <c r="F424" s="20" t="s">
        <v>70</v>
      </c>
      <c r="G424" s="13">
        <v>1083210.24</v>
      </c>
      <c r="H424" s="13"/>
      <c r="I424" s="13">
        <v>500000</v>
      </c>
      <c r="J424" s="13"/>
      <c r="L424" s="13">
        <v>1083210.24</v>
      </c>
      <c r="M424" s="13"/>
      <c r="N424" s="13">
        <v>500000</v>
      </c>
      <c r="O424" s="13"/>
      <c r="Q424" s="13">
        <f t="shared" si="33"/>
        <v>0</v>
      </c>
      <c r="R424" s="13">
        <f t="shared" si="34"/>
        <v>0</v>
      </c>
      <c r="S424" s="13">
        <f t="shared" si="35"/>
        <v>0</v>
      </c>
      <c r="T424" s="13">
        <f t="shared" si="36"/>
        <v>0</v>
      </c>
    </row>
    <row r="425" spans="1:20" ht="47.25">
      <c r="A425" s="102" t="s">
        <v>763</v>
      </c>
      <c r="B425" s="103" t="s">
        <v>762</v>
      </c>
      <c r="C425" s="103" t="s">
        <v>3</v>
      </c>
      <c r="D425" s="103" t="s">
        <v>3</v>
      </c>
      <c r="E425" s="103" t="s">
        <v>4</v>
      </c>
      <c r="F425" s="103" t="s">
        <v>1</v>
      </c>
      <c r="G425" s="12">
        <f>G426+G462</f>
        <v>27063092.509999998</v>
      </c>
      <c r="H425" s="12"/>
      <c r="I425" s="12">
        <f>I426+I462</f>
        <v>27053296.07</v>
      </c>
      <c r="J425" s="12"/>
      <c r="L425" s="12">
        <v>27063092.510000002</v>
      </c>
      <c r="M425" s="12"/>
      <c r="N425" s="12">
        <v>27053296.07</v>
      </c>
      <c r="O425" s="12"/>
      <c r="Q425" s="12">
        <f t="shared" si="33"/>
        <v>0</v>
      </c>
      <c r="R425" s="12">
        <f t="shared" si="34"/>
        <v>0</v>
      </c>
      <c r="S425" s="12">
        <f t="shared" si="35"/>
        <v>0</v>
      </c>
      <c r="T425" s="12">
        <f t="shared" si="36"/>
        <v>0</v>
      </c>
    </row>
    <row r="426" spans="1:20" ht="31.5" outlineLevel="1">
      <c r="A426" s="102" t="s">
        <v>701</v>
      </c>
      <c r="B426" s="103" t="s">
        <v>762</v>
      </c>
      <c r="C426" s="103" t="s">
        <v>2</v>
      </c>
      <c r="D426" s="103" t="s">
        <v>3</v>
      </c>
      <c r="E426" s="103" t="s">
        <v>4</v>
      </c>
      <c r="F426" s="103" t="s">
        <v>1</v>
      </c>
      <c r="G426" s="12">
        <f>G427+G447+G451</f>
        <v>13491535.390000001</v>
      </c>
      <c r="H426" s="12"/>
      <c r="I426" s="12">
        <v>13491535.390000001</v>
      </c>
      <c r="J426" s="12"/>
      <c r="L426" s="12">
        <v>13491535.390000001</v>
      </c>
      <c r="M426" s="12"/>
      <c r="N426" s="12">
        <v>13491535.390000001</v>
      </c>
      <c r="O426" s="12"/>
      <c r="Q426" s="12">
        <f t="shared" si="33"/>
        <v>0</v>
      </c>
      <c r="R426" s="12">
        <f t="shared" si="34"/>
        <v>0</v>
      </c>
      <c r="S426" s="12">
        <f t="shared" si="35"/>
        <v>0</v>
      </c>
      <c r="T426" s="12">
        <f t="shared" si="36"/>
        <v>0</v>
      </c>
    </row>
    <row r="427" spans="1:20" ht="94.5" outlineLevel="2">
      <c r="A427" s="102" t="s">
        <v>674</v>
      </c>
      <c r="B427" s="103" t="s">
        <v>762</v>
      </c>
      <c r="C427" s="103" t="s">
        <v>2</v>
      </c>
      <c r="D427" s="103" t="s">
        <v>22</v>
      </c>
      <c r="E427" s="103" t="s">
        <v>4</v>
      </c>
      <c r="F427" s="103" t="s">
        <v>1</v>
      </c>
      <c r="G427" s="12">
        <f>G428+G435</f>
        <v>10955352</v>
      </c>
      <c r="H427" s="12"/>
      <c r="I427" s="12">
        <f>I428+I435</f>
        <v>10955352</v>
      </c>
      <c r="J427" s="12"/>
      <c r="L427" s="12">
        <v>10955352</v>
      </c>
      <c r="M427" s="12"/>
      <c r="N427" s="12">
        <v>10955352</v>
      </c>
      <c r="O427" s="12"/>
      <c r="Q427" s="12">
        <f t="shared" si="33"/>
        <v>0</v>
      </c>
      <c r="R427" s="12">
        <f t="shared" si="34"/>
        <v>0</v>
      </c>
      <c r="S427" s="12">
        <f t="shared" si="35"/>
        <v>0</v>
      </c>
      <c r="T427" s="12">
        <f t="shared" si="36"/>
        <v>0</v>
      </c>
    </row>
    <row r="428" spans="1:20" ht="94.5" outlineLevel="3">
      <c r="A428" s="102" t="s">
        <v>494</v>
      </c>
      <c r="B428" s="103" t="s">
        <v>762</v>
      </c>
      <c r="C428" s="103" t="s">
        <v>2</v>
      </c>
      <c r="D428" s="103" t="s">
        <v>22</v>
      </c>
      <c r="E428" s="103" t="s">
        <v>38</v>
      </c>
      <c r="F428" s="103" t="s">
        <v>1</v>
      </c>
      <c r="G428" s="12">
        <f>G429</f>
        <v>10768407</v>
      </c>
      <c r="H428" s="12"/>
      <c r="I428" s="12">
        <f>I429</f>
        <v>10768407</v>
      </c>
      <c r="J428" s="12"/>
      <c r="L428" s="12">
        <v>10768407</v>
      </c>
      <c r="M428" s="12"/>
      <c r="N428" s="12">
        <v>10768407</v>
      </c>
      <c r="O428" s="12"/>
      <c r="Q428" s="12">
        <f t="shared" si="33"/>
        <v>0</v>
      </c>
      <c r="R428" s="12">
        <f t="shared" si="34"/>
        <v>0</v>
      </c>
      <c r="S428" s="12">
        <f t="shared" si="35"/>
        <v>0</v>
      </c>
      <c r="T428" s="12">
        <f t="shared" si="36"/>
        <v>0</v>
      </c>
    </row>
    <row r="429" spans="1:20" ht="47.25" outlineLevel="4">
      <c r="A429" s="102" t="s">
        <v>624</v>
      </c>
      <c r="B429" s="103" t="s">
        <v>762</v>
      </c>
      <c r="C429" s="103" t="s">
        <v>2</v>
      </c>
      <c r="D429" s="103" t="s">
        <v>22</v>
      </c>
      <c r="E429" s="103" t="s">
        <v>39</v>
      </c>
      <c r="F429" s="103" t="s">
        <v>1</v>
      </c>
      <c r="G429" s="12">
        <f>G430</f>
        <v>10768407</v>
      </c>
      <c r="H429" s="12"/>
      <c r="I429" s="12">
        <f>I430</f>
        <v>10768407</v>
      </c>
      <c r="J429" s="12"/>
      <c r="L429" s="12">
        <v>10768407</v>
      </c>
      <c r="M429" s="12"/>
      <c r="N429" s="12">
        <v>10768407</v>
      </c>
      <c r="O429" s="12"/>
      <c r="Q429" s="12">
        <f t="shared" si="33"/>
        <v>0</v>
      </c>
      <c r="R429" s="12">
        <f t="shared" si="34"/>
        <v>0</v>
      </c>
      <c r="S429" s="12">
        <f t="shared" si="35"/>
        <v>0</v>
      </c>
      <c r="T429" s="12">
        <f t="shared" si="36"/>
        <v>0</v>
      </c>
    </row>
    <row r="430" spans="1:20" s="149" customFormat="1" ht="94.5" outlineLevel="5">
      <c r="A430" s="19" t="s">
        <v>1140</v>
      </c>
      <c r="B430" s="20" t="s">
        <v>762</v>
      </c>
      <c r="C430" s="20" t="s">
        <v>2</v>
      </c>
      <c r="D430" s="20" t="s">
        <v>22</v>
      </c>
      <c r="E430" s="20" t="s">
        <v>40</v>
      </c>
      <c r="F430" s="20" t="s">
        <v>1</v>
      </c>
      <c r="G430" s="13">
        <f>G431+G433</f>
        <v>10768407</v>
      </c>
      <c r="H430" s="13"/>
      <c r="I430" s="13">
        <f>I431+I433</f>
        <v>10768407</v>
      </c>
      <c r="J430" s="13"/>
      <c r="L430" s="13">
        <v>10768407</v>
      </c>
      <c r="M430" s="13"/>
      <c r="N430" s="13">
        <v>10768407</v>
      </c>
      <c r="O430" s="13"/>
      <c r="Q430" s="13">
        <f t="shared" si="33"/>
        <v>0</v>
      </c>
      <c r="R430" s="13">
        <f t="shared" si="34"/>
        <v>0</v>
      </c>
      <c r="S430" s="13">
        <f t="shared" si="35"/>
        <v>0</v>
      </c>
      <c r="T430" s="13">
        <f t="shared" si="36"/>
        <v>0</v>
      </c>
    </row>
    <row r="431" spans="1:20" s="149" customFormat="1" ht="47.25" outlineLevel="6">
      <c r="A431" s="19" t="s">
        <v>441</v>
      </c>
      <c r="B431" s="20" t="s">
        <v>762</v>
      </c>
      <c r="C431" s="20" t="s">
        <v>2</v>
      </c>
      <c r="D431" s="20" t="s">
        <v>22</v>
      </c>
      <c r="E431" s="20" t="s">
        <v>41</v>
      </c>
      <c r="F431" s="20" t="s">
        <v>1</v>
      </c>
      <c r="G431" s="13">
        <f>G432</f>
        <v>10373316</v>
      </c>
      <c r="H431" s="13"/>
      <c r="I431" s="13">
        <f>I432</f>
        <v>10373316</v>
      </c>
      <c r="J431" s="13"/>
      <c r="L431" s="13">
        <v>10373316</v>
      </c>
      <c r="M431" s="13"/>
      <c r="N431" s="13">
        <v>10373316</v>
      </c>
      <c r="O431" s="13"/>
      <c r="Q431" s="13">
        <f t="shared" si="33"/>
        <v>0</v>
      </c>
      <c r="R431" s="13">
        <f t="shared" si="34"/>
        <v>0</v>
      </c>
      <c r="S431" s="13">
        <f t="shared" si="35"/>
        <v>0</v>
      </c>
      <c r="T431" s="13">
        <f t="shared" si="36"/>
        <v>0</v>
      </c>
    </row>
    <row r="432" spans="1:20" s="149" customFormat="1" ht="110.25" outlineLevel="7">
      <c r="A432" s="19" t="s">
        <v>702</v>
      </c>
      <c r="B432" s="20" t="s">
        <v>762</v>
      </c>
      <c r="C432" s="20" t="s">
        <v>2</v>
      </c>
      <c r="D432" s="20" t="s">
        <v>22</v>
      </c>
      <c r="E432" s="20" t="s">
        <v>41</v>
      </c>
      <c r="F432" s="20" t="s">
        <v>10</v>
      </c>
      <c r="G432" s="13">
        <v>10373316</v>
      </c>
      <c r="H432" s="13"/>
      <c r="I432" s="13">
        <v>10373316</v>
      </c>
      <c r="J432" s="13"/>
      <c r="L432" s="13">
        <v>10373316</v>
      </c>
      <c r="M432" s="13"/>
      <c r="N432" s="13">
        <v>10373316</v>
      </c>
      <c r="O432" s="13"/>
      <c r="Q432" s="13">
        <f t="shared" si="33"/>
        <v>0</v>
      </c>
      <c r="R432" s="13">
        <f t="shared" si="34"/>
        <v>0</v>
      </c>
      <c r="S432" s="13">
        <f t="shared" si="35"/>
        <v>0</v>
      </c>
      <c r="T432" s="13">
        <f t="shared" si="36"/>
        <v>0</v>
      </c>
    </row>
    <row r="433" spans="1:20" s="149" customFormat="1" ht="94.5" outlineLevel="6">
      <c r="A433" s="19" t="s">
        <v>439</v>
      </c>
      <c r="B433" s="20" t="s">
        <v>762</v>
      </c>
      <c r="C433" s="20" t="s">
        <v>2</v>
      </c>
      <c r="D433" s="20" t="s">
        <v>22</v>
      </c>
      <c r="E433" s="20" t="s">
        <v>42</v>
      </c>
      <c r="F433" s="20" t="s">
        <v>1</v>
      </c>
      <c r="G433" s="13">
        <f>G434</f>
        <v>395091</v>
      </c>
      <c r="H433" s="13"/>
      <c r="I433" s="13">
        <f>I434</f>
        <v>395091</v>
      </c>
      <c r="J433" s="13"/>
      <c r="L433" s="13">
        <v>395091</v>
      </c>
      <c r="M433" s="13"/>
      <c r="N433" s="13">
        <v>395091</v>
      </c>
      <c r="O433" s="13"/>
      <c r="Q433" s="13">
        <f t="shared" si="33"/>
        <v>0</v>
      </c>
      <c r="R433" s="13">
        <f t="shared" si="34"/>
        <v>0</v>
      </c>
      <c r="S433" s="13">
        <f t="shared" si="35"/>
        <v>0</v>
      </c>
      <c r="T433" s="13">
        <f t="shared" si="36"/>
        <v>0</v>
      </c>
    </row>
    <row r="434" spans="1:20" s="149" customFormat="1" ht="110.25" outlineLevel="7">
      <c r="A434" s="19" t="s">
        <v>702</v>
      </c>
      <c r="B434" s="20" t="s">
        <v>762</v>
      </c>
      <c r="C434" s="20" t="s">
        <v>2</v>
      </c>
      <c r="D434" s="20" t="s">
        <v>22</v>
      </c>
      <c r="E434" s="20" t="s">
        <v>42</v>
      </c>
      <c r="F434" s="20" t="s">
        <v>10</v>
      </c>
      <c r="G434" s="13">
        <v>395091</v>
      </c>
      <c r="H434" s="13"/>
      <c r="I434" s="13">
        <v>395091</v>
      </c>
      <c r="J434" s="13"/>
      <c r="L434" s="13">
        <v>395091</v>
      </c>
      <c r="M434" s="13"/>
      <c r="N434" s="13">
        <v>395091</v>
      </c>
      <c r="O434" s="13"/>
      <c r="Q434" s="13">
        <f t="shared" si="33"/>
        <v>0</v>
      </c>
      <c r="R434" s="13">
        <f t="shared" si="34"/>
        <v>0</v>
      </c>
      <c r="S434" s="13">
        <f t="shared" si="35"/>
        <v>0</v>
      </c>
      <c r="T434" s="13">
        <f t="shared" si="36"/>
        <v>0</v>
      </c>
    </row>
    <row r="435" spans="1:20" ht="63" outlineLevel="3">
      <c r="A435" s="102" t="s">
        <v>665</v>
      </c>
      <c r="B435" s="103" t="s">
        <v>762</v>
      </c>
      <c r="C435" s="103" t="s">
        <v>2</v>
      </c>
      <c r="D435" s="103" t="s">
        <v>22</v>
      </c>
      <c r="E435" s="103" t="s">
        <v>6</v>
      </c>
      <c r="F435" s="103" t="s">
        <v>1</v>
      </c>
      <c r="G435" s="12">
        <f>G436</f>
        <v>186945</v>
      </c>
      <c r="H435" s="12"/>
      <c r="I435" s="12">
        <f>I436</f>
        <v>186945</v>
      </c>
      <c r="J435" s="12"/>
      <c r="L435" s="12">
        <v>186945</v>
      </c>
      <c r="M435" s="12"/>
      <c r="N435" s="12">
        <v>186945</v>
      </c>
      <c r="O435" s="12"/>
      <c r="Q435" s="12">
        <f t="shared" si="33"/>
        <v>0</v>
      </c>
      <c r="R435" s="12">
        <f t="shared" si="34"/>
        <v>0</v>
      </c>
      <c r="S435" s="12">
        <f t="shared" si="35"/>
        <v>0</v>
      </c>
      <c r="T435" s="12">
        <f t="shared" si="36"/>
        <v>0</v>
      </c>
    </row>
    <row r="436" spans="1:20" ht="47.25" outlineLevel="4">
      <c r="A436" s="102" t="s">
        <v>622</v>
      </c>
      <c r="B436" s="103" t="s">
        <v>762</v>
      </c>
      <c r="C436" s="103" t="s">
        <v>2</v>
      </c>
      <c r="D436" s="103" t="s">
        <v>22</v>
      </c>
      <c r="E436" s="103" t="s">
        <v>7</v>
      </c>
      <c r="F436" s="103" t="s">
        <v>1</v>
      </c>
      <c r="G436" s="12">
        <f>G437+G441+G444</f>
        <v>186945</v>
      </c>
      <c r="H436" s="12"/>
      <c r="I436" s="12">
        <f>I437+I441+I444</f>
        <v>186945</v>
      </c>
      <c r="J436" s="12"/>
      <c r="L436" s="12">
        <v>186945</v>
      </c>
      <c r="M436" s="12"/>
      <c r="N436" s="12">
        <v>186945</v>
      </c>
      <c r="O436" s="12"/>
      <c r="Q436" s="12">
        <f t="shared" si="33"/>
        <v>0</v>
      </c>
      <c r="R436" s="12">
        <f t="shared" si="34"/>
        <v>0</v>
      </c>
      <c r="S436" s="12">
        <f t="shared" si="35"/>
        <v>0</v>
      </c>
      <c r="T436" s="12">
        <f t="shared" si="36"/>
        <v>0</v>
      </c>
    </row>
    <row r="437" spans="1:20" s="149" customFormat="1" ht="78.75" outlineLevel="5">
      <c r="A437" s="19" t="s">
        <v>1081</v>
      </c>
      <c r="B437" s="20" t="s">
        <v>762</v>
      </c>
      <c r="C437" s="20" t="s">
        <v>2</v>
      </c>
      <c r="D437" s="20" t="s">
        <v>22</v>
      </c>
      <c r="E437" s="20" t="s">
        <v>15</v>
      </c>
      <c r="F437" s="20" t="s">
        <v>1</v>
      </c>
      <c r="G437" s="13">
        <f>G438</f>
        <v>95750</v>
      </c>
      <c r="H437" s="13"/>
      <c r="I437" s="13">
        <f>I438</f>
        <v>95750</v>
      </c>
      <c r="J437" s="13"/>
      <c r="L437" s="13">
        <v>95750</v>
      </c>
      <c r="M437" s="13"/>
      <c r="N437" s="13">
        <v>95750</v>
      </c>
      <c r="O437" s="13"/>
      <c r="Q437" s="13">
        <f t="shared" si="33"/>
        <v>0</v>
      </c>
      <c r="R437" s="13">
        <f t="shared" si="34"/>
        <v>0</v>
      </c>
      <c r="S437" s="13">
        <f t="shared" si="35"/>
        <v>0</v>
      </c>
      <c r="T437" s="13">
        <f t="shared" si="36"/>
        <v>0</v>
      </c>
    </row>
    <row r="438" spans="1:20" s="149" customFormat="1" ht="47.25" outlineLevel="6">
      <c r="A438" s="19" t="s">
        <v>437</v>
      </c>
      <c r="B438" s="20" t="s">
        <v>762</v>
      </c>
      <c r="C438" s="20" t="s">
        <v>2</v>
      </c>
      <c r="D438" s="20" t="s">
        <v>22</v>
      </c>
      <c r="E438" s="20" t="s">
        <v>16</v>
      </c>
      <c r="F438" s="20" t="s">
        <v>1</v>
      </c>
      <c r="G438" s="13">
        <f>G439+G440</f>
        <v>95750</v>
      </c>
      <c r="H438" s="13"/>
      <c r="I438" s="13">
        <f>I439+I440</f>
        <v>95750</v>
      </c>
      <c r="J438" s="13"/>
      <c r="L438" s="13">
        <v>95750</v>
      </c>
      <c r="M438" s="13"/>
      <c r="N438" s="13">
        <v>95750</v>
      </c>
      <c r="O438" s="13"/>
      <c r="Q438" s="13">
        <f t="shared" si="33"/>
        <v>0</v>
      </c>
      <c r="R438" s="13">
        <f t="shared" si="34"/>
        <v>0</v>
      </c>
      <c r="S438" s="13">
        <f t="shared" si="35"/>
        <v>0</v>
      </c>
      <c r="T438" s="13">
        <f t="shared" si="36"/>
        <v>0</v>
      </c>
    </row>
    <row r="439" spans="1:20" s="149" customFormat="1" ht="110.25" outlineLevel="7">
      <c r="A439" s="19" t="s">
        <v>702</v>
      </c>
      <c r="B439" s="20" t="s">
        <v>762</v>
      </c>
      <c r="C439" s="20" t="s">
        <v>2</v>
      </c>
      <c r="D439" s="20" t="s">
        <v>22</v>
      </c>
      <c r="E439" s="20" t="s">
        <v>16</v>
      </c>
      <c r="F439" s="20" t="s">
        <v>10</v>
      </c>
      <c r="G439" s="13">
        <v>10000</v>
      </c>
      <c r="H439" s="13"/>
      <c r="I439" s="13">
        <v>10000</v>
      </c>
      <c r="J439" s="13"/>
      <c r="L439" s="13">
        <v>10000</v>
      </c>
      <c r="M439" s="13"/>
      <c r="N439" s="13">
        <v>10000</v>
      </c>
      <c r="O439" s="13"/>
      <c r="Q439" s="13">
        <f t="shared" si="33"/>
        <v>0</v>
      </c>
      <c r="R439" s="13">
        <f t="shared" si="34"/>
        <v>0</v>
      </c>
      <c r="S439" s="13">
        <f t="shared" si="35"/>
        <v>0</v>
      </c>
      <c r="T439" s="13">
        <f t="shared" si="36"/>
        <v>0</v>
      </c>
    </row>
    <row r="440" spans="1:20" s="149" customFormat="1" ht="47.25" outlineLevel="7">
      <c r="A440" s="19" t="s">
        <v>703</v>
      </c>
      <c r="B440" s="20" t="s">
        <v>762</v>
      </c>
      <c r="C440" s="20" t="s">
        <v>2</v>
      </c>
      <c r="D440" s="20" t="s">
        <v>22</v>
      </c>
      <c r="E440" s="20" t="s">
        <v>16</v>
      </c>
      <c r="F440" s="20" t="s">
        <v>17</v>
      </c>
      <c r="G440" s="13">
        <v>85750</v>
      </c>
      <c r="H440" s="13"/>
      <c r="I440" s="13">
        <v>85750</v>
      </c>
      <c r="J440" s="13"/>
      <c r="L440" s="13">
        <v>85750</v>
      </c>
      <c r="M440" s="13"/>
      <c r="N440" s="13">
        <v>85750</v>
      </c>
      <c r="O440" s="13"/>
      <c r="Q440" s="13">
        <f t="shared" si="33"/>
        <v>0</v>
      </c>
      <c r="R440" s="13">
        <f t="shared" si="34"/>
        <v>0</v>
      </c>
      <c r="S440" s="13">
        <f t="shared" si="35"/>
        <v>0</v>
      </c>
      <c r="T440" s="13">
        <f t="shared" si="36"/>
        <v>0</v>
      </c>
    </row>
    <row r="441" spans="1:20" s="149" customFormat="1" ht="31.5" outlineLevel="5">
      <c r="A441" s="19" t="s">
        <v>1082</v>
      </c>
      <c r="B441" s="20" t="s">
        <v>762</v>
      </c>
      <c r="C441" s="20" t="s">
        <v>2</v>
      </c>
      <c r="D441" s="20" t="s">
        <v>22</v>
      </c>
      <c r="E441" s="20" t="s">
        <v>18</v>
      </c>
      <c r="F441" s="20" t="s">
        <v>1</v>
      </c>
      <c r="G441" s="13">
        <f>G442</f>
        <v>42695</v>
      </c>
      <c r="H441" s="13"/>
      <c r="I441" s="13">
        <f>I442</f>
        <v>42695</v>
      </c>
      <c r="J441" s="13"/>
      <c r="L441" s="13">
        <v>42695</v>
      </c>
      <c r="M441" s="13"/>
      <c r="N441" s="13">
        <v>42695</v>
      </c>
      <c r="O441" s="13"/>
      <c r="Q441" s="13">
        <f t="shared" si="33"/>
        <v>0</v>
      </c>
      <c r="R441" s="13">
        <f t="shared" si="34"/>
        <v>0</v>
      </c>
      <c r="S441" s="13">
        <f t="shared" si="35"/>
        <v>0</v>
      </c>
      <c r="T441" s="13">
        <f t="shared" si="36"/>
        <v>0</v>
      </c>
    </row>
    <row r="442" spans="1:20" s="149" customFormat="1" ht="47.25" outlineLevel="6">
      <c r="A442" s="19" t="s">
        <v>437</v>
      </c>
      <c r="B442" s="20" t="s">
        <v>762</v>
      </c>
      <c r="C442" s="20" t="s">
        <v>2</v>
      </c>
      <c r="D442" s="20" t="s">
        <v>22</v>
      </c>
      <c r="E442" s="20" t="s">
        <v>19</v>
      </c>
      <c r="F442" s="20" t="s">
        <v>1</v>
      </c>
      <c r="G442" s="13">
        <f>G443</f>
        <v>42695</v>
      </c>
      <c r="H442" s="13"/>
      <c r="I442" s="13">
        <f>I443</f>
        <v>42695</v>
      </c>
      <c r="J442" s="13"/>
      <c r="L442" s="13">
        <v>42695</v>
      </c>
      <c r="M442" s="13"/>
      <c r="N442" s="13">
        <v>42695</v>
      </c>
      <c r="O442" s="13"/>
      <c r="Q442" s="13">
        <f t="shared" si="33"/>
        <v>0</v>
      </c>
      <c r="R442" s="13">
        <f t="shared" si="34"/>
        <v>0</v>
      </c>
      <c r="S442" s="13">
        <f t="shared" si="35"/>
        <v>0</v>
      </c>
      <c r="T442" s="13">
        <f t="shared" si="36"/>
        <v>0</v>
      </c>
    </row>
    <row r="443" spans="1:20" s="149" customFormat="1" ht="47.25" outlineLevel="7">
      <c r="A443" s="19" t="s">
        <v>703</v>
      </c>
      <c r="B443" s="20" t="s">
        <v>762</v>
      </c>
      <c r="C443" s="20" t="s">
        <v>2</v>
      </c>
      <c r="D443" s="20" t="s">
        <v>22</v>
      </c>
      <c r="E443" s="20" t="s">
        <v>19</v>
      </c>
      <c r="F443" s="20" t="s">
        <v>17</v>
      </c>
      <c r="G443" s="13">
        <v>42695</v>
      </c>
      <c r="H443" s="13"/>
      <c r="I443" s="13">
        <v>42695</v>
      </c>
      <c r="J443" s="13"/>
      <c r="L443" s="13">
        <v>42695</v>
      </c>
      <c r="M443" s="13"/>
      <c r="N443" s="13">
        <v>42695</v>
      </c>
      <c r="O443" s="13"/>
      <c r="Q443" s="13">
        <f t="shared" si="33"/>
        <v>0</v>
      </c>
      <c r="R443" s="13">
        <f t="shared" si="34"/>
        <v>0</v>
      </c>
      <c r="S443" s="13">
        <f t="shared" si="35"/>
        <v>0</v>
      </c>
      <c r="T443" s="13">
        <f t="shared" si="36"/>
        <v>0</v>
      </c>
    </row>
    <row r="444" spans="1:20" s="149" customFormat="1" ht="63" outlineLevel="5">
      <c r="A444" s="19" t="s">
        <v>1080</v>
      </c>
      <c r="B444" s="20" t="s">
        <v>762</v>
      </c>
      <c r="C444" s="20" t="s">
        <v>2</v>
      </c>
      <c r="D444" s="20" t="s">
        <v>22</v>
      </c>
      <c r="E444" s="20" t="s">
        <v>8</v>
      </c>
      <c r="F444" s="20" t="s">
        <v>1</v>
      </c>
      <c r="G444" s="13">
        <f>G445</f>
        <v>48500</v>
      </c>
      <c r="H444" s="13"/>
      <c r="I444" s="13">
        <f>I445</f>
        <v>48500</v>
      </c>
      <c r="J444" s="13"/>
      <c r="L444" s="13">
        <v>48500</v>
      </c>
      <c r="M444" s="13"/>
      <c r="N444" s="13">
        <v>48500</v>
      </c>
      <c r="O444" s="13"/>
      <c r="Q444" s="13">
        <f t="shared" si="33"/>
        <v>0</v>
      </c>
      <c r="R444" s="13">
        <f t="shared" si="34"/>
        <v>0</v>
      </c>
      <c r="S444" s="13">
        <f t="shared" si="35"/>
        <v>0</v>
      </c>
      <c r="T444" s="13">
        <f t="shared" si="36"/>
        <v>0</v>
      </c>
    </row>
    <row r="445" spans="1:20" s="149" customFormat="1" ht="47.25" outlineLevel="6">
      <c r="A445" s="19" t="s">
        <v>437</v>
      </c>
      <c r="B445" s="20" t="s">
        <v>762</v>
      </c>
      <c r="C445" s="20" t="s">
        <v>2</v>
      </c>
      <c r="D445" s="20" t="s">
        <v>22</v>
      </c>
      <c r="E445" s="20" t="s">
        <v>9</v>
      </c>
      <c r="F445" s="20" t="s">
        <v>1</v>
      </c>
      <c r="G445" s="13">
        <f>G446</f>
        <v>48500</v>
      </c>
      <c r="H445" s="13"/>
      <c r="I445" s="13">
        <f>I446</f>
        <v>48500</v>
      </c>
      <c r="J445" s="13"/>
      <c r="L445" s="13">
        <v>48500</v>
      </c>
      <c r="M445" s="13"/>
      <c r="N445" s="13">
        <v>48500</v>
      </c>
      <c r="O445" s="13"/>
      <c r="Q445" s="13">
        <f t="shared" si="33"/>
        <v>0</v>
      </c>
      <c r="R445" s="13">
        <f t="shared" si="34"/>
        <v>0</v>
      </c>
      <c r="S445" s="13">
        <f t="shared" si="35"/>
        <v>0</v>
      </c>
      <c r="T445" s="13">
        <f t="shared" si="36"/>
        <v>0</v>
      </c>
    </row>
    <row r="446" spans="1:20" s="149" customFormat="1" ht="110.25" outlineLevel="7">
      <c r="A446" s="19" t="s">
        <v>702</v>
      </c>
      <c r="B446" s="20" t="s">
        <v>762</v>
      </c>
      <c r="C446" s="20" t="s">
        <v>2</v>
      </c>
      <c r="D446" s="20" t="s">
        <v>22</v>
      </c>
      <c r="E446" s="20" t="s">
        <v>9</v>
      </c>
      <c r="F446" s="20" t="s">
        <v>10</v>
      </c>
      <c r="G446" s="13">
        <v>48500</v>
      </c>
      <c r="H446" s="13"/>
      <c r="I446" s="13">
        <v>48500</v>
      </c>
      <c r="J446" s="13"/>
      <c r="L446" s="13">
        <v>48500</v>
      </c>
      <c r="M446" s="13"/>
      <c r="N446" s="13">
        <v>48500</v>
      </c>
      <c r="O446" s="13"/>
      <c r="Q446" s="13">
        <f t="shared" si="33"/>
        <v>0</v>
      </c>
      <c r="R446" s="13">
        <f t="shared" si="34"/>
        <v>0</v>
      </c>
      <c r="S446" s="13">
        <f t="shared" si="35"/>
        <v>0</v>
      </c>
      <c r="T446" s="13">
        <f t="shared" si="36"/>
        <v>0</v>
      </c>
    </row>
    <row r="447" spans="1:20" outlineLevel="2">
      <c r="A447" s="102" t="s">
        <v>676</v>
      </c>
      <c r="B447" s="103" t="s">
        <v>762</v>
      </c>
      <c r="C447" s="103" t="s">
        <v>2</v>
      </c>
      <c r="D447" s="103" t="s">
        <v>63</v>
      </c>
      <c r="E447" s="103" t="s">
        <v>4</v>
      </c>
      <c r="F447" s="103" t="s">
        <v>1</v>
      </c>
      <c r="G447" s="12">
        <f>G448</f>
        <v>1606000</v>
      </c>
      <c r="H447" s="12"/>
      <c r="I447" s="12">
        <f>I448</f>
        <v>1606000</v>
      </c>
      <c r="J447" s="12"/>
      <c r="L447" s="12">
        <v>1606000</v>
      </c>
      <c r="M447" s="12"/>
      <c r="N447" s="12">
        <v>1606000</v>
      </c>
      <c r="O447" s="12"/>
      <c r="Q447" s="12">
        <f t="shared" si="33"/>
        <v>0</v>
      </c>
      <c r="R447" s="12">
        <f t="shared" si="34"/>
        <v>0</v>
      </c>
      <c r="S447" s="12">
        <f t="shared" si="35"/>
        <v>0</v>
      </c>
      <c r="T447" s="12">
        <f t="shared" si="36"/>
        <v>0</v>
      </c>
    </row>
    <row r="448" spans="1:20" outlineLevel="3">
      <c r="A448" s="102" t="s">
        <v>498</v>
      </c>
      <c r="B448" s="103" t="s">
        <v>762</v>
      </c>
      <c r="C448" s="103" t="s">
        <v>2</v>
      </c>
      <c r="D448" s="103" t="s">
        <v>63</v>
      </c>
      <c r="E448" s="103" t="s">
        <v>11</v>
      </c>
      <c r="F448" s="103" t="s">
        <v>1</v>
      </c>
      <c r="G448" s="12">
        <f>G449</f>
        <v>1606000</v>
      </c>
      <c r="H448" s="12"/>
      <c r="I448" s="12">
        <f>I449</f>
        <v>1606000</v>
      </c>
      <c r="J448" s="12"/>
      <c r="L448" s="12">
        <v>1606000</v>
      </c>
      <c r="M448" s="12"/>
      <c r="N448" s="12">
        <v>1606000</v>
      </c>
      <c r="O448" s="12"/>
      <c r="Q448" s="12">
        <f t="shared" si="33"/>
        <v>0</v>
      </c>
      <c r="R448" s="12">
        <f t="shared" si="34"/>
        <v>0</v>
      </c>
      <c r="S448" s="12">
        <f t="shared" si="35"/>
        <v>0</v>
      </c>
      <c r="T448" s="12">
        <f t="shared" si="36"/>
        <v>0</v>
      </c>
    </row>
    <row r="449" spans="1:20" s="149" customFormat="1" ht="31.5" outlineLevel="6">
      <c r="A449" s="19" t="s">
        <v>445</v>
      </c>
      <c r="B449" s="20" t="s">
        <v>762</v>
      </c>
      <c r="C449" s="20" t="s">
        <v>2</v>
      </c>
      <c r="D449" s="20" t="s">
        <v>63</v>
      </c>
      <c r="E449" s="20" t="s">
        <v>64</v>
      </c>
      <c r="F449" s="20" t="s">
        <v>1</v>
      </c>
      <c r="G449" s="13">
        <f>G450</f>
        <v>1606000</v>
      </c>
      <c r="H449" s="13"/>
      <c r="I449" s="13">
        <f>I450</f>
        <v>1606000</v>
      </c>
      <c r="J449" s="13"/>
      <c r="L449" s="13">
        <v>1606000</v>
      </c>
      <c r="M449" s="13"/>
      <c r="N449" s="13">
        <v>1606000</v>
      </c>
      <c r="O449" s="13"/>
      <c r="Q449" s="13">
        <f t="shared" si="33"/>
        <v>0</v>
      </c>
      <c r="R449" s="13">
        <f t="shared" si="34"/>
        <v>0</v>
      </c>
      <c r="S449" s="13">
        <f t="shared" si="35"/>
        <v>0</v>
      </c>
      <c r="T449" s="13">
        <f t="shared" si="36"/>
        <v>0</v>
      </c>
    </row>
    <row r="450" spans="1:20" s="149" customFormat="1" outlineLevel="7">
      <c r="A450" s="19" t="s">
        <v>705</v>
      </c>
      <c r="B450" s="20" t="s">
        <v>762</v>
      </c>
      <c r="C450" s="20" t="s">
        <v>2</v>
      </c>
      <c r="D450" s="20" t="s">
        <v>63</v>
      </c>
      <c r="E450" s="20" t="s">
        <v>64</v>
      </c>
      <c r="F450" s="20" t="s">
        <v>65</v>
      </c>
      <c r="G450" s="13">
        <v>1606000</v>
      </c>
      <c r="H450" s="13"/>
      <c r="I450" s="13">
        <v>1606000</v>
      </c>
      <c r="J450" s="13"/>
      <c r="L450" s="13">
        <v>1606000</v>
      </c>
      <c r="M450" s="13"/>
      <c r="N450" s="13">
        <v>1606000</v>
      </c>
      <c r="O450" s="13"/>
      <c r="Q450" s="13">
        <f t="shared" si="33"/>
        <v>0</v>
      </c>
      <c r="R450" s="13">
        <f t="shared" si="34"/>
        <v>0</v>
      </c>
      <c r="S450" s="13">
        <f t="shared" si="35"/>
        <v>0</v>
      </c>
      <c r="T450" s="13">
        <f t="shared" si="36"/>
        <v>0</v>
      </c>
    </row>
    <row r="451" spans="1:20" ht="31.5" outlineLevel="2">
      <c r="A451" s="102" t="s">
        <v>677</v>
      </c>
      <c r="B451" s="103" t="s">
        <v>762</v>
      </c>
      <c r="C451" s="103" t="s">
        <v>2</v>
      </c>
      <c r="D451" s="103" t="s">
        <v>66</v>
      </c>
      <c r="E451" s="103" t="s">
        <v>4</v>
      </c>
      <c r="F451" s="103" t="s">
        <v>1</v>
      </c>
      <c r="G451" s="12">
        <v>930183.39</v>
      </c>
      <c r="H451" s="12"/>
      <c r="I451" s="12">
        <v>930183.39</v>
      </c>
      <c r="J451" s="12"/>
      <c r="L451" s="12">
        <v>930183.39</v>
      </c>
      <c r="M451" s="12"/>
      <c r="N451" s="12">
        <v>930183.39</v>
      </c>
      <c r="O451" s="12"/>
      <c r="Q451" s="12">
        <f t="shared" si="33"/>
        <v>0</v>
      </c>
      <c r="R451" s="12">
        <f t="shared" si="34"/>
        <v>0</v>
      </c>
      <c r="S451" s="12">
        <f t="shared" si="35"/>
        <v>0</v>
      </c>
      <c r="T451" s="12">
        <f t="shared" si="36"/>
        <v>0</v>
      </c>
    </row>
    <row r="452" spans="1:20" ht="47.25" outlineLevel="3">
      <c r="A452" s="102" t="s">
        <v>668</v>
      </c>
      <c r="B452" s="103" t="s">
        <v>762</v>
      </c>
      <c r="C452" s="103" t="s">
        <v>2</v>
      </c>
      <c r="D452" s="103" t="s">
        <v>66</v>
      </c>
      <c r="E452" s="103" t="s">
        <v>90</v>
      </c>
      <c r="F452" s="103" t="s">
        <v>1</v>
      </c>
      <c r="G452" s="12">
        <f>G453</f>
        <v>768183.39</v>
      </c>
      <c r="H452" s="12"/>
      <c r="I452" s="12">
        <f>I453</f>
        <v>768183.39</v>
      </c>
      <c r="J452" s="12"/>
      <c r="L452" s="12">
        <v>768183.39</v>
      </c>
      <c r="M452" s="12"/>
      <c r="N452" s="12">
        <v>768183.39</v>
      </c>
      <c r="O452" s="12"/>
      <c r="Q452" s="12">
        <f t="shared" si="33"/>
        <v>0</v>
      </c>
      <c r="R452" s="12">
        <f t="shared" si="34"/>
        <v>0</v>
      </c>
      <c r="S452" s="12">
        <f t="shared" si="35"/>
        <v>0</v>
      </c>
      <c r="T452" s="12">
        <f t="shared" si="36"/>
        <v>0</v>
      </c>
    </row>
    <row r="453" spans="1:20" ht="63" outlineLevel="4">
      <c r="A453" s="102" t="s">
        <v>633</v>
      </c>
      <c r="B453" s="103" t="s">
        <v>762</v>
      </c>
      <c r="C453" s="103" t="s">
        <v>2</v>
      </c>
      <c r="D453" s="103" t="s">
        <v>66</v>
      </c>
      <c r="E453" s="103" t="s">
        <v>91</v>
      </c>
      <c r="F453" s="103" t="s">
        <v>1</v>
      </c>
      <c r="G453" s="12">
        <f>G454</f>
        <v>768183.39</v>
      </c>
      <c r="H453" s="12"/>
      <c r="I453" s="12">
        <f>I454</f>
        <v>768183.39</v>
      </c>
      <c r="J453" s="12"/>
      <c r="L453" s="12">
        <v>768183.39</v>
      </c>
      <c r="M453" s="12"/>
      <c r="N453" s="12">
        <v>768183.39</v>
      </c>
      <c r="O453" s="12"/>
      <c r="Q453" s="12">
        <f t="shared" si="33"/>
        <v>0</v>
      </c>
      <c r="R453" s="12">
        <f t="shared" si="34"/>
        <v>0</v>
      </c>
      <c r="S453" s="12">
        <f t="shared" si="35"/>
        <v>0</v>
      </c>
      <c r="T453" s="12">
        <f t="shared" si="36"/>
        <v>0</v>
      </c>
    </row>
    <row r="454" spans="1:20" s="149" customFormat="1" ht="47.25" outlineLevel="5">
      <c r="A454" s="19" t="s">
        <v>1084</v>
      </c>
      <c r="B454" s="20" t="s">
        <v>762</v>
      </c>
      <c r="C454" s="20" t="s">
        <v>2</v>
      </c>
      <c r="D454" s="20" t="s">
        <v>66</v>
      </c>
      <c r="E454" s="20" t="s">
        <v>94</v>
      </c>
      <c r="F454" s="20" t="s">
        <v>1</v>
      </c>
      <c r="G454" s="13">
        <f>G455</f>
        <v>768183.39</v>
      </c>
      <c r="H454" s="13"/>
      <c r="I454" s="13">
        <f>I455</f>
        <v>768183.39</v>
      </c>
      <c r="J454" s="13"/>
      <c r="L454" s="13">
        <v>768183.39</v>
      </c>
      <c r="M454" s="13"/>
      <c r="N454" s="13">
        <v>768183.39</v>
      </c>
      <c r="O454" s="13"/>
      <c r="Q454" s="13">
        <f t="shared" si="33"/>
        <v>0</v>
      </c>
      <c r="R454" s="13">
        <f t="shared" si="34"/>
        <v>0</v>
      </c>
      <c r="S454" s="13">
        <f t="shared" si="35"/>
        <v>0</v>
      </c>
      <c r="T454" s="13">
        <f t="shared" si="36"/>
        <v>0</v>
      </c>
    </row>
    <row r="455" spans="1:20" s="149" customFormat="1" ht="31.5" outlineLevel="6">
      <c r="A455" s="19" t="s">
        <v>448</v>
      </c>
      <c r="B455" s="20" t="s">
        <v>762</v>
      </c>
      <c r="C455" s="20" t="s">
        <v>2</v>
      </c>
      <c r="D455" s="20" t="s">
        <v>66</v>
      </c>
      <c r="E455" s="20" t="s">
        <v>95</v>
      </c>
      <c r="F455" s="20" t="s">
        <v>1</v>
      </c>
      <c r="G455" s="13">
        <f>G456</f>
        <v>768183.39</v>
      </c>
      <c r="H455" s="13"/>
      <c r="I455" s="13">
        <f>I456</f>
        <v>768183.39</v>
      </c>
      <c r="J455" s="13"/>
      <c r="L455" s="13">
        <v>768183.39</v>
      </c>
      <c r="M455" s="13"/>
      <c r="N455" s="13">
        <v>768183.39</v>
      </c>
      <c r="O455" s="13"/>
      <c r="Q455" s="13">
        <f t="shared" si="33"/>
        <v>0</v>
      </c>
      <c r="R455" s="13">
        <f t="shared" si="34"/>
        <v>0</v>
      </c>
      <c r="S455" s="13">
        <f t="shared" si="35"/>
        <v>0</v>
      </c>
      <c r="T455" s="13">
        <f t="shared" si="36"/>
        <v>0</v>
      </c>
    </row>
    <row r="456" spans="1:20" s="149" customFormat="1" ht="47.25" outlineLevel="7">
      <c r="A456" s="19" t="s">
        <v>703</v>
      </c>
      <c r="B456" s="20" t="s">
        <v>762</v>
      </c>
      <c r="C456" s="20" t="s">
        <v>2</v>
      </c>
      <c r="D456" s="20" t="s">
        <v>66</v>
      </c>
      <c r="E456" s="20" t="s">
        <v>95</v>
      </c>
      <c r="F456" s="20" t="s">
        <v>17</v>
      </c>
      <c r="G456" s="13">
        <v>768183.39</v>
      </c>
      <c r="H456" s="13"/>
      <c r="I456" s="13">
        <v>768183.39</v>
      </c>
      <c r="J456" s="13"/>
      <c r="L456" s="13">
        <v>768183.39</v>
      </c>
      <c r="M456" s="13"/>
      <c r="N456" s="13">
        <v>768183.39</v>
      </c>
      <c r="O456" s="13"/>
      <c r="Q456" s="13">
        <f t="shared" si="33"/>
        <v>0</v>
      </c>
      <c r="R456" s="13">
        <f t="shared" si="34"/>
        <v>0</v>
      </c>
      <c r="S456" s="13">
        <f t="shared" si="35"/>
        <v>0</v>
      </c>
      <c r="T456" s="13">
        <f t="shared" si="36"/>
        <v>0</v>
      </c>
    </row>
    <row r="457" spans="1:20" ht="63" outlineLevel="3">
      <c r="A457" s="102" t="s">
        <v>665</v>
      </c>
      <c r="B457" s="103" t="s">
        <v>762</v>
      </c>
      <c r="C457" s="103" t="s">
        <v>2</v>
      </c>
      <c r="D457" s="103" t="s">
        <v>66</v>
      </c>
      <c r="E457" s="103" t="s">
        <v>6</v>
      </c>
      <c r="F457" s="103" t="s">
        <v>1</v>
      </c>
      <c r="G457" s="12">
        <f>G458</f>
        <v>162000</v>
      </c>
      <c r="H457" s="12"/>
      <c r="I457" s="12">
        <f>I458</f>
        <v>162000</v>
      </c>
      <c r="J457" s="12"/>
      <c r="L457" s="12">
        <v>162000</v>
      </c>
      <c r="M457" s="12"/>
      <c r="N457" s="12">
        <v>162000</v>
      </c>
      <c r="O457" s="12"/>
      <c r="Q457" s="12">
        <f t="shared" si="33"/>
        <v>0</v>
      </c>
      <c r="R457" s="12">
        <f t="shared" si="34"/>
        <v>0</v>
      </c>
      <c r="S457" s="12">
        <f t="shared" si="35"/>
        <v>0</v>
      </c>
      <c r="T457" s="12">
        <f t="shared" si="36"/>
        <v>0</v>
      </c>
    </row>
    <row r="458" spans="1:20" ht="47.25" outlineLevel="4">
      <c r="A458" s="102" t="s">
        <v>637</v>
      </c>
      <c r="B458" s="103" t="s">
        <v>762</v>
      </c>
      <c r="C458" s="103" t="s">
        <v>2</v>
      </c>
      <c r="D458" s="103" t="s">
        <v>66</v>
      </c>
      <c r="E458" s="103" t="s">
        <v>131</v>
      </c>
      <c r="F458" s="103" t="s">
        <v>1</v>
      </c>
      <c r="G458" s="12">
        <f>G459</f>
        <v>162000</v>
      </c>
      <c r="H458" s="12"/>
      <c r="I458" s="12">
        <f>I459</f>
        <v>162000</v>
      </c>
      <c r="J458" s="12"/>
      <c r="L458" s="12">
        <v>162000</v>
      </c>
      <c r="M458" s="12"/>
      <c r="N458" s="12">
        <v>162000</v>
      </c>
      <c r="O458" s="12"/>
      <c r="Q458" s="12">
        <f t="shared" si="33"/>
        <v>0</v>
      </c>
      <c r="R458" s="12">
        <f t="shared" si="34"/>
        <v>0</v>
      </c>
      <c r="S458" s="12">
        <f t="shared" si="35"/>
        <v>0</v>
      </c>
      <c r="T458" s="12">
        <f t="shared" si="36"/>
        <v>0</v>
      </c>
    </row>
    <row r="459" spans="1:20" s="149" customFormat="1" ht="47.25" outlineLevel="5">
      <c r="A459" s="19" t="s">
        <v>1085</v>
      </c>
      <c r="B459" s="20" t="s">
        <v>762</v>
      </c>
      <c r="C459" s="20" t="s">
        <v>2</v>
      </c>
      <c r="D459" s="20" t="s">
        <v>66</v>
      </c>
      <c r="E459" s="20" t="s">
        <v>138</v>
      </c>
      <c r="F459" s="20" t="s">
        <v>1</v>
      </c>
      <c r="G459" s="13">
        <f>G460</f>
        <v>162000</v>
      </c>
      <c r="H459" s="13"/>
      <c r="I459" s="13">
        <f>I460</f>
        <v>162000</v>
      </c>
      <c r="J459" s="13"/>
      <c r="L459" s="13">
        <v>162000</v>
      </c>
      <c r="M459" s="13"/>
      <c r="N459" s="13">
        <v>162000</v>
      </c>
      <c r="O459" s="13"/>
      <c r="Q459" s="13">
        <f t="shared" si="33"/>
        <v>0</v>
      </c>
      <c r="R459" s="13">
        <f t="shared" si="34"/>
        <v>0</v>
      </c>
      <c r="S459" s="13">
        <f t="shared" si="35"/>
        <v>0</v>
      </c>
      <c r="T459" s="13">
        <f t="shared" si="36"/>
        <v>0</v>
      </c>
    </row>
    <row r="460" spans="1:20" s="149" customFormat="1" ht="31.5" outlineLevel="6">
      <c r="A460" s="19" t="s">
        <v>448</v>
      </c>
      <c r="B460" s="20" t="s">
        <v>762</v>
      </c>
      <c r="C460" s="20" t="s">
        <v>2</v>
      </c>
      <c r="D460" s="20" t="s">
        <v>66</v>
      </c>
      <c r="E460" s="20" t="s">
        <v>140</v>
      </c>
      <c r="F460" s="20" t="s">
        <v>1</v>
      </c>
      <c r="G460" s="13">
        <f>G461</f>
        <v>162000</v>
      </c>
      <c r="H460" s="13"/>
      <c r="I460" s="13">
        <f>I461</f>
        <v>162000</v>
      </c>
      <c r="J460" s="13"/>
      <c r="L460" s="13">
        <v>162000</v>
      </c>
      <c r="M460" s="13"/>
      <c r="N460" s="13">
        <v>162000</v>
      </c>
      <c r="O460" s="13"/>
      <c r="Q460" s="13">
        <f t="shared" si="33"/>
        <v>0</v>
      </c>
      <c r="R460" s="13">
        <f t="shared" si="34"/>
        <v>0</v>
      </c>
      <c r="S460" s="13">
        <f t="shared" si="35"/>
        <v>0</v>
      </c>
      <c r="T460" s="13">
        <f t="shared" si="36"/>
        <v>0</v>
      </c>
    </row>
    <row r="461" spans="1:20" s="149" customFormat="1" ht="47.25" outlineLevel="7">
      <c r="A461" s="19" t="s">
        <v>703</v>
      </c>
      <c r="B461" s="20" t="s">
        <v>762</v>
      </c>
      <c r="C461" s="20" t="s">
        <v>2</v>
      </c>
      <c r="D461" s="20" t="s">
        <v>66</v>
      </c>
      <c r="E461" s="20" t="s">
        <v>140</v>
      </c>
      <c r="F461" s="20" t="s">
        <v>17</v>
      </c>
      <c r="G461" s="13">
        <v>162000</v>
      </c>
      <c r="H461" s="13"/>
      <c r="I461" s="13">
        <v>162000</v>
      </c>
      <c r="J461" s="13"/>
      <c r="L461" s="13">
        <v>162000</v>
      </c>
      <c r="M461" s="13"/>
      <c r="N461" s="13">
        <v>162000</v>
      </c>
      <c r="O461" s="13"/>
      <c r="Q461" s="13">
        <f t="shared" ref="Q461:Q524" si="37">L461-G461</f>
        <v>0</v>
      </c>
      <c r="R461" s="13">
        <f t="shared" ref="R461:R524" si="38">M461-H461</f>
        <v>0</v>
      </c>
      <c r="S461" s="13">
        <f t="shared" ref="S461:S524" si="39">N461-I461</f>
        <v>0</v>
      </c>
      <c r="T461" s="13">
        <f t="shared" ref="T461:T524" si="40">O461-J461</f>
        <v>0</v>
      </c>
    </row>
    <row r="462" spans="1:20" ht="31.5" outlineLevel="1">
      <c r="A462" s="102" t="s">
        <v>717</v>
      </c>
      <c r="B462" s="103" t="s">
        <v>762</v>
      </c>
      <c r="C462" s="103" t="s">
        <v>66</v>
      </c>
      <c r="D462" s="103" t="s">
        <v>3</v>
      </c>
      <c r="E462" s="103" t="s">
        <v>4</v>
      </c>
      <c r="F462" s="103" t="s">
        <v>1</v>
      </c>
      <c r="G462" s="12">
        <f t="shared" ref="G462:G467" si="41">G463</f>
        <v>13571557.119999999</v>
      </c>
      <c r="H462" s="12"/>
      <c r="I462" s="12">
        <f t="shared" ref="I462:I467" si="42">I463</f>
        <v>13561760.68</v>
      </c>
      <c r="J462" s="12"/>
      <c r="L462" s="12">
        <v>13571557.119999999</v>
      </c>
      <c r="M462" s="12"/>
      <c r="N462" s="12">
        <v>13561760.68</v>
      </c>
      <c r="O462" s="12"/>
      <c r="Q462" s="12">
        <f t="shared" si="37"/>
        <v>0</v>
      </c>
      <c r="R462" s="12">
        <f t="shared" si="38"/>
        <v>0</v>
      </c>
      <c r="S462" s="12">
        <f t="shared" si="39"/>
        <v>0</v>
      </c>
      <c r="T462" s="12">
        <f t="shared" si="40"/>
        <v>0</v>
      </c>
    </row>
    <row r="463" spans="1:20" ht="47.25" outlineLevel="2">
      <c r="A463" s="102" t="s">
        <v>700</v>
      </c>
      <c r="B463" s="103" t="s">
        <v>762</v>
      </c>
      <c r="C463" s="103" t="s">
        <v>66</v>
      </c>
      <c r="D463" s="103" t="s">
        <v>2</v>
      </c>
      <c r="E463" s="103" t="s">
        <v>4</v>
      </c>
      <c r="F463" s="103" t="s">
        <v>1</v>
      </c>
      <c r="G463" s="12">
        <f t="shared" si="41"/>
        <v>13571557.119999999</v>
      </c>
      <c r="H463" s="12"/>
      <c r="I463" s="12">
        <f t="shared" si="42"/>
        <v>13561760.68</v>
      </c>
      <c r="J463" s="12"/>
      <c r="L463" s="12">
        <v>13571557.119999999</v>
      </c>
      <c r="M463" s="12"/>
      <c r="N463" s="12">
        <v>13561760.68</v>
      </c>
      <c r="O463" s="12"/>
      <c r="Q463" s="12">
        <f t="shared" si="37"/>
        <v>0</v>
      </c>
      <c r="R463" s="12">
        <f t="shared" si="38"/>
        <v>0</v>
      </c>
      <c r="S463" s="12">
        <f t="shared" si="39"/>
        <v>0</v>
      </c>
      <c r="T463" s="12">
        <f t="shared" si="40"/>
        <v>0</v>
      </c>
    </row>
    <row r="464" spans="1:20" ht="94.5" outlineLevel="3">
      <c r="A464" s="102" t="s">
        <v>494</v>
      </c>
      <c r="B464" s="103" t="s">
        <v>762</v>
      </c>
      <c r="C464" s="103" t="s">
        <v>66</v>
      </c>
      <c r="D464" s="103" t="s">
        <v>2</v>
      </c>
      <c r="E464" s="103" t="s">
        <v>38</v>
      </c>
      <c r="F464" s="103" t="s">
        <v>1</v>
      </c>
      <c r="G464" s="12">
        <f t="shared" si="41"/>
        <v>13571557.119999999</v>
      </c>
      <c r="H464" s="12"/>
      <c r="I464" s="12">
        <f t="shared" si="42"/>
        <v>13561760.68</v>
      </c>
      <c r="J464" s="12"/>
      <c r="L464" s="12">
        <v>13571557.119999999</v>
      </c>
      <c r="M464" s="12"/>
      <c r="N464" s="12">
        <v>13561760.68</v>
      </c>
      <c r="O464" s="12"/>
      <c r="Q464" s="12">
        <f t="shared" si="37"/>
        <v>0</v>
      </c>
      <c r="R464" s="12">
        <f t="shared" si="38"/>
        <v>0</v>
      </c>
      <c r="S464" s="12">
        <f t="shared" si="39"/>
        <v>0</v>
      </c>
      <c r="T464" s="12">
        <f t="shared" si="40"/>
        <v>0</v>
      </c>
    </row>
    <row r="465" spans="1:20" ht="47.25" outlineLevel="4">
      <c r="A465" s="102" t="s">
        <v>664</v>
      </c>
      <c r="B465" s="103" t="s">
        <v>762</v>
      </c>
      <c r="C465" s="103" t="s">
        <v>66</v>
      </c>
      <c r="D465" s="103" t="s">
        <v>2</v>
      </c>
      <c r="E465" s="103" t="s">
        <v>413</v>
      </c>
      <c r="F465" s="103" t="s">
        <v>1</v>
      </c>
      <c r="G465" s="12">
        <f t="shared" si="41"/>
        <v>13571557.119999999</v>
      </c>
      <c r="H465" s="12"/>
      <c r="I465" s="12">
        <f t="shared" si="42"/>
        <v>13561760.68</v>
      </c>
      <c r="J465" s="12"/>
      <c r="L465" s="12">
        <v>13571557.119999999</v>
      </c>
      <c r="M465" s="12"/>
      <c r="N465" s="12">
        <v>13561760.68</v>
      </c>
      <c r="O465" s="12"/>
      <c r="Q465" s="12">
        <f t="shared" si="37"/>
        <v>0</v>
      </c>
      <c r="R465" s="12">
        <f t="shared" si="38"/>
        <v>0</v>
      </c>
      <c r="S465" s="12">
        <f t="shared" si="39"/>
        <v>0</v>
      </c>
      <c r="T465" s="12">
        <f t="shared" si="40"/>
        <v>0</v>
      </c>
    </row>
    <row r="466" spans="1:20" s="149" customFormat="1" ht="63" outlineLevel="5">
      <c r="A466" s="19" t="s">
        <v>1141</v>
      </c>
      <c r="B466" s="20" t="s">
        <v>762</v>
      </c>
      <c r="C466" s="20" t="s">
        <v>66</v>
      </c>
      <c r="D466" s="20" t="s">
        <v>2</v>
      </c>
      <c r="E466" s="20" t="s">
        <v>414</v>
      </c>
      <c r="F466" s="20" t="s">
        <v>1</v>
      </c>
      <c r="G466" s="13">
        <f t="shared" si="41"/>
        <v>13571557.119999999</v>
      </c>
      <c r="H466" s="13"/>
      <c r="I466" s="13">
        <f t="shared" si="42"/>
        <v>13561760.68</v>
      </c>
      <c r="J466" s="13"/>
      <c r="L466" s="13">
        <v>13571557.119999999</v>
      </c>
      <c r="M466" s="13"/>
      <c r="N466" s="13">
        <v>13561760.68</v>
      </c>
      <c r="O466" s="13"/>
      <c r="Q466" s="13">
        <f t="shared" si="37"/>
        <v>0</v>
      </c>
      <c r="R466" s="13">
        <f t="shared" si="38"/>
        <v>0</v>
      </c>
      <c r="S466" s="13">
        <f t="shared" si="39"/>
        <v>0</v>
      </c>
      <c r="T466" s="13">
        <f t="shared" si="40"/>
        <v>0</v>
      </c>
    </row>
    <row r="467" spans="1:20" s="149" customFormat="1" ht="31.5" outlineLevel="6">
      <c r="A467" s="19" t="s">
        <v>436</v>
      </c>
      <c r="B467" s="20" t="s">
        <v>762</v>
      </c>
      <c r="C467" s="20" t="s">
        <v>66</v>
      </c>
      <c r="D467" s="20" t="s">
        <v>2</v>
      </c>
      <c r="E467" s="20" t="s">
        <v>415</v>
      </c>
      <c r="F467" s="20" t="s">
        <v>1</v>
      </c>
      <c r="G467" s="13">
        <f t="shared" si="41"/>
        <v>13571557.119999999</v>
      </c>
      <c r="H467" s="13"/>
      <c r="I467" s="13">
        <f t="shared" si="42"/>
        <v>13561760.68</v>
      </c>
      <c r="J467" s="13"/>
      <c r="L467" s="13">
        <v>13571557.119999999</v>
      </c>
      <c r="M467" s="13"/>
      <c r="N467" s="13">
        <v>13561760.68</v>
      </c>
      <c r="O467" s="13"/>
      <c r="Q467" s="13">
        <f t="shared" si="37"/>
        <v>0</v>
      </c>
      <c r="R467" s="13">
        <f t="shared" si="38"/>
        <v>0</v>
      </c>
      <c r="S467" s="13">
        <f t="shared" si="39"/>
        <v>0</v>
      </c>
      <c r="T467" s="13">
        <f t="shared" si="40"/>
        <v>0</v>
      </c>
    </row>
    <row r="468" spans="1:20" s="149" customFormat="1" ht="31.5" outlineLevel="7">
      <c r="A468" s="19" t="s">
        <v>718</v>
      </c>
      <c r="B468" s="20" t="s">
        <v>762</v>
      </c>
      <c r="C468" s="20" t="s">
        <v>66</v>
      </c>
      <c r="D468" s="20" t="s">
        <v>2</v>
      </c>
      <c r="E468" s="20" t="s">
        <v>415</v>
      </c>
      <c r="F468" s="20" t="s">
        <v>416</v>
      </c>
      <c r="G468" s="13">
        <v>13571557.119999999</v>
      </c>
      <c r="H468" s="13"/>
      <c r="I468" s="13">
        <v>13561760.68</v>
      </c>
      <c r="J468" s="13"/>
      <c r="L468" s="13">
        <v>13571557.119999999</v>
      </c>
      <c r="M468" s="13"/>
      <c r="N468" s="13">
        <v>13561760.68</v>
      </c>
      <c r="O468" s="13"/>
      <c r="Q468" s="13">
        <f t="shared" si="37"/>
        <v>0</v>
      </c>
      <c r="R468" s="13">
        <f t="shared" si="38"/>
        <v>0</v>
      </c>
      <c r="S468" s="13">
        <f t="shared" si="39"/>
        <v>0</v>
      </c>
      <c r="T468" s="13">
        <f t="shared" si="40"/>
        <v>0</v>
      </c>
    </row>
    <row r="469" spans="1:20" ht="47.25">
      <c r="A469" s="102" t="s">
        <v>771</v>
      </c>
      <c r="B469" s="103" t="s">
        <v>770</v>
      </c>
      <c r="C469" s="103" t="s">
        <v>3</v>
      </c>
      <c r="D469" s="103" t="s">
        <v>3</v>
      </c>
      <c r="E469" s="103" t="s">
        <v>4</v>
      </c>
      <c r="F469" s="103" t="s">
        <v>1</v>
      </c>
      <c r="G469" s="12">
        <f>G470+G509+G643</f>
        <v>1364081178.3300002</v>
      </c>
      <c r="H469" s="12">
        <f>H470+H509+H643</f>
        <v>798424921.57000005</v>
      </c>
      <c r="I469" s="12">
        <f>I470+I509+I643</f>
        <v>1340710160.8899999</v>
      </c>
      <c r="J469" s="12">
        <f>J470+J509+J643</f>
        <v>790530510</v>
      </c>
      <c r="L469" s="12">
        <v>1364081178.3299999</v>
      </c>
      <c r="M469" s="12">
        <f>M509+M643</f>
        <v>798424921.57000005</v>
      </c>
      <c r="N469" s="12">
        <v>1340710160.8900001</v>
      </c>
      <c r="O469" s="12">
        <f>O509+O643</f>
        <v>790530510</v>
      </c>
      <c r="Q469" s="12">
        <f t="shared" si="37"/>
        <v>0</v>
      </c>
      <c r="R469" s="12">
        <f t="shared" si="38"/>
        <v>0</v>
      </c>
      <c r="S469" s="12">
        <f t="shared" si="39"/>
        <v>0</v>
      </c>
      <c r="T469" s="12">
        <f t="shared" si="40"/>
        <v>0</v>
      </c>
    </row>
    <row r="470" spans="1:20" ht="31.5" outlineLevel="1">
      <c r="A470" s="102" t="s">
        <v>701</v>
      </c>
      <c r="B470" s="103" t="s">
        <v>770</v>
      </c>
      <c r="C470" s="103" t="s">
        <v>2</v>
      </c>
      <c r="D470" s="103" t="s">
        <v>3</v>
      </c>
      <c r="E470" s="103" t="s">
        <v>4</v>
      </c>
      <c r="F470" s="103" t="s">
        <v>1</v>
      </c>
      <c r="G470" s="12">
        <f>G471+G503</f>
        <v>17499398.949999999</v>
      </c>
      <c r="H470" s="12"/>
      <c r="I470" s="12">
        <f>I471+I503</f>
        <v>17499398.949999999</v>
      </c>
      <c r="J470" s="12"/>
      <c r="L470" s="12">
        <v>17499398.949999999</v>
      </c>
      <c r="M470" s="12"/>
      <c r="N470" s="12">
        <v>17499398.949999999</v>
      </c>
      <c r="O470" s="12"/>
      <c r="Q470" s="12">
        <f t="shared" si="37"/>
        <v>0</v>
      </c>
      <c r="R470" s="12">
        <f t="shared" si="38"/>
        <v>0</v>
      </c>
      <c r="S470" s="12">
        <f t="shared" si="39"/>
        <v>0</v>
      </c>
      <c r="T470" s="12">
        <f t="shared" si="40"/>
        <v>0</v>
      </c>
    </row>
    <row r="471" spans="1:20" ht="94.5" outlineLevel="2">
      <c r="A471" s="102" t="s">
        <v>674</v>
      </c>
      <c r="B471" s="103" t="s">
        <v>770</v>
      </c>
      <c r="C471" s="103" t="s">
        <v>2</v>
      </c>
      <c r="D471" s="103" t="s">
        <v>22</v>
      </c>
      <c r="E471" s="103" t="s">
        <v>4</v>
      </c>
      <c r="F471" s="103" t="s">
        <v>1</v>
      </c>
      <c r="G471" s="12">
        <f>G472+G494</f>
        <v>16641656.66</v>
      </c>
      <c r="H471" s="12"/>
      <c r="I471" s="12">
        <f>I472+I494</f>
        <v>16641656.66</v>
      </c>
      <c r="J471" s="12"/>
      <c r="L471" s="12">
        <v>16641656.66</v>
      </c>
      <c r="M471" s="12"/>
      <c r="N471" s="12">
        <v>16641656.66</v>
      </c>
      <c r="O471" s="12"/>
      <c r="Q471" s="12">
        <f t="shared" si="37"/>
        <v>0</v>
      </c>
      <c r="R471" s="12">
        <f t="shared" si="38"/>
        <v>0</v>
      </c>
      <c r="S471" s="12">
        <f t="shared" si="39"/>
        <v>0</v>
      </c>
      <c r="T471" s="12">
        <f t="shared" si="40"/>
        <v>0</v>
      </c>
    </row>
    <row r="472" spans="1:20" ht="47.25" outlineLevel="3">
      <c r="A472" s="102" t="s">
        <v>666</v>
      </c>
      <c r="B472" s="103" t="s">
        <v>770</v>
      </c>
      <c r="C472" s="103" t="s">
        <v>2</v>
      </c>
      <c r="D472" s="103" t="s">
        <v>22</v>
      </c>
      <c r="E472" s="103" t="s">
        <v>23</v>
      </c>
      <c r="F472" s="103" t="s">
        <v>1</v>
      </c>
      <c r="G472" s="12">
        <f>G473</f>
        <v>16476318.66</v>
      </c>
      <c r="H472" s="12"/>
      <c r="I472" s="12">
        <f>I473</f>
        <v>16476318.66</v>
      </c>
      <c r="J472" s="12"/>
      <c r="L472" s="12">
        <v>16476318.66</v>
      </c>
      <c r="M472" s="12"/>
      <c r="N472" s="12">
        <v>16476318.66</v>
      </c>
      <c r="O472" s="12"/>
      <c r="Q472" s="12">
        <f t="shared" si="37"/>
        <v>0</v>
      </c>
      <c r="R472" s="12">
        <f t="shared" si="38"/>
        <v>0</v>
      </c>
      <c r="S472" s="12">
        <f t="shared" si="39"/>
        <v>0</v>
      </c>
      <c r="T472" s="12">
        <f t="shared" si="40"/>
        <v>0</v>
      </c>
    </row>
    <row r="473" spans="1:20" ht="63" outlineLevel="4">
      <c r="A473" s="102" t="s">
        <v>623</v>
      </c>
      <c r="B473" s="103" t="s">
        <v>770</v>
      </c>
      <c r="C473" s="103" t="s">
        <v>2</v>
      </c>
      <c r="D473" s="103" t="s">
        <v>22</v>
      </c>
      <c r="E473" s="103" t="s">
        <v>24</v>
      </c>
      <c r="F473" s="103" t="s">
        <v>1</v>
      </c>
      <c r="G473" s="12">
        <f>G474+G477+G482+G487</f>
        <v>16476318.66</v>
      </c>
      <c r="H473" s="12"/>
      <c r="I473" s="12">
        <f>I474+I477+I482+I487</f>
        <v>16476318.66</v>
      </c>
      <c r="J473" s="12"/>
      <c r="L473" s="12">
        <v>16476318.66</v>
      </c>
      <c r="M473" s="12"/>
      <c r="N473" s="12">
        <v>16476318.66</v>
      </c>
      <c r="O473" s="12"/>
      <c r="Q473" s="12">
        <f t="shared" si="37"/>
        <v>0</v>
      </c>
      <c r="R473" s="12">
        <f t="shared" si="38"/>
        <v>0</v>
      </c>
      <c r="S473" s="12">
        <f t="shared" si="39"/>
        <v>0</v>
      </c>
      <c r="T473" s="12">
        <f t="shared" si="40"/>
        <v>0</v>
      </c>
    </row>
    <row r="474" spans="1:20" s="149" customFormat="1" ht="189" outlineLevel="5">
      <c r="A474" s="19" t="s">
        <v>1142</v>
      </c>
      <c r="B474" s="20" t="s">
        <v>770</v>
      </c>
      <c r="C474" s="20" t="s">
        <v>2</v>
      </c>
      <c r="D474" s="20" t="s">
        <v>22</v>
      </c>
      <c r="E474" s="20" t="s">
        <v>25</v>
      </c>
      <c r="F474" s="20" t="s">
        <v>1</v>
      </c>
      <c r="G474" s="13">
        <f>G475</f>
        <v>1373779.26</v>
      </c>
      <c r="H474" s="13"/>
      <c r="I474" s="13">
        <f>I475</f>
        <v>1373779.26</v>
      </c>
      <c r="J474" s="13"/>
      <c r="L474" s="13">
        <v>1373779.26</v>
      </c>
      <c r="M474" s="13"/>
      <c r="N474" s="13">
        <v>1373779.26</v>
      </c>
      <c r="O474" s="13"/>
      <c r="Q474" s="13">
        <f t="shared" si="37"/>
        <v>0</v>
      </c>
      <c r="R474" s="13">
        <f t="shared" si="38"/>
        <v>0</v>
      </c>
      <c r="S474" s="13">
        <f t="shared" si="39"/>
        <v>0</v>
      </c>
      <c r="T474" s="13">
        <f t="shared" si="40"/>
        <v>0</v>
      </c>
    </row>
    <row r="475" spans="1:20" s="149" customFormat="1" ht="47.25" outlineLevel="6">
      <c r="A475" s="19" t="s">
        <v>441</v>
      </c>
      <c r="B475" s="20" t="s">
        <v>770</v>
      </c>
      <c r="C475" s="20" t="s">
        <v>2</v>
      </c>
      <c r="D475" s="20" t="s">
        <v>22</v>
      </c>
      <c r="E475" s="20" t="s">
        <v>26</v>
      </c>
      <c r="F475" s="20" t="s">
        <v>1</v>
      </c>
      <c r="G475" s="13">
        <f>G476</f>
        <v>1373779.26</v>
      </c>
      <c r="H475" s="13"/>
      <c r="I475" s="13">
        <f>I476</f>
        <v>1373779.26</v>
      </c>
      <c r="J475" s="13"/>
      <c r="L475" s="13">
        <v>1373779.26</v>
      </c>
      <c r="M475" s="13"/>
      <c r="N475" s="13">
        <v>1373779.26</v>
      </c>
      <c r="O475" s="13"/>
      <c r="Q475" s="13">
        <f t="shared" si="37"/>
        <v>0</v>
      </c>
      <c r="R475" s="13">
        <f t="shared" si="38"/>
        <v>0</v>
      </c>
      <c r="S475" s="13">
        <f t="shared" si="39"/>
        <v>0</v>
      </c>
      <c r="T475" s="13">
        <f t="shared" si="40"/>
        <v>0</v>
      </c>
    </row>
    <row r="476" spans="1:20" s="149" customFormat="1" ht="110.25" outlineLevel="7">
      <c r="A476" s="19" t="s">
        <v>702</v>
      </c>
      <c r="B476" s="20" t="s">
        <v>770</v>
      </c>
      <c r="C476" s="20" t="s">
        <v>2</v>
      </c>
      <c r="D476" s="20" t="s">
        <v>22</v>
      </c>
      <c r="E476" s="20" t="s">
        <v>26</v>
      </c>
      <c r="F476" s="20" t="s">
        <v>10</v>
      </c>
      <c r="G476" s="13">
        <v>1373779.26</v>
      </c>
      <c r="H476" s="13"/>
      <c r="I476" s="13">
        <v>1373779.26</v>
      </c>
      <c r="J476" s="13"/>
      <c r="L476" s="13">
        <v>1373779.26</v>
      </c>
      <c r="M476" s="13"/>
      <c r="N476" s="13">
        <v>1373779.26</v>
      </c>
      <c r="O476" s="13"/>
      <c r="Q476" s="13">
        <f t="shared" si="37"/>
        <v>0</v>
      </c>
      <c r="R476" s="13">
        <f t="shared" si="38"/>
        <v>0</v>
      </c>
      <c r="S476" s="13">
        <f t="shared" si="39"/>
        <v>0</v>
      </c>
      <c r="T476" s="13">
        <f t="shared" si="40"/>
        <v>0</v>
      </c>
    </row>
    <row r="477" spans="1:20" s="149" customFormat="1" ht="110.25" outlineLevel="5">
      <c r="A477" s="19" t="s">
        <v>1143</v>
      </c>
      <c r="B477" s="20" t="s">
        <v>770</v>
      </c>
      <c r="C477" s="20" t="s">
        <v>2</v>
      </c>
      <c r="D477" s="20" t="s">
        <v>22</v>
      </c>
      <c r="E477" s="20" t="s">
        <v>27</v>
      </c>
      <c r="F477" s="20" t="s">
        <v>1</v>
      </c>
      <c r="G477" s="13">
        <f>G478+G480</f>
        <v>2124094.8199999998</v>
      </c>
      <c r="H477" s="13"/>
      <c r="I477" s="13">
        <f>I478+I480</f>
        <v>2124094.8199999998</v>
      </c>
      <c r="J477" s="13"/>
      <c r="L477" s="13">
        <v>2124094.8199999998</v>
      </c>
      <c r="M477" s="13"/>
      <c r="N477" s="13">
        <v>2124094.8199999998</v>
      </c>
      <c r="O477" s="13"/>
      <c r="Q477" s="13">
        <f t="shared" si="37"/>
        <v>0</v>
      </c>
      <c r="R477" s="13">
        <f t="shared" si="38"/>
        <v>0</v>
      </c>
      <c r="S477" s="13">
        <f t="shared" si="39"/>
        <v>0</v>
      </c>
      <c r="T477" s="13">
        <f t="shared" si="40"/>
        <v>0</v>
      </c>
    </row>
    <row r="478" spans="1:20" s="149" customFormat="1" ht="47.25" outlineLevel="6">
      <c r="A478" s="19" t="s">
        <v>441</v>
      </c>
      <c r="B478" s="20" t="s">
        <v>770</v>
      </c>
      <c r="C478" s="20" t="s">
        <v>2</v>
      </c>
      <c r="D478" s="20" t="s">
        <v>22</v>
      </c>
      <c r="E478" s="20" t="s">
        <v>28</v>
      </c>
      <c r="F478" s="20" t="s">
        <v>1</v>
      </c>
      <c r="G478" s="13">
        <f>G479</f>
        <v>2099094.8199999998</v>
      </c>
      <c r="H478" s="13"/>
      <c r="I478" s="13">
        <f>I479</f>
        <v>2099094.8199999998</v>
      </c>
      <c r="J478" s="13"/>
      <c r="L478" s="13">
        <v>2099094.8199999998</v>
      </c>
      <c r="M478" s="13"/>
      <c r="N478" s="13">
        <v>2099094.8199999998</v>
      </c>
      <c r="O478" s="13"/>
      <c r="Q478" s="13">
        <f t="shared" si="37"/>
        <v>0</v>
      </c>
      <c r="R478" s="13">
        <f t="shared" si="38"/>
        <v>0</v>
      </c>
      <c r="S478" s="13">
        <f t="shared" si="39"/>
        <v>0</v>
      </c>
      <c r="T478" s="13">
        <f t="shared" si="40"/>
        <v>0</v>
      </c>
    </row>
    <row r="479" spans="1:20" s="149" customFormat="1" ht="110.25" outlineLevel="7">
      <c r="A479" s="19" t="s">
        <v>702</v>
      </c>
      <c r="B479" s="20" t="s">
        <v>770</v>
      </c>
      <c r="C479" s="20" t="s">
        <v>2</v>
      </c>
      <c r="D479" s="20" t="s">
        <v>22</v>
      </c>
      <c r="E479" s="20" t="s">
        <v>28</v>
      </c>
      <c r="F479" s="20" t="s">
        <v>10</v>
      </c>
      <c r="G479" s="13">
        <v>2099094.8199999998</v>
      </c>
      <c r="H479" s="13"/>
      <c r="I479" s="13">
        <v>2099094.8199999998</v>
      </c>
      <c r="J479" s="13"/>
      <c r="L479" s="13">
        <v>2099094.8199999998</v>
      </c>
      <c r="M479" s="13"/>
      <c r="N479" s="13">
        <v>2099094.8199999998</v>
      </c>
      <c r="O479" s="13"/>
      <c r="Q479" s="13">
        <f t="shared" si="37"/>
        <v>0</v>
      </c>
      <c r="R479" s="13">
        <f t="shared" si="38"/>
        <v>0</v>
      </c>
      <c r="S479" s="13">
        <f t="shared" si="39"/>
        <v>0</v>
      </c>
      <c r="T479" s="13">
        <f t="shared" si="40"/>
        <v>0</v>
      </c>
    </row>
    <row r="480" spans="1:20" s="149" customFormat="1" ht="94.5" outlineLevel="6">
      <c r="A480" s="19" t="s">
        <v>439</v>
      </c>
      <c r="B480" s="20" t="s">
        <v>770</v>
      </c>
      <c r="C480" s="20" t="s">
        <v>2</v>
      </c>
      <c r="D480" s="20" t="s">
        <v>22</v>
      </c>
      <c r="E480" s="20" t="s">
        <v>29</v>
      </c>
      <c r="F480" s="20" t="s">
        <v>1</v>
      </c>
      <c r="G480" s="13">
        <f>G481</f>
        <v>25000</v>
      </c>
      <c r="H480" s="13"/>
      <c r="I480" s="13">
        <f>I481</f>
        <v>25000</v>
      </c>
      <c r="J480" s="13"/>
      <c r="L480" s="13">
        <v>25000</v>
      </c>
      <c r="M480" s="13"/>
      <c r="N480" s="13">
        <v>25000</v>
      </c>
      <c r="O480" s="13"/>
      <c r="Q480" s="13">
        <f t="shared" si="37"/>
        <v>0</v>
      </c>
      <c r="R480" s="13">
        <f t="shared" si="38"/>
        <v>0</v>
      </c>
      <c r="S480" s="13">
        <f t="shared" si="39"/>
        <v>0</v>
      </c>
      <c r="T480" s="13">
        <f t="shared" si="40"/>
        <v>0</v>
      </c>
    </row>
    <row r="481" spans="1:20" s="149" customFormat="1" ht="110.25" outlineLevel="7">
      <c r="A481" s="19" t="s">
        <v>702</v>
      </c>
      <c r="B481" s="20" t="s">
        <v>770</v>
      </c>
      <c r="C481" s="20" t="s">
        <v>2</v>
      </c>
      <c r="D481" s="20" t="s">
        <v>22</v>
      </c>
      <c r="E481" s="20" t="s">
        <v>29</v>
      </c>
      <c r="F481" s="20" t="s">
        <v>10</v>
      </c>
      <c r="G481" s="13">
        <v>25000</v>
      </c>
      <c r="H481" s="13"/>
      <c r="I481" s="13">
        <v>25000</v>
      </c>
      <c r="J481" s="13"/>
      <c r="L481" s="13">
        <v>25000</v>
      </c>
      <c r="M481" s="13"/>
      <c r="N481" s="13">
        <v>25000</v>
      </c>
      <c r="O481" s="13"/>
      <c r="Q481" s="13">
        <f t="shared" si="37"/>
        <v>0</v>
      </c>
      <c r="R481" s="13">
        <f t="shared" si="38"/>
        <v>0</v>
      </c>
      <c r="S481" s="13">
        <f t="shared" si="39"/>
        <v>0</v>
      </c>
      <c r="T481" s="13">
        <f t="shared" si="40"/>
        <v>0</v>
      </c>
    </row>
    <row r="482" spans="1:20" s="149" customFormat="1" ht="157.5" outlineLevel="5">
      <c r="A482" s="19" t="s">
        <v>1144</v>
      </c>
      <c r="B482" s="20" t="s">
        <v>770</v>
      </c>
      <c r="C482" s="20" t="s">
        <v>2</v>
      </c>
      <c r="D482" s="20" t="s">
        <v>22</v>
      </c>
      <c r="E482" s="20" t="s">
        <v>30</v>
      </c>
      <c r="F482" s="20" t="s">
        <v>1</v>
      </c>
      <c r="G482" s="13">
        <f>G483+G485</f>
        <v>5902579.3099999996</v>
      </c>
      <c r="H482" s="13"/>
      <c r="I482" s="13">
        <f>I483+I485</f>
        <v>5902579.3099999996</v>
      </c>
      <c r="J482" s="13"/>
      <c r="L482" s="13">
        <v>5902579.3099999996</v>
      </c>
      <c r="M482" s="13"/>
      <c r="N482" s="13">
        <v>5902579.3099999996</v>
      </c>
      <c r="O482" s="13"/>
      <c r="Q482" s="13">
        <f t="shared" si="37"/>
        <v>0</v>
      </c>
      <c r="R482" s="13">
        <f t="shared" si="38"/>
        <v>0</v>
      </c>
      <c r="S482" s="13">
        <f t="shared" si="39"/>
        <v>0</v>
      </c>
      <c r="T482" s="13">
        <f t="shared" si="40"/>
        <v>0</v>
      </c>
    </row>
    <row r="483" spans="1:20" s="149" customFormat="1" ht="47.25" outlineLevel="6">
      <c r="A483" s="19" t="s">
        <v>441</v>
      </c>
      <c r="B483" s="20" t="s">
        <v>770</v>
      </c>
      <c r="C483" s="20" t="s">
        <v>2</v>
      </c>
      <c r="D483" s="20" t="s">
        <v>22</v>
      </c>
      <c r="E483" s="20" t="s">
        <v>31</v>
      </c>
      <c r="F483" s="20" t="s">
        <v>1</v>
      </c>
      <c r="G483" s="13">
        <f>G484</f>
        <v>5841197.3099999996</v>
      </c>
      <c r="H483" s="13"/>
      <c r="I483" s="13">
        <f>I484</f>
        <v>5841197.3099999996</v>
      </c>
      <c r="J483" s="13"/>
      <c r="L483" s="13">
        <v>5841197.3099999996</v>
      </c>
      <c r="M483" s="13"/>
      <c r="N483" s="13">
        <v>5841197.3099999996</v>
      </c>
      <c r="O483" s="13"/>
      <c r="Q483" s="13">
        <f t="shared" si="37"/>
        <v>0</v>
      </c>
      <c r="R483" s="13">
        <f t="shared" si="38"/>
        <v>0</v>
      </c>
      <c r="S483" s="13">
        <f t="shared" si="39"/>
        <v>0</v>
      </c>
      <c r="T483" s="13">
        <f t="shared" si="40"/>
        <v>0</v>
      </c>
    </row>
    <row r="484" spans="1:20" s="149" customFormat="1" ht="110.25" outlineLevel="7">
      <c r="A484" s="19" t="s">
        <v>702</v>
      </c>
      <c r="B484" s="20" t="s">
        <v>770</v>
      </c>
      <c r="C484" s="20" t="s">
        <v>2</v>
      </c>
      <c r="D484" s="20" t="s">
        <v>22</v>
      </c>
      <c r="E484" s="20" t="s">
        <v>31</v>
      </c>
      <c r="F484" s="20" t="s">
        <v>10</v>
      </c>
      <c r="G484" s="13">
        <v>5841197.3099999996</v>
      </c>
      <c r="H484" s="13"/>
      <c r="I484" s="13">
        <v>5841197.3099999996</v>
      </c>
      <c r="J484" s="13"/>
      <c r="L484" s="13">
        <v>5841197.3099999996</v>
      </c>
      <c r="M484" s="13"/>
      <c r="N484" s="13">
        <v>5841197.3099999996</v>
      </c>
      <c r="O484" s="13"/>
      <c r="Q484" s="13">
        <f t="shared" si="37"/>
        <v>0</v>
      </c>
      <c r="R484" s="13">
        <f t="shared" si="38"/>
        <v>0</v>
      </c>
      <c r="S484" s="13">
        <f t="shared" si="39"/>
        <v>0</v>
      </c>
      <c r="T484" s="13">
        <f t="shared" si="40"/>
        <v>0</v>
      </c>
    </row>
    <row r="485" spans="1:20" s="149" customFormat="1" ht="94.5" outlineLevel="6">
      <c r="A485" s="19" t="s">
        <v>439</v>
      </c>
      <c r="B485" s="20" t="s">
        <v>770</v>
      </c>
      <c r="C485" s="20" t="s">
        <v>2</v>
      </c>
      <c r="D485" s="20" t="s">
        <v>22</v>
      </c>
      <c r="E485" s="20" t="s">
        <v>33</v>
      </c>
      <c r="F485" s="20" t="s">
        <v>1</v>
      </c>
      <c r="G485" s="13">
        <f>G486</f>
        <v>61382</v>
      </c>
      <c r="H485" s="13"/>
      <c r="I485" s="13">
        <f>I486</f>
        <v>61382</v>
      </c>
      <c r="J485" s="13"/>
      <c r="L485" s="13">
        <v>61382</v>
      </c>
      <c r="M485" s="13"/>
      <c r="N485" s="13">
        <v>61382</v>
      </c>
      <c r="O485" s="13"/>
      <c r="Q485" s="13">
        <f t="shared" si="37"/>
        <v>0</v>
      </c>
      <c r="R485" s="13">
        <f t="shared" si="38"/>
        <v>0</v>
      </c>
      <c r="S485" s="13">
        <f t="shared" si="39"/>
        <v>0</v>
      </c>
      <c r="T485" s="13">
        <f t="shared" si="40"/>
        <v>0</v>
      </c>
    </row>
    <row r="486" spans="1:20" s="149" customFormat="1" ht="110.25" outlineLevel="7">
      <c r="A486" s="19" t="s">
        <v>702</v>
      </c>
      <c r="B486" s="20" t="s">
        <v>770</v>
      </c>
      <c r="C486" s="20" t="s">
        <v>2</v>
      </c>
      <c r="D486" s="20" t="s">
        <v>22</v>
      </c>
      <c r="E486" s="20" t="s">
        <v>33</v>
      </c>
      <c r="F486" s="20" t="s">
        <v>10</v>
      </c>
      <c r="G486" s="13">
        <v>61382</v>
      </c>
      <c r="H486" s="13"/>
      <c r="I486" s="13">
        <v>61382</v>
      </c>
      <c r="J486" s="13"/>
      <c r="L486" s="13">
        <v>61382</v>
      </c>
      <c r="M486" s="13"/>
      <c r="N486" s="13">
        <v>61382</v>
      </c>
      <c r="O486" s="13"/>
      <c r="Q486" s="13">
        <f t="shared" si="37"/>
        <v>0</v>
      </c>
      <c r="R486" s="13">
        <f t="shared" si="38"/>
        <v>0</v>
      </c>
      <c r="S486" s="13">
        <f t="shared" si="39"/>
        <v>0</v>
      </c>
      <c r="T486" s="13">
        <f t="shared" si="40"/>
        <v>0</v>
      </c>
    </row>
    <row r="487" spans="1:20" s="149" customFormat="1" ht="189" outlineLevel="5">
      <c r="A487" s="19" t="s">
        <v>1145</v>
      </c>
      <c r="B487" s="20" t="s">
        <v>770</v>
      </c>
      <c r="C487" s="20" t="s">
        <v>2</v>
      </c>
      <c r="D487" s="20" t="s">
        <v>22</v>
      </c>
      <c r="E487" s="20" t="s">
        <v>34</v>
      </c>
      <c r="F487" s="20" t="s">
        <v>1</v>
      </c>
      <c r="G487" s="13">
        <f>G488+G490+G492</f>
        <v>7075865.2699999996</v>
      </c>
      <c r="H487" s="13"/>
      <c r="I487" s="13">
        <f>I488+I490+I492</f>
        <v>7075865.2699999996</v>
      </c>
      <c r="J487" s="13"/>
      <c r="L487" s="13">
        <v>7075865.2699999996</v>
      </c>
      <c r="M487" s="13"/>
      <c r="N487" s="13">
        <v>7075865.2699999996</v>
      </c>
      <c r="O487" s="13"/>
      <c r="Q487" s="13">
        <f t="shared" si="37"/>
        <v>0</v>
      </c>
      <c r="R487" s="13">
        <f t="shared" si="38"/>
        <v>0</v>
      </c>
      <c r="S487" s="13">
        <f t="shared" si="39"/>
        <v>0</v>
      </c>
      <c r="T487" s="13">
        <f t="shared" si="40"/>
        <v>0</v>
      </c>
    </row>
    <row r="488" spans="1:20" s="149" customFormat="1" ht="47.25" outlineLevel="6">
      <c r="A488" s="19" t="s">
        <v>441</v>
      </c>
      <c r="B488" s="20" t="s">
        <v>770</v>
      </c>
      <c r="C488" s="20" t="s">
        <v>2</v>
      </c>
      <c r="D488" s="20" t="s">
        <v>22</v>
      </c>
      <c r="E488" s="20" t="s">
        <v>35</v>
      </c>
      <c r="F488" s="20" t="s">
        <v>1</v>
      </c>
      <c r="G488" s="13">
        <f>G489</f>
        <v>7012233.2699999996</v>
      </c>
      <c r="H488" s="13"/>
      <c r="I488" s="13">
        <f>I489</f>
        <v>7012233.2699999996</v>
      </c>
      <c r="J488" s="13"/>
      <c r="L488" s="13">
        <v>7012233.2699999996</v>
      </c>
      <c r="M488" s="13"/>
      <c r="N488" s="13">
        <v>7012233.2699999996</v>
      </c>
      <c r="O488" s="13"/>
      <c r="Q488" s="13">
        <f t="shared" si="37"/>
        <v>0</v>
      </c>
      <c r="R488" s="13">
        <f t="shared" si="38"/>
        <v>0</v>
      </c>
      <c r="S488" s="13">
        <f t="shared" si="39"/>
        <v>0</v>
      </c>
      <c r="T488" s="13">
        <f t="shared" si="40"/>
        <v>0</v>
      </c>
    </row>
    <row r="489" spans="1:20" s="149" customFormat="1" ht="110.25" outlineLevel="7">
      <c r="A489" s="19" t="s">
        <v>702</v>
      </c>
      <c r="B489" s="20" t="s">
        <v>770</v>
      </c>
      <c r="C489" s="20" t="s">
        <v>2</v>
      </c>
      <c r="D489" s="20" t="s">
        <v>22</v>
      </c>
      <c r="E489" s="20" t="s">
        <v>35</v>
      </c>
      <c r="F489" s="20" t="s">
        <v>10</v>
      </c>
      <c r="G489" s="13">
        <v>7012233.2699999996</v>
      </c>
      <c r="H489" s="13"/>
      <c r="I489" s="13">
        <v>7012233.2699999996</v>
      </c>
      <c r="J489" s="13"/>
      <c r="L489" s="13">
        <v>7012233.2699999996</v>
      </c>
      <c r="M489" s="13"/>
      <c r="N489" s="13">
        <v>7012233.2699999996</v>
      </c>
      <c r="O489" s="13"/>
      <c r="Q489" s="13">
        <f t="shared" si="37"/>
        <v>0</v>
      </c>
      <c r="R489" s="13">
        <f t="shared" si="38"/>
        <v>0</v>
      </c>
      <c r="S489" s="13">
        <f t="shared" si="39"/>
        <v>0</v>
      </c>
      <c r="T489" s="13">
        <f t="shared" si="40"/>
        <v>0</v>
      </c>
    </row>
    <row r="490" spans="1:20" s="149" customFormat="1" ht="47.25" outlineLevel="6">
      <c r="A490" s="19" t="s">
        <v>437</v>
      </c>
      <c r="B490" s="20" t="s">
        <v>770</v>
      </c>
      <c r="C490" s="20" t="s">
        <v>2</v>
      </c>
      <c r="D490" s="20" t="s">
        <v>22</v>
      </c>
      <c r="E490" s="20" t="s">
        <v>36</v>
      </c>
      <c r="F490" s="20" t="s">
        <v>1</v>
      </c>
      <c r="G490" s="13">
        <f>G491</f>
        <v>2250</v>
      </c>
      <c r="H490" s="13"/>
      <c r="I490" s="13">
        <f>I491</f>
        <v>2250</v>
      </c>
      <c r="J490" s="13"/>
      <c r="L490" s="13">
        <v>2250</v>
      </c>
      <c r="M490" s="13"/>
      <c r="N490" s="13">
        <v>2250</v>
      </c>
      <c r="O490" s="13"/>
      <c r="Q490" s="13">
        <f t="shared" si="37"/>
        <v>0</v>
      </c>
      <c r="R490" s="13">
        <f t="shared" si="38"/>
        <v>0</v>
      </c>
      <c r="S490" s="13">
        <f t="shared" si="39"/>
        <v>0</v>
      </c>
      <c r="T490" s="13">
        <f t="shared" si="40"/>
        <v>0</v>
      </c>
    </row>
    <row r="491" spans="1:20" s="149" customFormat="1" ht="110.25" outlineLevel="7">
      <c r="A491" s="19" t="s">
        <v>702</v>
      </c>
      <c r="B491" s="20" t="s">
        <v>770</v>
      </c>
      <c r="C491" s="20" t="s">
        <v>2</v>
      </c>
      <c r="D491" s="20" t="s">
        <v>22</v>
      </c>
      <c r="E491" s="20" t="s">
        <v>36</v>
      </c>
      <c r="F491" s="20" t="s">
        <v>10</v>
      </c>
      <c r="G491" s="13">
        <v>2250</v>
      </c>
      <c r="H491" s="13"/>
      <c r="I491" s="13">
        <v>2250</v>
      </c>
      <c r="J491" s="13"/>
      <c r="L491" s="13">
        <v>2250</v>
      </c>
      <c r="M491" s="13"/>
      <c r="N491" s="13">
        <v>2250</v>
      </c>
      <c r="O491" s="13"/>
      <c r="Q491" s="13">
        <f t="shared" si="37"/>
        <v>0</v>
      </c>
      <c r="R491" s="13">
        <f t="shared" si="38"/>
        <v>0</v>
      </c>
      <c r="S491" s="13">
        <f t="shared" si="39"/>
        <v>0</v>
      </c>
      <c r="T491" s="13">
        <f t="shared" si="40"/>
        <v>0</v>
      </c>
    </row>
    <row r="492" spans="1:20" s="149" customFormat="1" ht="94.5" outlineLevel="6">
      <c r="A492" s="19" t="s">
        <v>439</v>
      </c>
      <c r="B492" s="20" t="s">
        <v>770</v>
      </c>
      <c r="C492" s="20" t="s">
        <v>2</v>
      </c>
      <c r="D492" s="20" t="s">
        <v>22</v>
      </c>
      <c r="E492" s="20" t="s">
        <v>37</v>
      </c>
      <c r="F492" s="20" t="s">
        <v>1</v>
      </c>
      <c r="G492" s="13">
        <f>G493</f>
        <v>61382</v>
      </c>
      <c r="H492" s="13"/>
      <c r="I492" s="13">
        <f>I493</f>
        <v>61382</v>
      </c>
      <c r="J492" s="13"/>
      <c r="L492" s="13">
        <v>61382</v>
      </c>
      <c r="M492" s="13"/>
      <c r="N492" s="13">
        <v>61382</v>
      </c>
      <c r="O492" s="13"/>
      <c r="Q492" s="13">
        <f t="shared" si="37"/>
        <v>0</v>
      </c>
      <c r="R492" s="13">
        <f t="shared" si="38"/>
        <v>0</v>
      </c>
      <c r="S492" s="13">
        <f t="shared" si="39"/>
        <v>0</v>
      </c>
      <c r="T492" s="13">
        <f t="shared" si="40"/>
        <v>0</v>
      </c>
    </row>
    <row r="493" spans="1:20" s="149" customFormat="1" ht="110.25" outlineLevel="7">
      <c r="A493" s="19" t="s">
        <v>702</v>
      </c>
      <c r="B493" s="20" t="s">
        <v>770</v>
      </c>
      <c r="C493" s="20" t="s">
        <v>2</v>
      </c>
      <c r="D493" s="20" t="s">
        <v>22</v>
      </c>
      <c r="E493" s="20" t="s">
        <v>37</v>
      </c>
      <c r="F493" s="20" t="s">
        <v>10</v>
      </c>
      <c r="G493" s="13">
        <v>61382</v>
      </c>
      <c r="H493" s="13"/>
      <c r="I493" s="13">
        <v>61382</v>
      </c>
      <c r="J493" s="13"/>
      <c r="L493" s="13">
        <v>61382</v>
      </c>
      <c r="M493" s="13"/>
      <c r="N493" s="13">
        <v>61382</v>
      </c>
      <c r="O493" s="13"/>
      <c r="Q493" s="13">
        <f t="shared" si="37"/>
        <v>0</v>
      </c>
      <c r="R493" s="13">
        <f t="shared" si="38"/>
        <v>0</v>
      </c>
      <c r="S493" s="13">
        <f t="shared" si="39"/>
        <v>0</v>
      </c>
      <c r="T493" s="13">
        <f t="shared" si="40"/>
        <v>0</v>
      </c>
    </row>
    <row r="494" spans="1:20" ht="63" outlineLevel="3">
      <c r="A494" s="102" t="s">
        <v>665</v>
      </c>
      <c r="B494" s="103" t="s">
        <v>770</v>
      </c>
      <c r="C494" s="103" t="s">
        <v>2</v>
      </c>
      <c r="D494" s="103" t="s">
        <v>22</v>
      </c>
      <c r="E494" s="103" t="s">
        <v>6</v>
      </c>
      <c r="F494" s="103" t="s">
        <v>1</v>
      </c>
      <c r="G494" s="12">
        <f>G495</f>
        <v>165338</v>
      </c>
      <c r="H494" s="12"/>
      <c r="I494" s="12">
        <f>I495</f>
        <v>165338</v>
      </c>
      <c r="J494" s="12"/>
      <c r="L494" s="12">
        <v>165338</v>
      </c>
      <c r="M494" s="12"/>
      <c r="N494" s="12">
        <v>165338</v>
      </c>
      <c r="O494" s="12"/>
      <c r="Q494" s="12">
        <f t="shared" si="37"/>
        <v>0</v>
      </c>
      <c r="R494" s="12">
        <f t="shared" si="38"/>
        <v>0</v>
      </c>
      <c r="S494" s="12">
        <f t="shared" si="39"/>
        <v>0</v>
      </c>
      <c r="T494" s="12">
        <f t="shared" si="40"/>
        <v>0</v>
      </c>
    </row>
    <row r="495" spans="1:20" ht="47.25" outlineLevel="4">
      <c r="A495" s="102" t="s">
        <v>622</v>
      </c>
      <c r="B495" s="103" t="s">
        <v>770</v>
      </c>
      <c r="C495" s="103" t="s">
        <v>2</v>
      </c>
      <c r="D495" s="103" t="s">
        <v>22</v>
      </c>
      <c r="E495" s="103" t="s">
        <v>7</v>
      </c>
      <c r="F495" s="103" t="s">
        <v>1</v>
      </c>
      <c r="G495" s="12">
        <f>G496+G500</f>
        <v>165338</v>
      </c>
      <c r="H495" s="12"/>
      <c r="I495" s="12">
        <f>I496+I500</f>
        <v>165338</v>
      </c>
      <c r="J495" s="12"/>
      <c r="L495" s="12">
        <v>165338</v>
      </c>
      <c r="M495" s="12"/>
      <c r="N495" s="12">
        <v>165338</v>
      </c>
      <c r="O495" s="12"/>
      <c r="Q495" s="12">
        <f t="shared" si="37"/>
        <v>0</v>
      </c>
      <c r="R495" s="12">
        <f t="shared" si="38"/>
        <v>0</v>
      </c>
      <c r="S495" s="12">
        <f t="shared" si="39"/>
        <v>0</v>
      </c>
      <c r="T495" s="12">
        <f t="shared" si="40"/>
        <v>0</v>
      </c>
    </row>
    <row r="496" spans="1:20" s="149" customFormat="1" ht="78.75" outlineLevel="5">
      <c r="A496" s="19" t="s">
        <v>1081</v>
      </c>
      <c r="B496" s="20" t="s">
        <v>770</v>
      </c>
      <c r="C496" s="20" t="s">
        <v>2</v>
      </c>
      <c r="D496" s="20" t="s">
        <v>22</v>
      </c>
      <c r="E496" s="20" t="s">
        <v>15</v>
      </c>
      <c r="F496" s="20" t="s">
        <v>1</v>
      </c>
      <c r="G496" s="13">
        <f>G497</f>
        <v>100845.08</v>
      </c>
      <c r="H496" s="13"/>
      <c r="I496" s="13">
        <f>I497</f>
        <v>100845.08</v>
      </c>
      <c r="J496" s="13"/>
      <c r="L496" s="13">
        <v>100845.08</v>
      </c>
      <c r="M496" s="13"/>
      <c r="N496" s="13">
        <v>100845.08</v>
      </c>
      <c r="O496" s="13"/>
      <c r="Q496" s="13">
        <f t="shared" si="37"/>
        <v>0</v>
      </c>
      <c r="R496" s="13">
        <f t="shared" si="38"/>
        <v>0</v>
      </c>
      <c r="S496" s="13">
        <f t="shared" si="39"/>
        <v>0</v>
      </c>
      <c r="T496" s="13">
        <f t="shared" si="40"/>
        <v>0</v>
      </c>
    </row>
    <row r="497" spans="1:20" s="149" customFormat="1" ht="47.25" outlineLevel="6">
      <c r="A497" s="19" t="s">
        <v>437</v>
      </c>
      <c r="B497" s="20" t="s">
        <v>770</v>
      </c>
      <c r="C497" s="20" t="s">
        <v>2</v>
      </c>
      <c r="D497" s="20" t="s">
        <v>22</v>
      </c>
      <c r="E497" s="20" t="s">
        <v>16</v>
      </c>
      <c r="F497" s="20" t="s">
        <v>1</v>
      </c>
      <c r="G497" s="13">
        <f>G498+G499</f>
        <v>100845.08</v>
      </c>
      <c r="H497" s="13"/>
      <c r="I497" s="13">
        <f>I498+I499</f>
        <v>100845.08</v>
      </c>
      <c r="J497" s="13"/>
      <c r="L497" s="13">
        <v>100845.08</v>
      </c>
      <c r="M497" s="13"/>
      <c r="N497" s="13">
        <v>100845.08</v>
      </c>
      <c r="O497" s="13"/>
      <c r="Q497" s="13">
        <f t="shared" si="37"/>
        <v>0</v>
      </c>
      <c r="R497" s="13">
        <f t="shared" si="38"/>
        <v>0</v>
      </c>
      <c r="S497" s="13">
        <f t="shared" si="39"/>
        <v>0</v>
      </c>
      <c r="T497" s="13">
        <f t="shared" si="40"/>
        <v>0</v>
      </c>
    </row>
    <row r="498" spans="1:20" s="149" customFormat="1" ht="110.25" outlineLevel="7">
      <c r="A498" s="19" t="s">
        <v>702</v>
      </c>
      <c r="B498" s="20" t="s">
        <v>770</v>
      </c>
      <c r="C498" s="20" t="s">
        <v>2</v>
      </c>
      <c r="D498" s="20" t="s">
        <v>22</v>
      </c>
      <c r="E498" s="20" t="s">
        <v>16</v>
      </c>
      <c r="F498" s="20" t="s">
        <v>10</v>
      </c>
      <c r="G498" s="13">
        <v>63300</v>
      </c>
      <c r="H498" s="13"/>
      <c r="I498" s="13">
        <v>63300</v>
      </c>
      <c r="J498" s="13"/>
      <c r="L498" s="13">
        <v>63300</v>
      </c>
      <c r="M498" s="13"/>
      <c r="N498" s="13">
        <v>63300</v>
      </c>
      <c r="O498" s="13"/>
      <c r="Q498" s="13">
        <f t="shared" si="37"/>
        <v>0</v>
      </c>
      <c r="R498" s="13">
        <f t="shared" si="38"/>
        <v>0</v>
      </c>
      <c r="S498" s="13">
        <f t="shared" si="39"/>
        <v>0</v>
      </c>
      <c r="T498" s="13">
        <f t="shared" si="40"/>
        <v>0</v>
      </c>
    </row>
    <row r="499" spans="1:20" s="149" customFormat="1" ht="47.25" outlineLevel="7">
      <c r="A499" s="19" t="s">
        <v>703</v>
      </c>
      <c r="B499" s="20" t="s">
        <v>770</v>
      </c>
      <c r="C499" s="20" t="s">
        <v>2</v>
      </c>
      <c r="D499" s="20" t="s">
        <v>22</v>
      </c>
      <c r="E499" s="20" t="s">
        <v>16</v>
      </c>
      <c r="F499" s="20" t="s">
        <v>17</v>
      </c>
      <c r="G499" s="13">
        <v>37545.08</v>
      </c>
      <c r="H499" s="13"/>
      <c r="I499" s="13">
        <v>37545.08</v>
      </c>
      <c r="J499" s="13"/>
      <c r="L499" s="13">
        <v>37545.08</v>
      </c>
      <c r="M499" s="13"/>
      <c r="N499" s="13">
        <v>37545.08</v>
      </c>
      <c r="O499" s="13"/>
      <c r="Q499" s="13">
        <f t="shared" si="37"/>
        <v>0</v>
      </c>
      <c r="R499" s="13">
        <f t="shared" si="38"/>
        <v>0</v>
      </c>
      <c r="S499" s="13">
        <f t="shared" si="39"/>
        <v>0</v>
      </c>
      <c r="T499" s="13">
        <f t="shared" si="40"/>
        <v>0</v>
      </c>
    </row>
    <row r="500" spans="1:20" s="149" customFormat="1" ht="31.5" outlineLevel="5">
      <c r="A500" s="19" t="s">
        <v>1082</v>
      </c>
      <c r="B500" s="20" t="s">
        <v>770</v>
      </c>
      <c r="C500" s="20" t="s">
        <v>2</v>
      </c>
      <c r="D500" s="20" t="s">
        <v>22</v>
      </c>
      <c r="E500" s="20" t="s">
        <v>18</v>
      </c>
      <c r="F500" s="20" t="s">
        <v>1</v>
      </c>
      <c r="G500" s="13">
        <f>G501</f>
        <v>64492.92</v>
      </c>
      <c r="H500" s="13"/>
      <c r="I500" s="13">
        <f>I501</f>
        <v>64492.92</v>
      </c>
      <c r="J500" s="13"/>
      <c r="L500" s="13">
        <v>64492.92</v>
      </c>
      <c r="M500" s="13"/>
      <c r="N500" s="13">
        <v>64492.92</v>
      </c>
      <c r="O500" s="13"/>
      <c r="Q500" s="13">
        <f t="shared" si="37"/>
        <v>0</v>
      </c>
      <c r="R500" s="13">
        <f t="shared" si="38"/>
        <v>0</v>
      </c>
      <c r="S500" s="13">
        <f t="shared" si="39"/>
        <v>0</v>
      </c>
      <c r="T500" s="13">
        <f t="shared" si="40"/>
        <v>0</v>
      </c>
    </row>
    <row r="501" spans="1:20" s="149" customFormat="1" ht="47.25" outlineLevel="6">
      <c r="A501" s="19" t="s">
        <v>437</v>
      </c>
      <c r="B501" s="20" t="s">
        <v>770</v>
      </c>
      <c r="C501" s="20" t="s">
        <v>2</v>
      </c>
      <c r="D501" s="20" t="s">
        <v>22</v>
      </c>
      <c r="E501" s="20" t="s">
        <v>19</v>
      </c>
      <c r="F501" s="20" t="s">
        <v>1</v>
      </c>
      <c r="G501" s="13">
        <f>G502</f>
        <v>64492.92</v>
      </c>
      <c r="H501" s="13"/>
      <c r="I501" s="13">
        <f>I502</f>
        <v>64492.92</v>
      </c>
      <c r="J501" s="13"/>
      <c r="L501" s="13">
        <v>64492.92</v>
      </c>
      <c r="M501" s="13"/>
      <c r="N501" s="13">
        <v>64492.92</v>
      </c>
      <c r="O501" s="13"/>
      <c r="Q501" s="13">
        <f t="shared" si="37"/>
        <v>0</v>
      </c>
      <c r="R501" s="13">
        <f t="shared" si="38"/>
        <v>0</v>
      </c>
      <c r="S501" s="13">
        <f t="shared" si="39"/>
        <v>0</v>
      </c>
      <c r="T501" s="13">
        <f t="shared" si="40"/>
        <v>0</v>
      </c>
    </row>
    <row r="502" spans="1:20" s="149" customFormat="1" ht="47.25" outlineLevel="7">
      <c r="A502" s="19" t="s">
        <v>703</v>
      </c>
      <c r="B502" s="20" t="s">
        <v>770</v>
      </c>
      <c r="C502" s="20" t="s">
        <v>2</v>
      </c>
      <c r="D502" s="20" t="s">
        <v>22</v>
      </c>
      <c r="E502" s="20" t="s">
        <v>19</v>
      </c>
      <c r="F502" s="20" t="s">
        <v>17</v>
      </c>
      <c r="G502" s="13">
        <v>64492.92</v>
      </c>
      <c r="H502" s="13"/>
      <c r="I502" s="13">
        <v>64492.92</v>
      </c>
      <c r="J502" s="13"/>
      <c r="L502" s="13">
        <v>64492.92</v>
      </c>
      <c r="M502" s="13"/>
      <c r="N502" s="13">
        <v>64492.92</v>
      </c>
      <c r="O502" s="13"/>
      <c r="Q502" s="13">
        <f t="shared" si="37"/>
        <v>0</v>
      </c>
      <c r="R502" s="13">
        <f t="shared" si="38"/>
        <v>0</v>
      </c>
      <c r="S502" s="13">
        <f t="shared" si="39"/>
        <v>0</v>
      </c>
      <c r="T502" s="13">
        <f t="shared" si="40"/>
        <v>0</v>
      </c>
    </row>
    <row r="503" spans="1:20" ht="31.5" outlineLevel="2">
      <c r="A503" s="102" t="s">
        <v>677</v>
      </c>
      <c r="B503" s="103" t="s">
        <v>770</v>
      </c>
      <c r="C503" s="103" t="s">
        <v>2</v>
      </c>
      <c r="D503" s="103" t="s">
        <v>66</v>
      </c>
      <c r="E503" s="103" t="s">
        <v>4</v>
      </c>
      <c r="F503" s="103" t="s">
        <v>1</v>
      </c>
      <c r="G503" s="12">
        <f>G504</f>
        <v>857742.29</v>
      </c>
      <c r="H503" s="12"/>
      <c r="I503" s="12">
        <f>I504</f>
        <v>857742.29</v>
      </c>
      <c r="J503" s="12"/>
      <c r="L503" s="12">
        <v>857742.29</v>
      </c>
      <c r="M503" s="12"/>
      <c r="N503" s="12">
        <v>857742.29</v>
      </c>
      <c r="O503" s="12"/>
      <c r="Q503" s="12">
        <f t="shared" si="37"/>
        <v>0</v>
      </c>
      <c r="R503" s="12">
        <f t="shared" si="38"/>
        <v>0</v>
      </c>
      <c r="S503" s="12">
        <f t="shared" si="39"/>
        <v>0</v>
      </c>
      <c r="T503" s="12">
        <f t="shared" si="40"/>
        <v>0</v>
      </c>
    </row>
    <row r="504" spans="1:20" ht="47.25" outlineLevel="3">
      <c r="A504" s="102" t="s">
        <v>668</v>
      </c>
      <c r="B504" s="103" t="s">
        <v>770</v>
      </c>
      <c r="C504" s="103" t="s">
        <v>2</v>
      </c>
      <c r="D504" s="103" t="s">
        <v>66</v>
      </c>
      <c r="E504" s="103" t="s">
        <v>90</v>
      </c>
      <c r="F504" s="103" t="s">
        <v>1</v>
      </c>
      <c r="G504" s="12">
        <f>G505</f>
        <v>857742.29</v>
      </c>
      <c r="H504" s="12"/>
      <c r="I504" s="12">
        <f>I505</f>
        <v>857742.29</v>
      </c>
      <c r="J504" s="12"/>
      <c r="L504" s="12">
        <v>857742.29</v>
      </c>
      <c r="M504" s="12"/>
      <c r="N504" s="12">
        <v>857742.29</v>
      </c>
      <c r="O504" s="12"/>
      <c r="Q504" s="12">
        <f t="shared" si="37"/>
        <v>0</v>
      </c>
      <c r="R504" s="12">
        <f t="shared" si="38"/>
        <v>0</v>
      </c>
      <c r="S504" s="12">
        <f t="shared" si="39"/>
        <v>0</v>
      </c>
      <c r="T504" s="12">
        <f t="shared" si="40"/>
        <v>0</v>
      </c>
    </row>
    <row r="505" spans="1:20" ht="63" outlineLevel="4">
      <c r="A505" s="102" t="s">
        <v>633</v>
      </c>
      <c r="B505" s="103" t="s">
        <v>770</v>
      </c>
      <c r="C505" s="103" t="s">
        <v>2</v>
      </c>
      <c r="D505" s="103" t="s">
        <v>66</v>
      </c>
      <c r="E505" s="103" t="s">
        <v>91</v>
      </c>
      <c r="F505" s="103" t="s">
        <v>1</v>
      </c>
      <c r="G505" s="12">
        <f>G506</f>
        <v>857742.29</v>
      </c>
      <c r="H505" s="12"/>
      <c r="I505" s="12">
        <f>I506</f>
        <v>857742.29</v>
      </c>
      <c r="J505" s="12"/>
      <c r="L505" s="12">
        <v>857742.29</v>
      </c>
      <c r="M505" s="12"/>
      <c r="N505" s="12">
        <v>857742.29</v>
      </c>
      <c r="O505" s="12"/>
      <c r="Q505" s="12">
        <f t="shared" si="37"/>
        <v>0</v>
      </c>
      <c r="R505" s="12">
        <f t="shared" si="38"/>
        <v>0</v>
      </c>
      <c r="S505" s="12">
        <f t="shared" si="39"/>
        <v>0</v>
      </c>
      <c r="T505" s="12">
        <f t="shared" si="40"/>
        <v>0</v>
      </c>
    </row>
    <row r="506" spans="1:20" s="149" customFormat="1" ht="47.25" outlineLevel="5">
      <c r="A506" s="19" t="s">
        <v>1084</v>
      </c>
      <c r="B506" s="20" t="s">
        <v>770</v>
      </c>
      <c r="C506" s="20" t="s">
        <v>2</v>
      </c>
      <c r="D506" s="20" t="s">
        <v>66</v>
      </c>
      <c r="E506" s="20" t="s">
        <v>94</v>
      </c>
      <c r="F506" s="20" t="s">
        <v>1</v>
      </c>
      <c r="G506" s="13">
        <f>G507</f>
        <v>857742.29</v>
      </c>
      <c r="H506" s="13"/>
      <c r="I506" s="13">
        <f>I507</f>
        <v>857742.29</v>
      </c>
      <c r="J506" s="13"/>
      <c r="L506" s="13">
        <v>857742.29</v>
      </c>
      <c r="M506" s="13"/>
      <c r="N506" s="13">
        <v>857742.29</v>
      </c>
      <c r="O506" s="13"/>
      <c r="Q506" s="13">
        <f t="shared" si="37"/>
        <v>0</v>
      </c>
      <c r="R506" s="13">
        <f t="shared" si="38"/>
        <v>0</v>
      </c>
      <c r="S506" s="13">
        <f t="shared" si="39"/>
        <v>0</v>
      </c>
      <c r="T506" s="13">
        <f t="shared" si="40"/>
        <v>0</v>
      </c>
    </row>
    <row r="507" spans="1:20" s="149" customFormat="1" ht="31.5" outlineLevel="6">
      <c r="A507" s="19" t="s">
        <v>448</v>
      </c>
      <c r="B507" s="20" t="s">
        <v>770</v>
      </c>
      <c r="C507" s="20" t="s">
        <v>2</v>
      </c>
      <c r="D507" s="20" t="s">
        <v>66</v>
      </c>
      <c r="E507" s="20" t="s">
        <v>95</v>
      </c>
      <c r="F507" s="20" t="s">
        <v>1</v>
      </c>
      <c r="G507" s="13">
        <f>G508</f>
        <v>857742.29</v>
      </c>
      <c r="H507" s="13"/>
      <c r="I507" s="13">
        <f>I508</f>
        <v>857742.29</v>
      </c>
      <c r="J507" s="13"/>
      <c r="L507" s="13">
        <v>857742.29</v>
      </c>
      <c r="M507" s="13"/>
      <c r="N507" s="13">
        <v>857742.29</v>
      </c>
      <c r="O507" s="13"/>
      <c r="Q507" s="13">
        <f t="shared" si="37"/>
        <v>0</v>
      </c>
      <c r="R507" s="13">
        <f t="shared" si="38"/>
        <v>0</v>
      </c>
      <c r="S507" s="13">
        <f t="shared" si="39"/>
        <v>0</v>
      </c>
      <c r="T507" s="13">
        <f t="shared" si="40"/>
        <v>0</v>
      </c>
    </row>
    <row r="508" spans="1:20" s="149" customFormat="1" ht="47.25" outlineLevel="7">
      <c r="A508" s="19" t="s">
        <v>703</v>
      </c>
      <c r="B508" s="20" t="s">
        <v>770</v>
      </c>
      <c r="C508" s="20" t="s">
        <v>2</v>
      </c>
      <c r="D508" s="20" t="s">
        <v>66</v>
      </c>
      <c r="E508" s="20" t="s">
        <v>95</v>
      </c>
      <c r="F508" s="20" t="s">
        <v>17</v>
      </c>
      <c r="G508" s="13">
        <v>857742.29</v>
      </c>
      <c r="H508" s="13"/>
      <c r="I508" s="13">
        <v>857742.29</v>
      </c>
      <c r="J508" s="13"/>
      <c r="L508" s="13">
        <v>857742.29</v>
      </c>
      <c r="M508" s="13"/>
      <c r="N508" s="13">
        <v>857742.29</v>
      </c>
      <c r="O508" s="13"/>
      <c r="Q508" s="13">
        <f t="shared" si="37"/>
        <v>0</v>
      </c>
      <c r="R508" s="13">
        <f t="shared" si="38"/>
        <v>0</v>
      </c>
      <c r="S508" s="13">
        <f t="shared" si="39"/>
        <v>0</v>
      </c>
      <c r="T508" s="13">
        <f t="shared" si="40"/>
        <v>0</v>
      </c>
    </row>
    <row r="509" spans="1:20" outlineLevel="1">
      <c r="A509" s="102" t="s">
        <v>710</v>
      </c>
      <c r="B509" s="103" t="s">
        <v>770</v>
      </c>
      <c r="C509" s="103" t="s">
        <v>242</v>
      </c>
      <c r="D509" s="103" t="s">
        <v>3</v>
      </c>
      <c r="E509" s="103" t="s">
        <v>4</v>
      </c>
      <c r="F509" s="103" t="s">
        <v>1</v>
      </c>
      <c r="G509" s="12">
        <f>G510+G537+G568+G593+G604</f>
        <v>1285252815.3800001</v>
      </c>
      <c r="H509" s="12">
        <f>H510+H537+H568+H593+H604</f>
        <v>737095957.57000005</v>
      </c>
      <c r="I509" s="12">
        <f>I510+I537+I568+I593+I604</f>
        <v>1262119931.9399998</v>
      </c>
      <c r="J509" s="12">
        <f>J510+J537+J568+J593+J604</f>
        <v>729439680</v>
      </c>
      <c r="L509" s="12">
        <v>1285252815.3800001</v>
      </c>
      <c r="M509" s="12">
        <f>M510+M537+M568+M593+M604</f>
        <v>737095957.57000005</v>
      </c>
      <c r="N509" s="12">
        <v>1262119931.9400001</v>
      </c>
      <c r="O509" s="12">
        <f>O510+O537+O568+O593+O604</f>
        <v>729439680</v>
      </c>
      <c r="Q509" s="12">
        <f t="shared" si="37"/>
        <v>0</v>
      </c>
      <c r="R509" s="12">
        <f t="shared" si="38"/>
        <v>0</v>
      </c>
      <c r="S509" s="12">
        <f t="shared" si="39"/>
        <v>0</v>
      </c>
      <c r="T509" s="12">
        <f t="shared" si="40"/>
        <v>0</v>
      </c>
    </row>
    <row r="510" spans="1:20" outlineLevel="2">
      <c r="A510" s="102" t="s">
        <v>689</v>
      </c>
      <c r="B510" s="103" t="s">
        <v>770</v>
      </c>
      <c r="C510" s="103" t="s">
        <v>242</v>
      </c>
      <c r="D510" s="103" t="s">
        <v>2</v>
      </c>
      <c r="E510" s="103" t="s">
        <v>4</v>
      </c>
      <c r="F510" s="103" t="s">
        <v>1</v>
      </c>
      <c r="G510" s="12">
        <f>G511+G532</f>
        <v>547017876.44999993</v>
      </c>
      <c r="H510" s="12">
        <f>H511+H532</f>
        <v>349371818.77999997</v>
      </c>
      <c r="I510" s="12">
        <f>I511+I532</f>
        <v>553966481.99999988</v>
      </c>
      <c r="J510" s="12">
        <f>J511+J532</f>
        <v>349451390.37</v>
      </c>
      <c r="L510" s="12">
        <v>547017876.45000005</v>
      </c>
      <c r="M510" s="12">
        <f>M511</f>
        <v>349371818.77999997</v>
      </c>
      <c r="N510" s="12">
        <v>553966482</v>
      </c>
      <c r="O510" s="12">
        <f>O511</f>
        <v>349451390.37</v>
      </c>
      <c r="Q510" s="12">
        <f t="shared" si="37"/>
        <v>0</v>
      </c>
      <c r="R510" s="12">
        <f t="shared" si="38"/>
        <v>0</v>
      </c>
      <c r="S510" s="12">
        <f t="shared" si="39"/>
        <v>0</v>
      </c>
      <c r="T510" s="12">
        <f t="shared" si="40"/>
        <v>0</v>
      </c>
    </row>
    <row r="511" spans="1:20" ht="47.25" outlineLevel="3">
      <c r="A511" s="102" t="s">
        <v>666</v>
      </c>
      <c r="B511" s="103" t="s">
        <v>770</v>
      </c>
      <c r="C511" s="103" t="s">
        <v>242</v>
      </c>
      <c r="D511" s="103" t="s">
        <v>2</v>
      </c>
      <c r="E511" s="103" t="s">
        <v>23</v>
      </c>
      <c r="F511" s="103" t="s">
        <v>1</v>
      </c>
      <c r="G511" s="12">
        <f>G512+G526</f>
        <v>544730428.76999998</v>
      </c>
      <c r="H511" s="12">
        <f>H512+H526</f>
        <v>349371818.77999997</v>
      </c>
      <c r="I511" s="12">
        <f>I512+I526</f>
        <v>551679034.31999993</v>
      </c>
      <c r="J511" s="12">
        <f>J512+J526</f>
        <v>349451390.37</v>
      </c>
      <c r="L511" s="12">
        <v>544730428.76999998</v>
      </c>
      <c r="M511" s="12">
        <f>M512</f>
        <v>349371818.77999997</v>
      </c>
      <c r="N511" s="12">
        <v>551679034.32000005</v>
      </c>
      <c r="O511" s="12">
        <f>O512</f>
        <v>349451390.37</v>
      </c>
      <c r="Q511" s="12">
        <f t="shared" si="37"/>
        <v>0</v>
      </c>
      <c r="R511" s="12">
        <f t="shared" si="38"/>
        <v>0</v>
      </c>
      <c r="S511" s="12">
        <f t="shared" si="39"/>
        <v>0</v>
      </c>
      <c r="T511" s="12">
        <f t="shared" si="40"/>
        <v>0</v>
      </c>
    </row>
    <row r="512" spans="1:20" ht="31.5" outlineLevel="4">
      <c r="A512" s="102" t="s">
        <v>649</v>
      </c>
      <c r="B512" s="103" t="s">
        <v>770</v>
      </c>
      <c r="C512" s="103" t="s">
        <v>242</v>
      </c>
      <c r="D512" s="103" t="s">
        <v>2</v>
      </c>
      <c r="E512" s="103" t="s">
        <v>243</v>
      </c>
      <c r="F512" s="103" t="s">
        <v>1</v>
      </c>
      <c r="G512" s="12">
        <f>G513+G520+G523</f>
        <v>544517544.76999998</v>
      </c>
      <c r="H512" s="12">
        <f>H513+H520+H523</f>
        <v>349371818.77999997</v>
      </c>
      <c r="I512" s="12">
        <f>I513+I520+I523</f>
        <v>546901683.89999998</v>
      </c>
      <c r="J512" s="12">
        <f>J513+J520+J523</f>
        <v>349451390.37</v>
      </c>
      <c r="L512" s="12">
        <v>544517544.76999998</v>
      </c>
      <c r="M512" s="12">
        <f>M513</f>
        <v>349371818.77999997</v>
      </c>
      <c r="N512" s="12">
        <v>546901683.89999998</v>
      </c>
      <c r="O512" s="12">
        <f>O513</f>
        <v>349451390.37</v>
      </c>
      <c r="Q512" s="12">
        <f t="shared" si="37"/>
        <v>0</v>
      </c>
      <c r="R512" s="12">
        <f t="shared" si="38"/>
        <v>0</v>
      </c>
      <c r="S512" s="12">
        <f t="shared" si="39"/>
        <v>0</v>
      </c>
      <c r="T512" s="12">
        <f t="shared" si="40"/>
        <v>0</v>
      </c>
    </row>
    <row r="513" spans="1:20" s="149" customFormat="1" ht="110.25" outlineLevel="5">
      <c r="A513" s="19" t="s">
        <v>1146</v>
      </c>
      <c r="B513" s="20" t="s">
        <v>770</v>
      </c>
      <c r="C513" s="20" t="s">
        <v>242</v>
      </c>
      <c r="D513" s="20" t="s">
        <v>2</v>
      </c>
      <c r="E513" s="20" t="s">
        <v>244</v>
      </c>
      <c r="F513" s="20" t="s">
        <v>1</v>
      </c>
      <c r="G513" s="13">
        <f>G514+G516+G518</f>
        <v>349397551.34999996</v>
      </c>
      <c r="H513" s="13">
        <f>H514+H516+H518</f>
        <v>349371818.77999997</v>
      </c>
      <c r="I513" s="13">
        <f>I514+I516+I518</f>
        <v>349481292.95999998</v>
      </c>
      <c r="J513" s="13">
        <f>J514+J516+J518</f>
        <v>349451390.37</v>
      </c>
      <c r="L513" s="13">
        <v>349397551.35000002</v>
      </c>
      <c r="M513" s="13">
        <f>M514+M516</f>
        <v>349371818.77999997</v>
      </c>
      <c r="N513" s="13">
        <v>349481292.95999998</v>
      </c>
      <c r="O513" s="13">
        <f>O514+O516</f>
        <v>349451390.37</v>
      </c>
      <c r="Q513" s="13">
        <f t="shared" si="37"/>
        <v>0</v>
      </c>
      <c r="R513" s="13">
        <f t="shared" si="38"/>
        <v>0</v>
      </c>
      <c r="S513" s="13">
        <f t="shared" si="39"/>
        <v>0</v>
      </c>
      <c r="T513" s="13">
        <f t="shared" si="40"/>
        <v>0</v>
      </c>
    </row>
    <row r="514" spans="1:20" s="149" customFormat="1" ht="94.5" outlineLevel="6">
      <c r="A514" s="19" t="s">
        <v>472</v>
      </c>
      <c r="B514" s="20" t="s">
        <v>770</v>
      </c>
      <c r="C514" s="20" t="s">
        <v>242</v>
      </c>
      <c r="D514" s="20" t="s">
        <v>2</v>
      </c>
      <c r="E514" s="20" t="s">
        <v>245</v>
      </c>
      <c r="F514" s="20" t="s">
        <v>1</v>
      </c>
      <c r="G514" s="13">
        <f>G515</f>
        <v>488918.78</v>
      </c>
      <c r="H514" s="13">
        <f>H515</f>
        <v>488918.78</v>
      </c>
      <c r="I514" s="13">
        <f>I515</f>
        <v>568490.37</v>
      </c>
      <c r="J514" s="13">
        <f>J515</f>
        <v>568490.37</v>
      </c>
      <c r="L514" s="13">
        <v>488918.78</v>
      </c>
      <c r="M514" s="13">
        <v>488918.78</v>
      </c>
      <c r="N514" s="13">
        <v>568490.37</v>
      </c>
      <c r="O514" s="13">
        <v>568490.37</v>
      </c>
      <c r="Q514" s="13">
        <f t="shared" si="37"/>
        <v>0</v>
      </c>
      <c r="R514" s="13">
        <f t="shared" si="38"/>
        <v>0</v>
      </c>
      <c r="S514" s="13">
        <f t="shared" si="39"/>
        <v>0</v>
      </c>
      <c r="T514" s="13">
        <f t="shared" si="40"/>
        <v>0</v>
      </c>
    </row>
    <row r="515" spans="1:20" s="149" customFormat="1" ht="63" outlineLevel="7">
      <c r="A515" s="19" t="s">
        <v>706</v>
      </c>
      <c r="B515" s="20" t="s">
        <v>770</v>
      </c>
      <c r="C515" s="20" t="s">
        <v>242</v>
      </c>
      <c r="D515" s="20" t="s">
        <v>2</v>
      </c>
      <c r="E515" s="20" t="s">
        <v>245</v>
      </c>
      <c r="F515" s="20" t="s">
        <v>70</v>
      </c>
      <c r="G515" s="13">
        <v>488918.78</v>
      </c>
      <c r="H515" s="13">
        <v>488918.78</v>
      </c>
      <c r="I515" s="13">
        <v>568490.37</v>
      </c>
      <c r="J515" s="13">
        <v>568490.37</v>
      </c>
      <c r="L515" s="13">
        <v>488918.78</v>
      </c>
      <c r="M515" s="13">
        <v>488918.78</v>
      </c>
      <c r="N515" s="13">
        <v>568490.37</v>
      </c>
      <c r="O515" s="13">
        <v>568490.37</v>
      </c>
      <c r="Q515" s="13">
        <f t="shared" si="37"/>
        <v>0</v>
      </c>
      <c r="R515" s="13">
        <f t="shared" si="38"/>
        <v>0</v>
      </c>
      <c r="S515" s="13">
        <f t="shared" si="39"/>
        <v>0</v>
      </c>
      <c r="T515" s="13">
        <f t="shared" si="40"/>
        <v>0</v>
      </c>
    </row>
    <row r="516" spans="1:20" s="149" customFormat="1" ht="94.5" outlineLevel="6">
      <c r="A516" s="19" t="s">
        <v>473</v>
      </c>
      <c r="B516" s="20" t="s">
        <v>770</v>
      </c>
      <c r="C516" s="20" t="s">
        <v>242</v>
      </c>
      <c r="D516" s="20" t="s">
        <v>2</v>
      </c>
      <c r="E516" s="20" t="s">
        <v>246</v>
      </c>
      <c r="F516" s="20" t="s">
        <v>1</v>
      </c>
      <c r="G516" s="13">
        <f>G517</f>
        <v>348882900</v>
      </c>
      <c r="H516" s="13">
        <f>H517</f>
        <v>348882900</v>
      </c>
      <c r="I516" s="13">
        <f>I517</f>
        <v>348882900</v>
      </c>
      <c r="J516" s="13">
        <f>J517</f>
        <v>348882900</v>
      </c>
      <c r="L516" s="13">
        <v>348882900</v>
      </c>
      <c r="M516" s="13">
        <v>348882900</v>
      </c>
      <c r="N516" s="13">
        <v>348882900</v>
      </c>
      <c r="O516" s="13">
        <v>348882900</v>
      </c>
      <c r="Q516" s="13">
        <f t="shared" si="37"/>
        <v>0</v>
      </c>
      <c r="R516" s="13">
        <f t="shared" si="38"/>
        <v>0</v>
      </c>
      <c r="S516" s="13">
        <f t="shared" si="39"/>
        <v>0</v>
      </c>
      <c r="T516" s="13">
        <f t="shared" si="40"/>
        <v>0</v>
      </c>
    </row>
    <row r="517" spans="1:20" s="149" customFormat="1" ht="63" outlineLevel="7">
      <c r="A517" s="19" t="s">
        <v>706</v>
      </c>
      <c r="B517" s="20" t="s">
        <v>770</v>
      </c>
      <c r="C517" s="20" t="s">
        <v>242</v>
      </c>
      <c r="D517" s="20" t="s">
        <v>2</v>
      </c>
      <c r="E517" s="20" t="s">
        <v>246</v>
      </c>
      <c r="F517" s="20" t="s">
        <v>70</v>
      </c>
      <c r="G517" s="13">
        <v>348882900</v>
      </c>
      <c r="H517" s="13">
        <f>G517</f>
        <v>348882900</v>
      </c>
      <c r="I517" s="13">
        <v>348882900</v>
      </c>
      <c r="J517" s="13">
        <f>I517</f>
        <v>348882900</v>
      </c>
      <c r="L517" s="13">
        <v>348882900</v>
      </c>
      <c r="M517" s="13">
        <v>348882900</v>
      </c>
      <c r="N517" s="13">
        <v>348882900</v>
      </c>
      <c r="O517" s="13">
        <v>348882900</v>
      </c>
      <c r="Q517" s="13">
        <f t="shared" si="37"/>
        <v>0</v>
      </c>
      <c r="R517" s="13">
        <f t="shared" si="38"/>
        <v>0</v>
      </c>
      <c r="S517" s="13">
        <f t="shared" si="39"/>
        <v>0</v>
      </c>
      <c r="T517" s="13">
        <f t="shared" si="40"/>
        <v>0</v>
      </c>
    </row>
    <row r="518" spans="1:20" s="149" customFormat="1" ht="94.5" outlineLevel="6">
      <c r="A518" s="19" t="s">
        <v>472</v>
      </c>
      <c r="B518" s="20" t="s">
        <v>770</v>
      </c>
      <c r="C518" s="20" t="s">
        <v>242</v>
      </c>
      <c r="D518" s="20" t="s">
        <v>2</v>
      </c>
      <c r="E518" s="20" t="s">
        <v>247</v>
      </c>
      <c r="F518" s="20" t="s">
        <v>1</v>
      </c>
      <c r="G518" s="13">
        <f>G519</f>
        <v>25732.57</v>
      </c>
      <c r="H518" s="13"/>
      <c r="I518" s="13">
        <f>I519</f>
        <v>29902.59</v>
      </c>
      <c r="J518" s="13"/>
      <c r="L518" s="13">
        <v>25732.57</v>
      </c>
      <c r="M518" s="13"/>
      <c r="N518" s="13">
        <v>29902.59</v>
      </c>
      <c r="O518" s="13"/>
      <c r="Q518" s="13">
        <f t="shared" si="37"/>
        <v>0</v>
      </c>
      <c r="R518" s="13">
        <f t="shared" si="38"/>
        <v>0</v>
      </c>
      <c r="S518" s="13">
        <f t="shared" si="39"/>
        <v>0</v>
      </c>
      <c r="T518" s="13">
        <f t="shared" si="40"/>
        <v>0</v>
      </c>
    </row>
    <row r="519" spans="1:20" s="149" customFormat="1" ht="63" outlineLevel="7">
      <c r="A519" s="19" t="s">
        <v>706</v>
      </c>
      <c r="B519" s="20" t="s">
        <v>770</v>
      </c>
      <c r="C519" s="20" t="s">
        <v>242</v>
      </c>
      <c r="D519" s="20" t="s">
        <v>2</v>
      </c>
      <c r="E519" s="20" t="s">
        <v>247</v>
      </c>
      <c r="F519" s="20" t="s">
        <v>70</v>
      </c>
      <c r="G519" s="13">
        <v>25732.57</v>
      </c>
      <c r="H519" s="13"/>
      <c r="I519" s="13">
        <v>29902.59</v>
      </c>
      <c r="J519" s="13"/>
      <c r="L519" s="13">
        <v>25732.57</v>
      </c>
      <c r="M519" s="13"/>
      <c r="N519" s="13">
        <v>29902.59</v>
      </c>
      <c r="O519" s="13"/>
      <c r="Q519" s="13">
        <f t="shared" si="37"/>
        <v>0</v>
      </c>
      <c r="R519" s="13">
        <f t="shared" si="38"/>
        <v>0</v>
      </c>
      <c r="S519" s="13">
        <f t="shared" si="39"/>
        <v>0</v>
      </c>
      <c r="T519" s="13">
        <f t="shared" si="40"/>
        <v>0</v>
      </c>
    </row>
    <row r="520" spans="1:20" s="149" customFormat="1" ht="78.75" outlineLevel="5">
      <c r="A520" s="19" t="s">
        <v>1147</v>
      </c>
      <c r="B520" s="20" t="s">
        <v>770</v>
      </c>
      <c r="C520" s="20" t="s">
        <v>242</v>
      </c>
      <c r="D520" s="20" t="s">
        <v>2</v>
      </c>
      <c r="E520" s="20" t="s">
        <v>248</v>
      </c>
      <c r="F520" s="20" t="s">
        <v>1</v>
      </c>
      <c r="G520" s="13">
        <f>G521</f>
        <v>187942250.06</v>
      </c>
      <c r="H520" s="13"/>
      <c r="I520" s="13">
        <f>I521</f>
        <v>189759878.78</v>
      </c>
      <c r="J520" s="13"/>
      <c r="L520" s="13">
        <v>187942250.06</v>
      </c>
      <c r="M520" s="13"/>
      <c r="N520" s="13">
        <v>189759878.78</v>
      </c>
      <c r="O520" s="13"/>
      <c r="Q520" s="13">
        <f t="shared" si="37"/>
        <v>0</v>
      </c>
      <c r="R520" s="13">
        <f t="shared" si="38"/>
        <v>0</v>
      </c>
      <c r="S520" s="13">
        <f t="shared" si="39"/>
        <v>0</v>
      </c>
      <c r="T520" s="13">
        <f t="shared" si="40"/>
        <v>0</v>
      </c>
    </row>
    <row r="521" spans="1:20" s="149" customFormat="1" ht="94.5" outlineLevel="6">
      <c r="A521" s="19" t="s">
        <v>450</v>
      </c>
      <c r="B521" s="20" t="s">
        <v>770</v>
      </c>
      <c r="C521" s="20" t="s">
        <v>242</v>
      </c>
      <c r="D521" s="20" t="s">
        <v>2</v>
      </c>
      <c r="E521" s="20" t="s">
        <v>249</v>
      </c>
      <c r="F521" s="20" t="s">
        <v>1</v>
      </c>
      <c r="G521" s="13">
        <f>G522</f>
        <v>187942250.06</v>
      </c>
      <c r="H521" s="13"/>
      <c r="I521" s="13">
        <f>I522</f>
        <v>189759878.78</v>
      </c>
      <c r="J521" s="13"/>
      <c r="L521" s="13">
        <v>187942250.06</v>
      </c>
      <c r="M521" s="13"/>
      <c r="N521" s="13">
        <v>189759878.78</v>
      </c>
      <c r="O521" s="13"/>
      <c r="Q521" s="13">
        <f t="shared" si="37"/>
        <v>0</v>
      </c>
      <c r="R521" s="13">
        <f t="shared" si="38"/>
        <v>0</v>
      </c>
      <c r="S521" s="13">
        <f t="shared" si="39"/>
        <v>0</v>
      </c>
      <c r="T521" s="13">
        <f t="shared" si="40"/>
        <v>0</v>
      </c>
    </row>
    <row r="522" spans="1:20" s="149" customFormat="1" ht="63" outlineLevel="7">
      <c r="A522" s="19" t="s">
        <v>706</v>
      </c>
      <c r="B522" s="20" t="s">
        <v>770</v>
      </c>
      <c r="C522" s="20" t="s">
        <v>242</v>
      </c>
      <c r="D522" s="20" t="s">
        <v>2</v>
      </c>
      <c r="E522" s="20" t="s">
        <v>249</v>
      </c>
      <c r="F522" s="20" t="s">
        <v>70</v>
      </c>
      <c r="G522" s="13">
        <v>187942250.06</v>
      </c>
      <c r="H522" s="13"/>
      <c r="I522" s="13">
        <v>189759878.78</v>
      </c>
      <c r="J522" s="13"/>
      <c r="L522" s="13">
        <v>187942250.06</v>
      </c>
      <c r="M522" s="13"/>
      <c r="N522" s="13">
        <v>189759878.78</v>
      </c>
      <c r="O522" s="13"/>
      <c r="Q522" s="13">
        <f t="shared" si="37"/>
        <v>0</v>
      </c>
      <c r="R522" s="13">
        <f t="shared" si="38"/>
        <v>0</v>
      </c>
      <c r="S522" s="13">
        <f t="shared" si="39"/>
        <v>0</v>
      </c>
      <c r="T522" s="13">
        <f t="shared" si="40"/>
        <v>0</v>
      </c>
    </row>
    <row r="523" spans="1:20" s="149" customFormat="1" ht="31.5" outlineLevel="5">
      <c r="A523" s="19" t="s">
        <v>1148</v>
      </c>
      <c r="B523" s="20" t="s">
        <v>770</v>
      </c>
      <c r="C523" s="20" t="s">
        <v>242</v>
      </c>
      <c r="D523" s="20" t="s">
        <v>2</v>
      </c>
      <c r="E523" s="20" t="s">
        <v>250</v>
      </c>
      <c r="F523" s="20" t="s">
        <v>1</v>
      </c>
      <c r="G523" s="13">
        <f>G524</f>
        <v>7177743.3600000003</v>
      </c>
      <c r="H523" s="13"/>
      <c r="I523" s="13">
        <f>I524</f>
        <v>7660512.1600000001</v>
      </c>
      <c r="J523" s="13"/>
      <c r="L523" s="13">
        <v>7177743.3600000003</v>
      </c>
      <c r="M523" s="13"/>
      <c r="N523" s="13">
        <v>7660512.1600000001</v>
      </c>
      <c r="O523" s="13"/>
      <c r="Q523" s="13">
        <f t="shared" si="37"/>
        <v>0</v>
      </c>
      <c r="R523" s="13">
        <f t="shared" si="38"/>
        <v>0</v>
      </c>
      <c r="S523" s="13">
        <f t="shared" si="39"/>
        <v>0</v>
      </c>
      <c r="T523" s="13">
        <f t="shared" si="40"/>
        <v>0</v>
      </c>
    </row>
    <row r="524" spans="1:20" s="149" customFormat="1" ht="94.5" outlineLevel="6">
      <c r="A524" s="19" t="s">
        <v>439</v>
      </c>
      <c r="B524" s="20" t="s">
        <v>770</v>
      </c>
      <c r="C524" s="20" t="s">
        <v>242</v>
      </c>
      <c r="D524" s="20" t="s">
        <v>2</v>
      </c>
      <c r="E524" s="20" t="s">
        <v>251</v>
      </c>
      <c r="F524" s="20" t="s">
        <v>1</v>
      </c>
      <c r="G524" s="13">
        <f>G525</f>
        <v>7177743.3600000003</v>
      </c>
      <c r="H524" s="13"/>
      <c r="I524" s="13">
        <f>I525</f>
        <v>7660512.1600000001</v>
      </c>
      <c r="J524" s="13"/>
      <c r="L524" s="13">
        <v>7177743.3600000003</v>
      </c>
      <c r="M524" s="13"/>
      <c r="N524" s="13">
        <v>7660512.1600000001</v>
      </c>
      <c r="O524" s="13"/>
      <c r="Q524" s="13">
        <f t="shared" si="37"/>
        <v>0</v>
      </c>
      <c r="R524" s="13">
        <f t="shared" si="38"/>
        <v>0</v>
      </c>
      <c r="S524" s="13">
        <f t="shared" si="39"/>
        <v>0</v>
      </c>
      <c r="T524" s="13">
        <f t="shared" si="40"/>
        <v>0</v>
      </c>
    </row>
    <row r="525" spans="1:20" s="149" customFormat="1" ht="63" outlineLevel="7">
      <c r="A525" s="19" t="s">
        <v>706</v>
      </c>
      <c r="B525" s="20" t="s">
        <v>770</v>
      </c>
      <c r="C525" s="20" t="s">
        <v>242</v>
      </c>
      <c r="D525" s="20" t="s">
        <v>2</v>
      </c>
      <c r="E525" s="20" t="s">
        <v>251</v>
      </c>
      <c r="F525" s="20" t="s">
        <v>70</v>
      </c>
      <c r="G525" s="13">
        <v>7177743.3600000003</v>
      </c>
      <c r="H525" s="13"/>
      <c r="I525" s="13">
        <v>7660512.1600000001</v>
      </c>
      <c r="J525" s="13"/>
      <c r="L525" s="13">
        <v>7177743.3600000003</v>
      </c>
      <c r="M525" s="13"/>
      <c r="N525" s="13">
        <v>7660512.1600000001</v>
      </c>
      <c r="O525" s="13"/>
      <c r="Q525" s="13">
        <f t="shared" ref="Q525:Q588" si="43">L525-G525</f>
        <v>0</v>
      </c>
      <c r="R525" s="13">
        <f t="shared" ref="R525:R588" si="44">M525-H525</f>
        <v>0</v>
      </c>
      <c r="S525" s="13">
        <f t="shared" ref="S525:S588" si="45">N525-I525</f>
        <v>0</v>
      </c>
      <c r="T525" s="13">
        <f t="shared" ref="T525:T588" si="46">O525-J525</f>
        <v>0</v>
      </c>
    </row>
    <row r="526" spans="1:20" ht="63" outlineLevel="4">
      <c r="A526" s="102" t="s">
        <v>650</v>
      </c>
      <c r="B526" s="103" t="s">
        <v>770</v>
      </c>
      <c r="C526" s="103" t="s">
        <v>242</v>
      </c>
      <c r="D526" s="103" t="s">
        <v>2</v>
      </c>
      <c r="E526" s="103" t="s">
        <v>252</v>
      </c>
      <c r="F526" s="103" t="s">
        <v>1</v>
      </c>
      <c r="G526" s="12">
        <f>G527</f>
        <v>212884</v>
      </c>
      <c r="H526" s="12"/>
      <c r="I526" s="12">
        <f>I527</f>
        <v>4777350.42</v>
      </c>
      <c r="J526" s="12"/>
      <c r="L526" s="12">
        <v>212884</v>
      </c>
      <c r="M526" s="12"/>
      <c r="N526" s="12">
        <v>4777350.42</v>
      </c>
      <c r="O526" s="12"/>
      <c r="Q526" s="12">
        <f t="shared" si="43"/>
        <v>0</v>
      </c>
      <c r="R526" s="12">
        <f t="shared" si="44"/>
        <v>0</v>
      </c>
      <c r="S526" s="12">
        <f t="shared" si="45"/>
        <v>0</v>
      </c>
      <c r="T526" s="12">
        <f t="shared" si="46"/>
        <v>0</v>
      </c>
    </row>
    <row r="527" spans="1:20" s="149" customFormat="1" ht="47.25" outlineLevel="5">
      <c r="A527" s="19" t="s">
        <v>1149</v>
      </c>
      <c r="B527" s="20" t="s">
        <v>770</v>
      </c>
      <c r="C527" s="20" t="s">
        <v>242</v>
      </c>
      <c r="D527" s="20" t="s">
        <v>2</v>
      </c>
      <c r="E527" s="20" t="s">
        <v>257</v>
      </c>
      <c r="F527" s="20" t="s">
        <v>1</v>
      </c>
      <c r="G527" s="13">
        <f>G529+G531</f>
        <v>212884</v>
      </c>
      <c r="H527" s="13">
        <f>H529+H531</f>
        <v>0</v>
      </c>
      <c r="I527" s="13">
        <f>I529+I531</f>
        <v>4777350.42</v>
      </c>
      <c r="J527" s="13"/>
      <c r="L527" s="13">
        <v>212884</v>
      </c>
      <c r="M527" s="13"/>
      <c r="N527" s="13">
        <v>4777350.42</v>
      </c>
      <c r="O527" s="13"/>
      <c r="Q527" s="13">
        <f t="shared" si="43"/>
        <v>0</v>
      </c>
      <c r="R527" s="13">
        <f t="shared" si="44"/>
        <v>0</v>
      </c>
      <c r="S527" s="13">
        <f t="shared" si="45"/>
        <v>0</v>
      </c>
      <c r="T527" s="13">
        <f t="shared" si="46"/>
        <v>0</v>
      </c>
    </row>
    <row r="528" spans="1:20" s="149" customFormat="1" ht="47.25" outlineLevel="6">
      <c r="A528" s="19" t="s">
        <v>463</v>
      </c>
      <c r="B528" s="20" t="s">
        <v>770</v>
      </c>
      <c r="C528" s="20" t="s">
        <v>242</v>
      </c>
      <c r="D528" s="20" t="s">
        <v>2</v>
      </c>
      <c r="E528" s="20" t="s">
        <v>421</v>
      </c>
      <c r="F528" s="20" t="s">
        <v>1</v>
      </c>
      <c r="G528" s="13">
        <f>G529</f>
        <v>0</v>
      </c>
      <c r="H528" s="13"/>
      <c r="I528" s="13">
        <f>I529</f>
        <v>4777350.42</v>
      </c>
      <c r="J528" s="13"/>
      <c r="L528" s="13">
        <v>0</v>
      </c>
      <c r="M528" s="13"/>
      <c r="N528" s="13">
        <v>4777350.42</v>
      </c>
      <c r="O528" s="13"/>
      <c r="Q528" s="13">
        <f t="shared" si="43"/>
        <v>0</v>
      </c>
      <c r="R528" s="13">
        <f t="shared" si="44"/>
        <v>0</v>
      </c>
      <c r="S528" s="13">
        <f t="shared" si="45"/>
        <v>0</v>
      </c>
      <c r="T528" s="13">
        <f t="shared" si="46"/>
        <v>0</v>
      </c>
    </row>
    <row r="529" spans="1:20" s="149" customFormat="1" ht="63" outlineLevel="7">
      <c r="A529" s="19" t="s">
        <v>706</v>
      </c>
      <c r="B529" s="20" t="s">
        <v>770</v>
      </c>
      <c r="C529" s="20" t="s">
        <v>242</v>
      </c>
      <c r="D529" s="20" t="s">
        <v>2</v>
      </c>
      <c r="E529" s="20" t="s">
        <v>421</v>
      </c>
      <c r="F529" s="20" t="s">
        <v>70</v>
      </c>
      <c r="G529" s="13">
        <v>0</v>
      </c>
      <c r="H529" s="13"/>
      <c r="I529" s="13">
        <v>4777350.42</v>
      </c>
      <c r="J529" s="13"/>
      <c r="L529" s="13">
        <v>0</v>
      </c>
      <c r="M529" s="13"/>
      <c r="N529" s="13">
        <v>4777350.42</v>
      </c>
      <c r="O529" s="13"/>
      <c r="Q529" s="13">
        <f t="shared" si="43"/>
        <v>0</v>
      </c>
      <c r="R529" s="13">
        <f t="shared" si="44"/>
        <v>0</v>
      </c>
      <c r="S529" s="13">
        <f t="shared" si="45"/>
        <v>0</v>
      </c>
      <c r="T529" s="13">
        <f t="shared" si="46"/>
        <v>0</v>
      </c>
    </row>
    <row r="530" spans="1:20" s="149" customFormat="1" ht="31.5" outlineLevel="6">
      <c r="A530" s="19" t="s">
        <v>448</v>
      </c>
      <c r="B530" s="20" t="s">
        <v>770</v>
      </c>
      <c r="C530" s="20" t="s">
        <v>242</v>
      </c>
      <c r="D530" s="20" t="s">
        <v>2</v>
      </c>
      <c r="E530" s="20" t="s">
        <v>258</v>
      </c>
      <c r="F530" s="20" t="s">
        <v>1</v>
      </c>
      <c r="G530" s="13">
        <f>G531</f>
        <v>212884</v>
      </c>
      <c r="H530" s="13"/>
      <c r="I530" s="13">
        <f>I531</f>
        <v>0</v>
      </c>
      <c r="J530" s="13"/>
      <c r="L530" s="13">
        <v>212884</v>
      </c>
      <c r="M530" s="13"/>
      <c r="N530" s="13">
        <v>0</v>
      </c>
      <c r="O530" s="13"/>
      <c r="Q530" s="13">
        <f t="shared" si="43"/>
        <v>0</v>
      </c>
      <c r="R530" s="13">
        <f t="shared" si="44"/>
        <v>0</v>
      </c>
      <c r="S530" s="13">
        <f t="shared" si="45"/>
        <v>0</v>
      </c>
      <c r="T530" s="13">
        <f t="shared" si="46"/>
        <v>0</v>
      </c>
    </row>
    <row r="531" spans="1:20" s="149" customFormat="1" ht="63" outlineLevel="7">
      <c r="A531" s="19" t="s">
        <v>706</v>
      </c>
      <c r="B531" s="20" t="s">
        <v>770</v>
      </c>
      <c r="C531" s="20" t="s">
        <v>242</v>
      </c>
      <c r="D531" s="20" t="s">
        <v>2</v>
      </c>
      <c r="E531" s="20" t="s">
        <v>258</v>
      </c>
      <c r="F531" s="20" t="s">
        <v>70</v>
      </c>
      <c r="G531" s="13">
        <v>212884</v>
      </c>
      <c r="H531" s="13"/>
      <c r="I531" s="13">
        <v>0</v>
      </c>
      <c r="J531" s="13"/>
      <c r="L531" s="13">
        <v>212884</v>
      </c>
      <c r="M531" s="13"/>
      <c r="N531" s="13">
        <v>0</v>
      </c>
      <c r="O531" s="13"/>
      <c r="Q531" s="13">
        <f t="shared" si="43"/>
        <v>0</v>
      </c>
      <c r="R531" s="13">
        <f t="shared" si="44"/>
        <v>0</v>
      </c>
      <c r="S531" s="13">
        <f t="shared" si="45"/>
        <v>0</v>
      </c>
      <c r="T531" s="13">
        <f t="shared" si="46"/>
        <v>0</v>
      </c>
    </row>
    <row r="532" spans="1:20" ht="47.25" outlineLevel="3">
      <c r="A532" s="102" t="s">
        <v>668</v>
      </c>
      <c r="B532" s="103" t="s">
        <v>770</v>
      </c>
      <c r="C532" s="103" t="s">
        <v>242</v>
      </c>
      <c r="D532" s="103" t="s">
        <v>2</v>
      </c>
      <c r="E532" s="103" t="s">
        <v>90</v>
      </c>
      <c r="F532" s="103" t="s">
        <v>1</v>
      </c>
      <c r="G532" s="12">
        <f>G533</f>
        <v>2287447.6800000002</v>
      </c>
      <c r="H532" s="12"/>
      <c r="I532" s="12">
        <f>I533</f>
        <v>2287447.6800000002</v>
      </c>
      <c r="J532" s="12"/>
      <c r="L532" s="12">
        <v>2287447.6800000002</v>
      </c>
      <c r="M532" s="12"/>
      <c r="N532" s="12">
        <v>2287447.6800000002</v>
      </c>
      <c r="O532" s="12"/>
      <c r="Q532" s="12">
        <f t="shared" si="43"/>
        <v>0</v>
      </c>
      <c r="R532" s="12">
        <f t="shared" si="44"/>
        <v>0</v>
      </c>
      <c r="S532" s="12">
        <f t="shared" si="45"/>
        <v>0</v>
      </c>
      <c r="T532" s="12">
        <f t="shared" si="46"/>
        <v>0</v>
      </c>
    </row>
    <row r="533" spans="1:20" ht="63" outlineLevel="4">
      <c r="A533" s="102" t="s">
        <v>633</v>
      </c>
      <c r="B533" s="103" t="s">
        <v>770</v>
      </c>
      <c r="C533" s="103" t="s">
        <v>242</v>
      </c>
      <c r="D533" s="103" t="s">
        <v>2</v>
      </c>
      <c r="E533" s="103" t="s">
        <v>91</v>
      </c>
      <c r="F533" s="103" t="s">
        <v>1</v>
      </c>
      <c r="G533" s="12">
        <f>G534</f>
        <v>2287447.6800000002</v>
      </c>
      <c r="H533" s="12"/>
      <c r="I533" s="12">
        <f>I534</f>
        <v>2287447.6800000002</v>
      </c>
      <c r="J533" s="12"/>
      <c r="L533" s="12">
        <v>2287447.6800000002</v>
      </c>
      <c r="M533" s="12"/>
      <c r="N533" s="12">
        <v>2287447.6800000002</v>
      </c>
      <c r="O533" s="12"/>
      <c r="Q533" s="12">
        <f t="shared" si="43"/>
        <v>0</v>
      </c>
      <c r="R533" s="12">
        <f t="shared" si="44"/>
        <v>0</v>
      </c>
      <c r="S533" s="12">
        <f t="shared" si="45"/>
        <v>0</v>
      </c>
      <c r="T533" s="12">
        <f t="shared" si="46"/>
        <v>0</v>
      </c>
    </row>
    <row r="534" spans="1:20" s="149" customFormat="1" ht="47.25" outlineLevel="5">
      <c r="A534" s="19" t="s">
        <v>1092</v>
      </c>
      <c r="B534" s="20" t="s">
        <v>770</v>
      </c>
      <c r="C534" s="20" t="s">
        <v>242</v>
      </c>
      <c r="D534" s="20" t="s">
        <v>2</v>
      </c>
      <c r="E534" s="20" t="s">
        <v>100</v>
      </c>
      <c r="F534" s="20" t="s">
        <v>1</v>
      </c>
      <c r="G534" s="13">
        <f>G535</f>
        <v>2287447.6800000002</v>
      </c>
      <c r="H534" s="13"/>
      <c r="I534" s="13">
        <f>I535</f>
        <v>2287447.6800000002</v>
      </c>
      <c r="J534" s="13"/>
      <c r="L534" s="13">
        <v>2287447.6800000002</v>
      </c>
      <c r="M534" s="13"/>
      <c r="N534" s="13">
        <v>2287447.6800000002</v>
      </c>
      <c r="O534" s="13"/>
      <c r="Q534" s="13">
        <f t="shared" si="43"/>
        <v>0</v>
      </c>
      <c r="R534" s="13">
        <f t="shared" si="44"/>
        <v>0</v>
      </c>
      <c r="S534" s="13">
        <f t="shared" si="45"/>
        <v>0</v>
      </c>
      <c r="T534" s="13">
        <f t="shared" si="46"/>
        <v>0</v>
      </c>
    </row>
    <row r="535" spans="1:20" s="149" customFormat="1" ht="31.5" outlineLevel="6">
      <c r="A535" s="19" t="s">
        <v>448</v>
      </c>
      <c r="B535" s="20" t="s">
        <v>770</v>
      </c>
      <c r="C535" s="20" t="s">
        <v>242</v>
      </c>
      <c r="D535" s="20" t="s">
        <v>2</v>
      </c>
      <c r="E535" s="20" t="s">
        <v>101</v>
      </c>
      <c r="F535" s="20" t="s">
        <v>1</v>
      </c>
      <c r="G535" s="13">
        <f>G536</f>
        <v>2287447.6800000002</v>
      </c>
      <c r="H535" s="13"/>
      <c r="I535" s="13">
        <f>I536</f>
        <v>2287447.6800000002</v>
      </c>
      <c r="J535" s="13"/>
      <c r="L535" s="13">
        <v>2287447.6800000002</v>
      </c>
      <c r="M535" s="13"/>
      <c r="N535" s="13">
        <v>2287447.6800000002</v>
      </c>
      <c r="O535" s="13"/>
      <c r="Q535" s="13">
        <f t="shared" si="43"/>
        <v>0</v>
      </c>
      <c r="R535" s="13">
        <f t="shared" si="44"/>
        <v>0</v>
      </c>
      <c r="S535" s="13">
        <f t="shared" si="45"/>
        <v>0</v>
      </c>
      <c r="T535" s="13">
        <f t="shared" si="46"/>
        <v>0</v>
      </c>
    </row>
    <row r="536" spans="1:20" s="149" customFormat="1" ht="63" outlineLevel="7">
      <c r="A536" s="19" t="s">
        <v>706</v>
      </c>
      <c r="B536" s="20" t="s">
        <v>770</v>
      </c>
      <c r="C536" s="20" t="s">
        <v>242</v>
      </c>
      <c r="D536" s="20" t="s">
        <v>2</v>
      </c>
      <c r="E536" s="20" t="s">
        <v>101</v>
      </c>
      <c r="F536" s="20" t="s">
        <v>70</v>
      </c>
      <c r="G536" s="13">
        <v>2287447.6800000002</v>
      </c>
      <c r="H536" s="13"/>
      <c r="I536" s="13">
        <v>2287447.6800000002</v>
      </c>
      <c r="J536" s="13"/>
      <c r="L536" s="13">
        <v>2287447.6800000002</v>
      </c>
      <c r="M536" s="13"/>
      <c r="N536" s="13">
        <v>2287447.6800000002</v>
      </c>
      <c r="O536" s="13"/>
      <c r="Q536" s="13">
        <f t="shared" si="43"/>
        <v>0</v>
      </c>
      <c r="R536" s="13">
        <f t="shared" si="44"/>
        <v>0</v>
      </c>
      <c r="S536" s="13">
        <f t="shared" si="45"/>
        <v>0</v>
      </c>
      <c r="T536" s="13">
        <f t="shared" si="46"/>
        <v>0</v>
      </c>
    </row>
    <row r="537" spans="1:20" outlineLevel="2">
      <c r="A537" s="102" t="s">
        <v>690</v>
      </c>
      <c r="B537" s="103" t="s">
        <v>770</v>
      </c>
      <c r="C537" s="103" t="s">
        <v>242</v>
      </c>
      <c r="D537" s="103" t="s">
        <v>5</v>
      </c>
      <c r="E537" s="103" t="s">
        <v>4</v>
      </c>
      <c r="F537" s="103" t="s">
        <v>1</v>
      </c>
      <c r="G537" s="12">
        <f>G538+G563</f>
        <v>467751855.88</v>
      </c>
      <c r="H537" s="12">
        <f>H538+H563</f>
        <v>360958045.70000005</v>
      </c>
      <c r="I537" s="12">
        <f>I538+I563</f>
        <v>470136317.22999996</v>
      </c>
      <c r="J537" s="12">
        <f>J538+J563</f>
        <v>361037189.63</v>
      </c>
      <c r="L537" s="12">
        <v>467751855.88</v>
      </c>
      <c r="M537" s="12">
        <f>M538</f>
        <v>360958045.70000005</v>
      </c>
      <c r="N537" s="12">
        <v>470136317.23000002</v>
      </c>
      <c r="O537" s="12">
        <f>O538</f>
        <v>361037189.63</v>
      </c>
      <c r="Q537" s="12">
        <f t="shared" si="43"/>
        <v>0</v>
      </c>
      <c r="R537" s="12">
        <f t="shared" si="44"/>
        <v>0</v>
      </c>
      <c r="S537" s="12">
        <f t="shared" si="45"/>
        <v>0</v>
      </c>
      <c r="T537" s="12">
        <f t="shared" si="46"/>
        <v>0</v>
      </c>
    </row>
    <row r="538" spans="1:20" ht="47.25" outlineLevel="3">
      <c r="A538" s="102" t="s">
        <v>666</v>
      </c>
      <c r="B538" s="103" t="s">
        <v>770</v>
      </c>
      <c r="C538" s="103" t="s">
        <v>242</v>
      </c>
      <c r="D538" s="103" t="s">
        <v>5</v>
      </c>
      <c r="E538" s="103" t="s">
        <v>23</v>
      </c>
      <c r="F538" s="103" t="s">
        <v>1</v>
      </c>
      <c r="G538" s="12">
        <f>G539</f>
        <v>466826991.88</v>
      </c>
      <c r="H538" s="12">
        <f>H539</f>
        <v>360958045.70000005</v>
      </c>
      <c r="I538" s="12">
        <f>I539</f>
        <v>469211453.22999996</v>
      </c>
      <c r="J538" s="12">
        <f>J539</f>
        <v>361037189.63</v>
      </c>
      <c r="L538" s="12">
        <v>466826991.88</v>
      </c>
      <c r="M538" s="12">
        <f>M539</f>
        <v>360958045.70000005</v>
      </c>
      <c r="N538" s="12">
        <v>469211453.23000002</v>
      </c>
      <c r="O538" s="12">
        <f>O539</f>
        <v>361037189.63</v>
      </c>
      <c r="Q538" s="12">
        <f t="shared" si="43"/>
        <v>0</v>
      </c>
      <c r="R538" s="12">
        <f t="shared" si="44"/>
        <v>0</v>
      </c>
      <c r="S538" s="12">
        <f t="shared" si="45"/>
        <v>0</v>
      </c>
      <c r="T538" s="12">
        <f t="shared" si="46"/>
        <v>0</v>
      </c>
    </row>
    <row r="539" spans="1:20" ht="63" outlineLevel="4">
      <c r="A539" s="102" t="s">
        <v>651</v>
      </c>
      <c r="B539" s="103" t="s">
        <v>770</v>
      </c>
      <c r="C539" s="103" t="s">
        <v>242</v>
      </c>
      <c r="D539" s="103" t="s">
        <v>5</v>
      </c>
      <c r="E539" s="103" t="s">
        <v>259</v>
      </c>
      <c r="F539" s="103" t="s">
        <v>1</v>
      </c>
      <c r="G539" s="12">
        <f>G540+G547+G554+G557+G560</f>
        <v>466826991.88</v>
      </c>
      <c r="H539" s="12">
        <f>H540+H547+H554+H557+H560</f>
        <v>360958045.70000005</v>
      </c>
      <c r="I539" s="12">
        <f>I540+I547+I554+I557+I560</f>
        <v>469211453.22999996</v>
      </c>
      <c r="J539" s="12">
        <f>J540+J547+J554+J557+J560</f>
        <v>361037189.63</v>
      </c>
      <c r="L539" s="12">
        <v>466826991.88</v>
      </c>
      <c r="M539" s="12">
        <f>M540+M547+M554</f>
        <v>360958045.70000005</v>
      </c>
      <c r="N539" s="12">
        <v>469211453.23000002</v>
      </c>
      <c r="O539" s="12">
        <f>O540+O547+O554</f>
        <v>361037189.63</v>
      </c>
      <c r="Q539" s="12">
        <f t="shared" si="43"/>
        <v>0</v>
      </c>
      <c r="R539" s="12">
        <f t="shared" si="44"/>
        <v>0</v>
      </c>
      <c r="S539" s="12">
        <f t="shared" si="45"/>
        <v>0</v>
      </c>
      <c r="T539" s="12">
        <f t="shared" si="46"/>
        <v>0</v>
      </c>
    </row>
    <row r="540" spans="1:20" s="149" customFormat="1" ht="78.75" outlineLevel="5">
      <c r="A540" s="19" t="s">
        <v>1150</v>
      </c>
      <c r="B540" s="20" t="s">
        <v>770</v>
      </c>
      <c r="C540" s="20" t="s">
        <v>242</v>
      </c>
      <c r="D540" s="20" t="s">
        <v>5</v>
      </c>
      <c r="E540" s="20" t="s">
        <v>260</v>
      </c>
      <c r="F540" s="20" t="s">
        <v>1</v>
      </c>
      <c r="G540" s="13">
        <f>G541+G543+G545</f>
        <v>142912826.49000001</v>
      </c>
      <c r="H540" s="13">
        <f>H541+H543+H545</f>
        <v>142900700.87</v>
      </c>
      <c r="I540" s="13">
        <f>I541+I543+I545</f>
        <v>143165203.29999998</v>
      </c>
      <c r="J540" s="13">
        <f>J541+J543+J545</f>
        <v>143151666.84999999</v>
      </c>
      <c r="L540" s="13">
        <v>142912826.49000001</v>
      </c>
      <c r="M540" s="13">
        <f>M541+M543</f>
        <v>142900700.87</v>
      </c>
      <c r="N540" s="13">
        <v>143165203.30000001</v>
      </c>
      <c r="O540" s="13">
        <f>O541+O543</f>
        <v>143151666.84999999</v>
      </c>
      <c r="Q540" s="13">
        <f t="shared" si="43"/>
        <v>0</v>
      </c>
      <c r="R540" s="13">
        <f t="shared" si="44"/>
        <v>0</v>
      </c>
      <c r="S540" s="13">
        <f t="shared" si="45"/>
        <v>0</v>
      </c>
      <c r="T540" s="13">
        <f t="shared" si="46"/>
        <v>0</v>
      </c>
    </row>
    <row r="541" spans="1:20" s="149" customFormat="1" ht="94.5" outlineLevel="6">
      <c r="A541" s="19" t="s">
        <v>472</v>
      </c>
      <c r="B541" s="20" t="s">
        <v>770</v>
      </c>
      <c r="C541" s="20" t="s">
        <v>242</v>
      </c>
      <c r="D541" s="20" t="s">
        <v>5</v>
      </c>
      <c r="E541" s="20" t="s">
        <v>261</v>
      </c>
      <c r="F541" s="20" t="s">
        <v>1</v>
      </c>
      <c r="G541" s="13">
        <f>G542</f>
        <v>230386.86</v>
      </c>
      <c r="H541" s="13">
        <f>H542</f>
        <v>230386.86</v>
      </c>
      <c r="I541" s="13">
        <f>I542</f>
        <v>267909.03000000003</v>
      </c>
      <c r="J541" s="13">
        <f>J542</f>
        <v>267909.03000000003</v>
      </c>
      <c r="L541" s="13">
        <v>230386.86</v>
      </c>
      <c r="M541" s="13">
        <v>230386.86</v>
      </c>
      <c r="N541" s="13">
        <v>267909.03000000003</v>
      </c>
      <c r="O541" s="13">
        <v>267909.03000000003</v>
      </c>
      <c r="Q541" s="13">
        <f t="shared" si="43"/>
        <v>0</v>
      </c>
      <c r="R541" s="13">
        <f t="shared" si="44"/>
        <v>0</v>
      </c>
      <c r="S541" s="13">
        <f t="shared" si="45"/>
        <v>0</v>
      </c>
      <c r="T541" s="13">
        <f t="shared" si="46"/>
        <v>0</v>
      </c>
    </row>
    <row r="542" spans="1:20" s="149" customFormat="1" ht="63" outlineLevel="7">
      <c r="A542" s="19" t="s">
        <v>706</v>
      </c>
      <c r="B542" s="20" t="s">
        <v>770</v>
      </c>
      <c r="C542" s="20" t="s">
        <v>242</v>
      </c>
      <c r="D542" s="20" t="s">
        <v>5</v>
      </c>
      <c r="E542" s="20" t="s">
        <v>261</v>
      </c>
      <c r="F542" s="20" t="s">
        <v>70</v>
      </c>
      <c r="G542" s="13">
        <v>230386.86</v>
      </c>
      <c r="H542" s="13">
        <f>G542</f>
        <v>230386.86</v>
      </c>
      <c r="I542" s="13">
        <v>267909.03000000003</v>
      </c>
      <c r="J542" s="13">
        <f>I542</f>
        <v>267909.03000000003</v>
      </c>
      <c r="L542" s="13">
        <v>230386.86</v>
      </c>
      <c r="M542" s="13">
        <v>230386.86</v>
      </c>
      <c r="N542" s="13">
        <v>267909.03000000003</v>
      </c>
      <c r="O542" s="13">
        <v>267909.03000000003</v>
      </c>
      <c r="Q542" s="13">
        <f t="shared" si="43"/>
        <v>0</v>
      </c>
      <c r="R542" s="13">
        <f t="shared" si="44"/>
        <v>0</v>
      </c>
      <c r="S542" s="13">
        <f t="shared" si="45"/>
        <v>0</v>
      </c>
      <c r="T542" s="13">
        <f t="shared" si="46"/>
        <v>0</v>
      </c>
    </row>
    <row r="543" spans="1:20" s="149" customFormat="1" ht="78.75" outlineLevel="6">
      <c r="A543" s="19" t="s">
        <v>475</v>
      </c>
      <c r="B543" s="20" t="s">
        <v>770</v>
      </c>
      <c r="C543" s="20" t="s">
        <v>242</v>
      </c>
      <c r="D543" s="20" t="s">
        <v>5</v>
      </c>
      <c r="E543" s="20" t="s">
        <v>262</v>
      </c>
      <c r="F543" s="20" t="s">
        <v>1</v>
      </c>
      <c r="G543" s="13">
        <f>G544</f>
        <v>142670314.00999999</v>
      </c>
      <c r="H543" s="13">
        <f>H544</f>
        <v>142670314.00999999</v>
      </c>
      <c r="I543" s="13">
        <f>I544</f>
        <v>142883757.81999999</v>
      </c>
      <c r="J543" s="13">
        <f>J544</f>
        <v>142883757.81999999</v>
      </c>
      <c r="L543" s="13">
        <v>142670314.00999999</v>
      </c>
      <c r="M543" s="13">
        <v>142670314.00999999</v>
      </c>
      <c r="N543" s="13">
        <v>142883757.81999999</v>
      </c>
      <c r="O543" s="13">
        <v>142883757.81999999</v>
      </c>
      <c r="Q543" s="13">
        <f t="shared" si="43"/>
        <v>0</v>
      </c>
      <c r="R543" s="13">
        <f t="shared" si="44"/>
        <v>0</v>
      </c>
      <c r="S543" s="13">
        <f t="shared" si="45"/>
        <v>0</v>
      </c>
      <c r="T543" s="13">
        <f t="shared" si="46"/>
        <v>0</v>
      </c>
    </row>
    <row r="544" spans="1:20" s="149" customFormat="1" ht="63" outlineLevel="7">
      <c r="A544" s="19" t="s">
        <v>706</v>
      </c>
      <c r="B544" s="20" t="s">
        <v>770</v>
      </c>
      <c r="C544" s="20" t="s">
        <v>242</v>
      </c>
      <c r="D544" s="20" t="s">
        <v>5</v>
      </c>
      <c r="E544" s="20" t="s">
        <v>262</v>
      </c>
      <c r="F544" s="20" t="s">
        <v>70</v>
      </c>
      <c r="G544" s="13">
        <v>142670314.00999999</v>
      </c>
      <c r="H544" s="13">
        <f>G544</f>
        <v>142670314.00999999</v>
      </c>
      <c r="I544" s="13">
        <v>142883757.81999999</v>
      </c>
      <c r="J544" s="13">
        <f>I544</f>
        <v>142883757.81999999</v>
      </c>
      <c r="L544" s="13">
        <v>142670314.00999999</v>
      </c>
      <c r="M544" s="13">
        <v>142670314.00999999</v>
      </c>
      <c r="N544" s="13">
        <v>142883757.81999999</v>
      </c>
      <c r="O544" s="13">
        <v>142883757.81999999</v>
      </c>
      <c r="Q544" s="13">
        <f t="shared" si="43"/>
        <v>0</v>
      </c>
      <c r="R544" s="13">
        <f t="shared" si="44"/>
        <v>0</v>
      </c>
      <c r="S544" s="13">
        <f t="shared" si="45"/>
        <v>0</v>
      </c>
      <c r="T544" s="13">
        <f t="shared" si="46"/>
        <v>0</v>
      </c>
    </row>
    <row r="545" spans="1:20" s="149" customFormat="1" ht="94.5" outlineLevel="6">
      <c r="A545" s="19" t="s">
        <v>472</v>
      </c>
      <c r="B545" s="20" t="s">
        <v>770</v>
      </c>
      <c r="C545" s="20" t="s">
        <v>242</v>
      </c>
      <c r="D545" s="20" t="s">
        <v>5</v>
      </c>
      <c r="E545" s="20" t="s">
        <v>263</v>
      </c>
      <c r="F545" s="20" t="s">
        <v>1</v>
      </c>
      <c r="G545" s="13">
        <f>G546</f>
        <v>12125.62</v>
      </c>
      <c r="H545" s="13"/>
      <c r="I545" s="13">
        <f>I546</f>
        <v>13536.45</v>
      </c>
      <c r="J545" s="13"/>
      <c r="L545" s="13">
        <v>12125.62</v>
      </c>
      <c r="M545" s="13"/>
      <c r="N545" s="13">
        <v>13536.45</v>
      </c>
      <c r="O545" s="13"/>
      <c r="Q545" s="13">
        <f t="shared" si="43"/>
        <v>0</v>
      </c>
      <c r="R545" s="13">
        <f t="shared" si="44"/>
        <v>0</v>
      </c>
      <c r="S545" s="13">
        <f t="shared" si="45"/>
        <v>0</v>
      </c>
      <c r="T545" s="13">
        <f t="shared" si="46"/>
        <v>0</v>
      </c>
    </row>
    <row r="546" spans="1:20" s="149" customFormat="1" ht="63" outlineLevel="7">
      <c r="A546" s="19" t="s">
        <v>706</v>
      </c>
      <c r="B546" s="20" t="s">
        <v>770</v>
      </c>
      <c r="C546" s="20" t="s">
        <v>242</v>
      </c>
      <c r="D546" s="20" t="s">
        <v>5</v>
      </c>
      <c r="E546" s="20" t="s">
        <v>263</v>
      </c>
      <c r="F546" s="20" t="s">
        <v>70</v>
      </c>
      <c r="G546" s="13">
        <v>12125.62</v>
      </c>
      <c r="H546" s="13"/>
      <c r="I546" s="13">
        <v>13536.45</v>
      </c>
      <c r="J546" s="13"/>
      <c r="L546" s="13">
        <v>12125.62</v>
      </c>
      <c r="M546" s="13"/>
      <c r="N546" s="13">
        <v>13536.45</v>
      </c>
      <c r="O546" s="13"/>
      <c r="Q546" s="13">
        <f t="shared" si="43"/>
        <v>0</v>
      </c>
      <c r="R546" s="13">
        <f t="shared" si="44"/>
        <v>0</v>
      </c>
      <c r="S546" s="13">
        <f t="shared" si="45"/>
        <v>0</v>
      </c>
      <c r="T546" s="13">
        <f t="shared" si="46"/>
        <v>0</v>
      </c>
    </row>
    <row r="547" spans="1:20" s="149" customFormat="1" ht="78.75" outlineLevel="5">
      <c r="A547" s="19" t="s">
        <v>1151</v>
      </c>
      <c r="B547" s="20" t="s">
        <v>770</v>
      </c>
      <c r="C547" s="20" t="s">
        <v>242</v>
      </c>
      <c r="D547" s="20" t="s">
        <v>5</v>
      </c>
      <c r="E547" s="20" t="s">
        <v>264</v>
      </c>
      <c r="F547" s="20" t="s">
        <v>1</v>
      </c>
      <c r="G547" s="13">
        <f>G548+G550+G552</f>
        <v>182653280.55000001</v>
      </c>
      <c r="H547" s="13">
        <f>H548+H550+H552</f>
        <v>182639830.08000001</v>
      </c>
      <c r="I547" s="13">
        <f>I548+I550+I552</f>
        <v>182483023.47999999</v>
      </c>
      <c r="J547" s="13">
        <f>J548+J550+J552</f>
        <v>182468008.03</v>
      </c>
      <c r="L547" s="13">
        <v>182653280.55000001</v>
      </c>
      <c r="M547" s="13">
        <f>M548+M550</f>
        <v>182639830.08000001</v>
      </c>
      <c r="N547" s="13">
        <v>182483023.47999999</v>
      </c>
      <c r="O547" s="13">
        <f>O548+O550</f>
        <v>182468008.03</v>
      </c>
      <c r="Q547" s="13">
        <f t="shared" si="43"/>
        <v>0</v>
      </c>
      <c r="R547" s="13">
        <f t="shared" si="44"/>
        <v>0</v>
      </c>
      <c r="S547" s="13">
        <f t="shared" si="45"/>
        <v>0</v>
      </c>
      <c r="T547" s="13">
        <f t="shared" si="46"/>
        <v>0</v>
      </c>
    </row>
    <row r="548" spans="1:20" s="149" customFormat="1" ht="94.5" outlineLevel="6">
      <c r="A548" s="19" t="s">
        <v>472</v>
      </c>
      <c r="B548" s="20" t="s">
        <v>770</v>
      </c>
      <c r="C548" s="20" t="s">
        <v>242</v>
      </c>
      <c r="D548" s="20" t="s">
        <v>5</v>
      </c>
      <c r="E548" s="20" t="s">
        <v>265</v>
      </c>
      <c r="F548" s="20" t="s">
        <v>1</v>
      </c>
      <c r="G548" s="13">
        <f>G549</f>
        <v>255558.84</v>
      </c>
      <c r="H548" s="13">
        <f>H549</f>
        <v>255558.84</v>
      </c>
      <c r="I548" s="13">
        <f>I549</f>
        <v>297180.59999999998</v>
      </c>
      <c r="J548" s="13">
        <f>J549</f>
        <v>297180.59999999998</v>
      </c>
      <c r="L548" s="13">
        <v>255558.84</v>
      </c>
      <c r="M548" s="13">
        <v>255558.84</v>
      </c>
      <c r="N548" s="13">
        <v>297180.59999999998</v>
      </c>
      <c r="O548" s="13">
        <v>297180.59999999998</v>
      </c>
      <c r="Q548" s="13">
        <f t="shared" si="43"/>
        <v>0</v>
      </c>
      <c r="R548" s="13">
        <f t="shared" si="44"/>
        <v>0</v>
      </c>
      <c r="S548" s="13">
        <f t="shared" si="45"/>
        <v>0</v>
      </c>
      <c r="T548" s="13">
        <f t="shared" si="46"/>
        <v>0</v>
      </c>
    </row>
    <row r="549" spans="1:20" s="149" customFormat="1" ht="63" outlineLevel="7">
      <c r="A549" s="19" t="s">
        <v>706</v>
      </c>
      <c r="B549" s="20" t="s">
        <v>770</v>
      </c>
      <c r="C549" s="20" t="s">
        <v>242</v>
      </c>
      <c r="D549" s="20" t="s">
        <v>5</v>
      </c>
      <c r="E549" s="20" t="s">
        <v>265</v>
      </c>
      <c r="F549" s="20" t="s">
        <v>70</v>
      </c>
      <c r="G549" s="13">
        <v>255558.84</v>
      </c>
      <c r="H549" s="13">
        <f>G549</f>
        <v>255558.84</v>
      </c>
      <c r="I549" s="13">
        <v>297180.59999999998</v>
      </c>
      <c r="J549" s="13">
        <f>I549</f>
        <v>297180.59999999998</v>
      </c>
      <c r="L549" s="13">
        <v>255558.84</v>
      </c>
      <c r="M549" s="13">
        <v>255558.84</v>
      </c>
      <c r="N549" s="13">
        <v>297180.59999999998</v>
      </c>
      <c r="O549" s="13">
        <v>297180.59999999998</v>
      </c>
      <c r="Q549" s="13">
        <f t="shared" si="43"/>
        <v>0</v>
      </c>
      <c r="R549" s="13">
        <f t="shared" si="44"/>
        <v>0</v>
      </c>
      <c r="S549" s="13">
        <f t="shared" si="45"/>
        <v>0</v>
      </c>
      <c r="T549" s="13">
        <f t="shared" si="46"/>
        <v>0</v>
      </c>
    </row>
    <row r="550" spans="1:20" s="149" customFormat="1" ht="78.75" outlineLevel="6">
      <c r="A550" s="19" t="s">
        <v>475</v>
      </c>
      <c r="B550" s="20" t="s">
        <v>770</v>
      </c>
      <c r="C550" s="20" t="s">
        <v>242</v>
      </c>
      <c r="D550" s="20" t="s">
        <v>5</v>
      </c>
      <c r="E550" s="20" t="s">
        <v>266</v>
      </c>
      <c r="F550" s="20" t="s">
        <v>1</v>
      </c>
      <c r="G550" s="13">
        <f>G551</f>
        <v>182384271.24000001</v>
      </c>
      <c r="H550" s="13">
        <f>H551</f>
        <v>182384271.24000001</v>
      </c>
      <c r="I550" s="13">
        <f>I551</f>
        <v>182170827.43000001</v>
      </c>
      <c r="J550" s="13">
        <f>J551</f>
        <v>182170827.43000001</v>
      </c>
      <c r="L550" s="13">
        <v>182384271.24000001</v>
      </c>
      <c r="M550" s="13">
        <v>182384271.24000001</v>
      </c>
      <c r="N550" s="13">
        <v>182170827.43000001</v>
      </c>
      <c r="O550" s="13">
        <v>182170827.43000001</v>
      </c>
      <c r="Q550" s="13">
        <f t="shared" si="43"/>
        <v>0</v>
      </c>
      <c r="R550" s="13">
        <f t="shared" si="44"/>
        <v>0</v>
      </c>
      <c r="S550" s="13">
        <f t="shared" si="45"/>
        <v>0</v>
      </c>
      <c r="T550" s="13">
        <f t="shared" si="46"/>
        <v>0</v>
      </c>
    </row>
    <row r="551" spans="1:20" s="149" customFormat="1" ht="63" outlineLevel="7">
      <c r="A551" s="19" t="s">
        <v>706</v>
      </c>
      <c r="B551" s="20" t="s">
        <v>770</v>
      </c>
      <c r="C551" s="20" t="s">
        <v>242</v>
      </c>
      <c r="D551" s="20" t="s">
        <v>5</v>
      </c>
      <c r="E551" s="20" t="s">
        <v>266</v>
      </c>
      <c r="F551" s="20" t="s">
        <v>70</v>
      </c>
      <c r="G551" s="13">
        <v>182384271.24000001</v>
      </c>
      <c r="H551" s="13">
        <f>G551</f>
        <v>182384271.24000001</v>
      </c>
      <c r="I551" s="13">
        <v>182170827.43000001</v>
      </c>
      <c r="J551" s="13">
        <f>I551</f>
        <v>182170827.43000001</v>
      </c>
      <c r="L551" s="13">
        <v>182384271.24000001</v>
      </c>
      <c r="M551" s="13">
        <v>182384271.24000001</v>
      </c>
      <c r="N551" s="13">
        <v>182170827.43000001</v>
      </c>
      <c r="O551" s="13">
        <v>182170827.43000001</v>
      </c>
      <c r="Q551" s="13">
        <f t="shared" si="43"/>
        <v>0</v>
      </c>
      <c r="R551" s="13">
        <f t="shared" si="44"/>
        <v>0</v>
      </c>
      <c r="S551" s="13">
        <f t="shared" si="45"/>
        <v>0</v>
      </c>
      <c r="T551" s="13">
        <f t="shared" si="46"/>
        <v>0</v>
      </c>
    </row>
    <row r="552" spans="1:20" s="149" customFormat="1" ht="94.5" outlineLevel="6">
      <c r="A552" s="19" t="s">
        <v>472</v>
      </c>
      <c r="B552" s="20" t="s">
        <v>770</v>
      </c>
      <c r="C552" s="20" t="s">
        <v>242</v>
      </c>
      <c r="D552" s="20" t="s">
        <v>5</v>
      </c>
      <c r="E552" s="20" t="s">
        <v>267</v>
      </c>
      <c r="F552" s="20" t="s">
        <v>1</v>
      </c>
      <c r="G552" s="13">
        <f>G553</f>
        <v>13450.47</v>
      </c>
      <c r="H552" s="13"/>
      <c r="I552" s="13">
        <f>I553</f>
        <v>15015.45</v>
      </c>
      <c r="J552" s="13"/>
      <c r="L552" s="13">
        <v>13450.47</v>
      </c>
      <c r="M552" s="13"/>
      <c r="N552" s="13">
        <v>15015.45</v>
      </c>
      <c r="O552" s="13"/>
      <c r="Q552" s="13">
        <f t="shared" si="43"/>
        <v>0</v>
      </c>
      <c r="R552" s="13">
        <f t="shared" si="44"/>
        <v>0</v>
      </c>
      <c r="S552" s="13">
        <f t="shared" si="45"/>
        <v>0</v>
      </c>
      <c r="T552" s="13">
        <f t="shared" si="46"/>
        <v>0</v>
      </c>
    </row>
    <row r="553" spans="1:20" s="149" customFormat="1" ht="63" outlineLevel="7">
      <c r="A553" s="19" t="s">
        <v>706</v>
      </c>
      <c r="B553" s="20" t="s">
        <v>770</v>
      </c>
      <c r="C553" s="20" t="s">
        <v>242</v>
      </c>
      <c r="D553" s="20" t="s">
        <v>5</v>
      </c>
      <c r="E553" s="20" t="s">
        <v>267</v>
      </c>
      <c r="F553" s="20" t="s">
        <v>70</v>
      </c>
      <c r="G553" s="13">
        <v>13450.47</v>
      </c>
      <c r="H553" s="13"/>
      <c r="I553" s="13">
        <v>15015.45</v>
      </c>
      <c r="J553" s="13"/>
      <c r="L553" s="13">
        <v>13450.47</v>
      </c>
      <c r="M553" s="13"/>
      <c r="N553" s="13">
        <v>15015.45</v>
      </c>
      <c r="O553" s="13"/>
      <c r="Q553" s="13">
        <f t="shared" si="43"/>
        <v>0</v>
      </c>
      <c r="R553" s="13">
        <f t="shared" si="44"/>
        <v>0</v>
      </c>
      <c r="S553" s="13">
        <f t="shared" si="45"/>
        <v>0</v>
      </c>
      <c r="T553" s="13">
        <f t="shared" si="46"/>
        <v>0</v>
      </c>
    </row>
    <row r="554" spans="1:20" s="149" customFormat="1" ht="78.75" outlineLevel="5">
      <c r="A554" s="19" t="s">
        <v>1152</v>
      </c>
      <c r="B554" s="20" t="s">
        <v>770</v>
      </c>
      <c r="C554" s="20" t="s">
        <v>242</v>
      </c>
      <c r="D554" s="20" t="s">
        <v>5</v>
      </c>
      <c r="E554" s="20" t="s">
        <v>268</v>
      </c>
      <c r="F554" s="20" t="s">
        <v>1</v>
      </c>
      <c r="G554" s="13">
        <f t="shared" ref="G554:J555" si="47">G555</f>
        <v>35417514.75</v>
      </c>
      <c r="H554" s="13">
        <f t="shared" si="47"/>
        <v>35417514.75</v>
      </c>
      <c r="I554" s="13">
        <f t="shared" si="47"/>
        <v>35417514.75</v>
      </c>
      <c r="J554" s="13">
        <f t="shared" si="47"/>
        <v>35417514.75</v>
      </c>
      <c r="L554" s="13">
        <v>35417514.75</v>
      </c>
      <c r="M554" s="13">
        <f>M555</f>
        <v>35417514.75</v>
      </c>
      <c r="N554" s="13">
        <v>35417514.75</v>
      </c>
      <c r="O554" s="13">
        <f>O555</f>
        <v>35417514.75</v>
      </c>
      <c r="Q554" s="13">
        <f t="shared" si="43"/>
        <v>0</v>
      </c>
      <c r="R554" s="13">
        <f t="shared" si="44"/>
        <v>0</v>
      </c>
      <c r="S554" s="13">
        <f t="shared" si="45"/>
        <v>0</v>
      </c>
      <c r="T554" s="13">
        <f t="shared" si="46"/>
        <v>0</v>
      </c>
    </row>
    <row r="555" spans="1:20" s="149" customFormat="1" ht="78.75" outlineLevel="6">
      <c r="A555" s="19" t="s">
        <v>475</v>
      </c>
      <c r="B555" s="20" t="s">
        <v>770</v>
      </c>
      <c r="C555" s="20" t="s">
        <v>242</v>
      </c>
      <c r="D555" s="20" t="s">
        <v>5</v>
      </c>
      <c r="E555" s="20" t="s">
        <v>269</v>
      </c>
      <c r="F555" s="20" t="s">
        <v>1</v>
      </c>
      <c r="G555" s="13">
        <f t="shared" si="47"/>
        <v>35417514.75</v>
      </c>
      <c r="H555" s="13">
        <f t="shared" si="47"/>
        <v>35417514.75</v>
      </c>
      <c r="I555" s="13">
        <f t="shared" si="47"/>
        <v>35417514.75</v>
      </c>
      <c r="J555" s="13">
        <f t="shared" si="47"/>
        <v>35417514.75</v>
      </c>
      <c r="L555" s="13">
        <v>35417514.75</v>
      </c>
      <c r="M555" s="13">
        <v>35417514.75</v>
      </c>
      <c r="N555" s="13">
        <v>35417514.75</v>
      </c>
      <c r="O555" s="13">
        <v>35417514.75</v>
      </c>
      <c r="Q555" s="13">
        <f t="shared" si="43"/>
        <v>0</v>
      </c>
      <c r="R555" s="13">
        <f t="shared" si="44"/>
        <v>0</v>
      </c>
      <c r="S555" s="13">
        <f t="shared" si="45"/>
        <v>0</v>
      </c>
      <c r="T555" s="13">
        <f t="shared" si="46"/>
        <v>0</v>
      </c>
    </row>
    <row r="556" spans="1:20" s="149" customFormat="1" ht="63" outlineLevel="7">
      <c r="A556" s="19" t="s">
        <v>706</v>
      </c>
      <c r="B556" s="20" t="s">
        <v>770</v>
      </c>
      <c r="C556" s="20" t="s">
        <v>242</v>
      </c>
      <c r="D556" s="20" t="s">
        <v>5</v>
      </c>
      <c r="E556" s="20" t="s">
        <v>269</v>
      </c>
      <c r="F556" s="20" t="s">
        <v>70</v>
      </c>
      <c r="G556" s="13">
        <v>35417514.75</v>
      </c>
      <c r="H556" s="13">
        <f>G556</f>
        <v>35417514.75</v>
      </c>
      <c r="I556" s="13">
        <v>35417514.75</v>
      </c>
      <c r="J556" s="13">
        <f>I556</f>
        <v>35417514.75</v>
      </c>
      <c r="L556" s="13">
        <v>35417514.75</v>
      </c>
      <c r="M556" s="13">
        <v>35417514.75</v>
      </c>
      <c r="N556" s="13">
        <v>35417514.75</v>
      </c>
      <c r="O556" s="13">
        <v>35417514.75</v>
      </c>
      <c r="Q556" s="13">
        <f t="shared" si="43"/>
        <v>0</v>
      </c>
      <c r="R556" s="13">
        <f t="shared" si="44"/>
        <v>0</v>
      </c>
      <c r="S556" s="13">
        <f t="shared" si="45"/>
        <v>0</v>
      </c>
      <c r="T556" s="13">
        <f t="shared" si="46"/>
        <v>0</v>
      </c>
    </row>
    <row r="557" spans="1:20" s="149" customFormat="1" ht="126" outlineLevel="5">
      <c r="A557" s="19" t="s">
        <v>1153</v>
      </c>
      <c r="B557" s="20" t="s">
        <v>770</v>
      </c>
      <c r="C557" s="20" t="s">
        <v>242</v>
      </c>
      <c r="D557" s="20" t="s">
        <v>5</v>
      </c>
      <c r="E557" s="20" t="s">
        <v>270</v>
      </c>
      <c r="F557" s="20" t="s">
        <v>1</v>
      </c>
      <c r="G557" s="13">
        <f>G558</f>
        <v>99495736.810000002</v>
      </c>
      <c r="H557" s="13"/>
      <c r="I557" s="13">
        <f>I558</f>
        <v>101406249.62</v>
      </c>
      <c r="J557" s="13"/>
      <c r="L557" s="13">
        <v>99495736.810000002</v>
      </c>
      <c r="M557" s="13"/>
      <c r="N557" s="13">
        <v>101406249.62</v>
      </c>
      <c r="O557" s="13"/>
      <c r="Q557" s="13">
        <f t="shared" si="43"/>
        <v>0</v>
      </c>
      <c r="R557" s="13">
        <f t="shared" si="44"/>
        <v>0</v>
      </c>
      <c r="S557" s="13">
        <f t="shared" si="45"/>
        <v>0</v>
      </c>
      <c r="T557" s="13">
        <f t="shared" si="46"/>
        <v>0</v>
      </c>
    </row>
    <row r="558" spans="1:20" s="149" customFormat="1" ht="94.5" outlineLevel="6">
      <c r="A558" s="19" t="s">
        <v>450</v>
      </c>
      <c r="B558" s="20" t="s">
        <v>770</v>
      </c>
      <c r="C558" s="20" t="s">
        <v>242</v>
      </c>
      <c r="D558" s="20" t="s">
        <v>5</v>
      </c>
      <c r="E558" s="20" t="s">
        <v>271</v>
      </c>
      <c r="F558" s="20" t="s">
        <v>1</v>
      </c>
      <c r="G558" s="13">
        <f>G559</f>
        <v>99495736.810000002</v>
      </c>
      <c r="H558" s="13"/>
      <c r="I558" s="13">
        <f>I559</f>
        <v>101406249.62</v>
      </c>
      <c r="J558" s="13"/>
      <c r="L558" s="13">
        <v>99495736.810000002</v>
      </c>
      <c r="M558" s="13"/>
      <c r="N558" s="13">
        <v>101406249.62</v>
      </c>
      <c r="O558" s="13"/>
      <c r="Q558" s="13">
        <f t="shared" si="43"/>
        <v>0</v>
      </c>
      <c r="R558" s="13">
        <f t="shared" si="44"/>
        <v>0</v>
      </c>
      <c r="S558" s="13">
        <f t="shared" si="45"/>
        <v>0</v>
      </c>
      <c r="T558" s="13">
        <f t="shared" si="46"/>
        <v>0</v>
      </c>
    </row>
    <row r="559" spans="1:20" s="149" customFormat="1" ht="63" outlineLevel="7">
      <c r="A559" s="19" t="s">
        <v>706</v>
      </c>
      <c r="B559" s="20" t="s">
        <v>770</v>
      </c>
      <c r="C559" s="20" t="s">
        <v>242</v>
      </c>
      <c r="D559" s="20" t="s">
        <v>5</v>
      </c>
      <c r="E559" s="20" t="s">
        <v>271</v>
      </c>
      <c r="F559" s="20" t="s">
        <v>70</v>
      </c>
      <c r="G559" s="13">
        <v>99495736.810000002</v>
      </c>
      <c r="H559" s="13"/>
      <c r="I559" s="13">
        <v>101406249.62</v>
      </c>
      <c r="J559" s="13"/>
      <c r="L559" s="13">
        <v>99495736.810000002</v>
      </c>
      <c r="M559" s="13"/>
      <c r="N559" s="13">
        <v>101406249.62</v>
      </c>
      <c r="O559" s="13"/>
      <c r="Q559" s="13">
        <f t="shared" si="43"/>
        <v>0</v>
      </c>
      <c r="R559" s="13">
        <f t="shared" si="44"/>
        <v>0</v>
      </c>
      <c r="S559" s="13">
        <f t="shared" si="45"/>
        <v>0</v>
      </c>
      <c r="T559" s="13">
        <f t="shared" si="46"/>
        <v>0</v>
      </c>
    </row>
    <row r="560" spans="1:20" s="149" customFormat="1" ht="31.5" outlineLevel="5">
      <c r="A560" s="19" t="s">
        <v>1148</v>
      </c>
      <c r="B560" s="20" t="s">
        <v>770</v>
      </c>
      <c r="C560" s="20" t="s">
        <v>242</v>
      </c>
      <c r="D560" s="20" t="s">
        <v>5</v>
      </c>
      <c r="E560" s="20" t="s">
        <v>272</v>
      </c>
      <c r="F560" s="20" t="s">
        <v>1</v>
      </c>
      <c r="G560" s="13">
        <f>G561</f>
        <v>6347633.2800000003</v>
      </c>
      <c r="H560" s="13"/>
      <c r="I560" s="13">
        <f>I561</f>
        <v>6739462.0800000001</v>
      </c>
      <c r="J560" s="13"/>
      <c r="L560" s="13">
        <v>6347633.2800000003</v>
      </c>
      <c r="M560" s="13"/>
      <c r="N560" s="13">
        <v>6739462.0800000001</v>
      </c>
      <c r="O560" s="13"/>
      <c r="Q560" s="13">
        <f t="shared" si="43"/>
        <v>0</v>
      </c>
      <c r="R560" s="13">
        <f t="shared" si="44"/>
        <v>0</v>
      </c>
      <c r="S560" s="13">
        <f t="shared" si="45"/>
        <v>0</v>
      </c>
      <c r="T560" s="13">
        <f t="shared" si="46"/>
        <v>0</v>
      </c>
    </row>
    <row r="561" spans="1:20" s="149" customFormat="1" ht="94.5" outlineLevel="6">
      <c r="A561" s="19" t="s">
        <v>439</v>
      </c>
      <c r="B561" s="20" t="s">
        <v>770</v>
      </c>
      <c r="C561" s="20" t="s">
        <v>242</v>
      </c>
      <c r="D561" s="20" t="s">
        <v>5</v>
      </c>
      <c r="E561" s="20" t="s">
        <v>273</v>
      </c>
      <c r="F561" s="20" t="s">
        <v>1</v>
      </c>
      <c r="G561" s="13">
        <f>G562</f>
        <v>6347633.2800000003</v>
      </c>
      <c r="H561" s="13"/>
      <c r="I561" s="13">
        <f>I562</f>
        <v>6739462.0800000001</v>
      </c>
      <c r="J561" s="13"/>
      <c r="L561" s="13">
        <v>6347633.2800000003</v>
      </c>
      <c r="M561" s="13"/>
      <c r="N561" s="13">
        <v>6739462.0800000001</v>
      </c>
      <c r="O561" s="13"/>
      <c r="Q561" s="13">
        <f t="shared" si="43"/>
        <v>0</v>
      </c>
      <c r="R561" s="13">
        <f t="shared" si="44"/>
        <v>0</v>
      </c>
      <c r="S561" s="13">
        <f t="shared" si="45"/>
        <v>0</v>
      </c>
      <c r="T561" s="13">
        <f t="shared" si="46"/>
        <v>0</v>
      </c>
    </row>
    <row r="562" spans="1:20" s="149" customFormat="1" ht="63" outlineLevel="7">
      <c r="A562" s="19" t="s">
        <v>706</v>
      </c>
      <c r="B562" s="20" t="s">
        <v>770</v>
      </c>
      <c r="C562" s="20" t="s">
        <v>242</v>
      </c>
      <c r="D562" s="20" t="s">
        <v>5</v>
      </c>
      <c r="E562" s="20" t="s">
        <v>273</v>
      </c>
      <c r="F562" s="20" t="s">
        <v>70</v>
      </c>
      <c r="G562" s="13">
        <v>6347633.2800000003</v>
      </c>
      <c r="H562" s="13"/>
      <c r="I562" s="13">
        <v>6739462.0800000001</v>
      </c>
      <c r="J562" s="13"/>
      <c r="L562" s="13">
        <v>6347633.2800000003</v>
      </c>
      <c r="M562" s="13"/>
      <c r="N562" s="13">
        <v>6739462.0800000001</v>
      </c>
      <c r="O562" s="13"/>
      <c r="Q562" s="13">
        <f t="shared" si="43"/>
        <v>0</v>
      </c>
      <c r="R562" s="13">
        <f t="shared" si="44"/>
        <v>0</v>
      </c>
      <c r="S562" s="13">
        <f t="shared" si="45"/>
        <v>0</v>
      </c>
      <c r="T562" s="13">
        <f t="shared" si="46"/>
        <v>0</v>
      </c>
    </row>
    <row r="563" spans="1:20" ht="47.25" outlineLevel="3">
      <c r="A563" s="102" t="s">
        <v>668</v>
      </c>
      <c r="B563" s="103" t="s">
        <v>770</v>
      </c>
      <c r="C563" s="103" t="s">
        <v>242</v>
      </c>
      <c r="D563" s="103" t="s">
        <v>5</v>
      </c>
      <c r="E563" s="103" t="s">
        <v>90</v>
      </c>
      <c r="F563" s="103" t="s">
        <v>1</v>
      </c>
      <c r="G563" s="12">
        <f>G564</f>
        <v>924864</v>
      </c>
      <c r="H563" s="12"/>
      <c r="I563" s="12">
        <f>I564</f>
        <v>924864</v>
      </c>
      <c r="J563" s="12"/>
      <c r="L563" s="12">
        <v>924864</v>
      </c>
      <c r="M563" s="12"/>
      <c r="N563" s="12">
        <v>924864</v>
      </c>
      <c r="O563" s="12"/>
      <c r="Q563" s="12">
        <f t="shared" si="43"/>
        <v>0</v>
      </c>
      <c r="R563" s="12">
        <f t="shared" si="44"/>
        <v>0</v>
      </c>
      <c r="S563" s="12">
        <f t="shared" si="45"/>
        <v>0</v>
      </c>
      <c r="T563" s="12">
        <f t="shared" si="46"/>
        <v>0</v>
      </c>
    </row>
    <row r="564" spans="1:20" ht="63" outlineLevel="4">
      <c r="A564" s="102" t="s">
        <v>633</v>
      </c>
      <c r="B564" s="103" t="s">
        <v>770</v>
      </c>
      <c r="C564" s="103" t="s">
        <v>242</v>
      </c>
      <c r="D564" s="103" t="s">
        <v>5</v>
      </c>
      <c r="E564" s="103" t="s">
        <v>91</v>
      </c>
      <c r="F564" s="103" t="s">
        <v>1</v>
      </c>
      <c r="G564" s="12">
        <f>G565</f>
        <v>924864</v>
      </c>
      <c r="H564" s="12"/>
      <c r="I564" s="12">
        <f>I565</f>
        <v>924864</v>
      </c>
      <c r="J564" s="12"/>
      <c r="L564" s="12">
        <v>924864</v>
      </c>
      <c r="M564" s="12"/>
      <c r="N564" s="12">
        <v>924864</v>
      </c>
      <c r="O564" s="12"/>
      <c r="Q564" s="12">
        <f t="shared" si="43"/>
        <v>0</v>
      </c>
      <c r="R564" s="12">
        <f t="shared" si="44"/>
        <v>0</v>
      </c>
      <c r="S564" s="12">
        <f t="shared" si="45"/>
        <v>0</v>
      </c>
      <c r="T564" s="12">
        <f t="shared" si="46"/>
        <v>0</v>
      </c>
    </row>
    <row r="565" spans="1:20" s="149" customFormat="1" ht="47.25" outlineLevel="5">
      <c r="A565" s="19" t="s">
        <v>1092</v>
      </c>
      <c r="B565" s="20" t="s">
        <v>770</v>
      </c>
      <c r="C565" s="20" t="s">
        <v>242</v>
      </c>
      <c r="D565" s="20" t="s">
        <v>5</v>
      </c>
      <c r="E565" s="20" t="s">
        <v>100</v>
      </c>
      <c r="F565" s="20" t="s">
        <v>1</v>
      </c>
      <c r="G565" s="13">
        <f>G566</f>
        <v>924864</v>
      </c>
      <c r="H565" s="13"/>
      <c r="I565" s="13">
        <f>I566</f>
        <v>924864</v>
      </c>
      <c r="J565" s="13"/>
      <c r="L565" s="13">
        <v>924864</v>
      </c>
      <c r="M565" s="13"/>
      <c r="N565" s="13">
        <v>924864</v>
      </c>
      <c r="O565" s="13"/>
      <c r="Q565" s="13">
        <f t="shared" si="43"/>
        <v>0</v>
      </c>
      <c r="R565" s="13">
        <f t="shared" si="44"/>
        <v>0</v>
      </c>
      <c r="S565" s="13">
        <f t="shared" si="45"/>
        <v>0</v>
      </c>
      <c r="T565" s="13">
        <f t="shared" si="46"/>
        <v>0</v>
      </c>
    </row>
    <row r="566" spans="1:20" s="149" customFormat="1" ht="31.5" outlineLevel="6">
      <c r="A566" s="19" t="s">
        <v>448</v>
      </c>
      <c r="B566" s="20" t="s">
        <v>770</v>
      </c>
      <c r="C566" s="20" t="s">
        <v>242</v>
      </c>
      <c r="D566" s="20" t="s">
        <v>5</v>
      </c>
      <c r="E566" s="20" t="s">
        <v>101</v>
      </c>
      <c r="F566" s="20" t="s">
        <v>1</v>
      </c>
      <c r="G566" s="13">
        <f>G567</f>
        <v>924864</v>
      </c>
      <c r="H566" s="13"/>
      <c r="I566" s="13">
        <f>I567</f>
        <v>924864</v>
      </c>
      <c r="J566" s="13"/>
      <c r="L566" s="13">
        <v>924864</v>
      </c>
      <c r="M566" s="13"/>
      <c r="N566" s="13">
        <v>924864</v>
      </c>
      <c r="O566" s="13"/>
      <c r="Q566" s="13">
        <f t="shared" si="43"/>
        <v>0</v>
      </c>
      <c r="R566" s="13">
        <f t="shared" si="44"/>
        <v>0</v>
      </c>
      <c r="S566" s="13">
        <f t="shared" si="45"/>
        <v>0</v>
      </c>
      <c r="T566" s="13">
        <f t="shared" si="46"/>
        <v>0</v>
      </c>
    </row>
    <row r="567" spans="1:20" s="149" customFormat="1" ht="63" outlineLevel="7">
      <c r="A567" s="19" t="s">
        <v>706</v>
      </c>
      <c r="B567" s="20" t="s">
        <v>770</v>
      </c>
      <c r="C567" s="20" t="s">
        <v>242</v>
      </c>
      <c r="D567" s="20" t="s">
        <v>5</v>
      </c>
      <c r="E567" s="20" t="s">
        <v>101</v>
      </c>
      <c r="F567" s="20" t="s">
        <v>70</v>
      </c>
      <c r="G567" s="13">
        <v>924864</v>
      </c>
      <c r="H567" s="13"/>
      <c r="I567" s="13">
        <v>924864</v>
      </c>
      <c r="J567" s="13"/>
      <c r="L567" s="13">
        <v>924864</v>
      </c>
      <c r="M567" s="13"/>
      <c r="N567" s="13">
        <v>924864</v>
      </c>
      <c r="O567" s="13"/>
      <c r="Q567" s="13">
        <f t="shared" si="43"/>
        <v>0</v>
      </c>
      <c r="R567" s="13">
        <f t="shared" si="44"/>
        <v>0</v>
      </c>
      <c r="S567" s="13">
        <f t="shared" si="45"/>
        <v>0</v>
      </c>
      <c r="T567" s="13">
        <f t="shared" si="46"/>
        <v>0</v>
      </c>
    </row>
    <row r="568" spans="1:20" outlineLevel="2">
      <c r="A568" s="102" t="s">
        <v>691</v>
      </c>
      <c r="B568" s="103" t="s">
        <v>770</v>
      </c>
      <c r="C568" s="103" t="s">
        <v>242</v>
      </c>
      <c r="D568" s="103" t="s">
        <v>14</v>
      </c>
      <c r="E568" s="103" t="s">
        <v>4</v>
      </c>
      <c r="F568" s="103" t="s">
        <v>1</v>
      </c>
      <c r="G568" s="12">
        <f>G569+G588</f>
        <v>209872919.45000002</v>
      </c>
      <c r="H568" s="12">
        <f>H569+H588</f>
        <v>5261893.09</v>
      </c>
      <c r="I568" s="12">
        <f>I569+I588</f>
        <v>204065609.57999998</v>
      </c>
      <c r="J568" s="12">
        <f>J569+J588</f>
        <v>0</v>
      </c>
      <c r="L568" s="12">
        <v>209872919.44999999</v>
      </c>
      <c r="M568" s="12">
        <f>M569</f>
        <v>5261893.09</v>
      </c>
      <c r="N568" s="12">
        <v>204065609.58000001</v>
      </c>
      <c r="O568" s="12"/>
      <c r="Q568" s="12">
        <f t="shared" si="43"/>
        <v>0</v>
      </c>
      <c r="R568" s="12">
        <f t="shared" si="44"/>
        <v>0</v>
      </c>
      <c r="S568" s="12">
        <f t="shared" si="45"/>
        <v>0</v>
      </c>
      <c r="T568" s="12">
        <f t="shared" si="46"/>
        <v>0</v>
      </c>
    </row>
    <row r="569" spans="1:20" ht="47.25" outlineLevel="3">
      <c r="A569" s="102" t="s">
        <v>666</v>
      </c>
      <c r="B569" s="103" t="s">
        <v>770</v>
      </c>
      <c r="C569" s="103" t="s">
        <v>242</v>
      </c>
      <c r="D569" s="103" t="s">
        <v>14</v>
      </c>
      <c r="E569" s="103" t="s">
        <v>23</v>
      </c>
      <c r="F569" s="103" t="s">
        <v>1</v>
      </c>
      <c r="G569" s="12">
        <f>G570+G579</f>
        <v>208604327.45000002</v>
      </c>
      <c r="H569" s="12">
        <f>H570+H579</f>
        <v>5261893.09</v>
      </c>
      <c r="I569" s="12">
        <f>I570+I579</f>
        <v>202797017.57999998</v>
      </c>
      <c r="J569" s="12">
        <f>J570+J579</f>
        <v>0</v>
      </c>
      <c r="L569" s="12">
        <v>208604327.44999999</v>
      </c>
      <c r="M569" s="12">
        <f>M570</f>
        <v>5261893.09</v>
      </c>
      <c r="N569" s="12">
        <v>202797017.58000001</v>
      </c>
      <c r="O569" s="12"/>
      <c r="Q569" s="12">
        <f t="shared" si="43"/>
        <v>0</v>
      </c>
      <c r="R569" s="12">
        <f t="shared" si="44"/>
        <v>0</v>
      </c>
      <c r="S569" s="12">
        <f t="shared" si="45"/>
        <v>0</v>
      </c>
      <c r="T569" s="12">
        <f t="shared" si="46"/>
        <v>0</v>
      </c>
    </row>
    <row r="570" spans="1:20" ht="63" outlineLevel="4">
      <c r="A570" s="102" t="s">
        <v>651</v>
      </c>
      <c r="B570" s="103" t="s">
        <v>770</v>
      </c>
      <c r="C570" s="103" t="s">
        <v>242</v>
      </c>
      <c r="D570" s="103" t="s">
        <v>14</v>
      </c>
      <c r="E570" s="103" t="s">
        <v>259</v>
      </c>
      <c r="F570" s="103" t="s">
        <v>1</v>
      </c>
      <c r="G570" s="12">
        <f>G571+G576</f>
        <v>202910542.27000001</v>
      </c>
      <c r="H570" s="12">
        <f>H571+H576</f>
        <v>5261893.09</v>
      </c>
      <c r="I570" s="12">
        <f>I571+I576</f>
        <v>199809227.57999998</v>
      </c>
      <c r="J570" s="12">
        <f>J571+J576</f>
        <v>0</v>
      </c>
      <c r="L570" s="12">
        <v>202910542.27000001</v>
      </c>
      <c r="M570" s="12">
        <f>M571</f>
        <v>5261893.09</v>
      </c>
      <c r="N570" s="12">
        <v>199809227.58000001</v>
      </c>
      <c r="O570" s="12"/>
      <c r="Q570" s="12">
        <f t="shared" si="43"/>
        <v>0</v>
      </c>
      <c r="R570" s="12">
        <f t="shared" si="44"/>
        <v>0</v>
      </c>
      <c r="S570" s="12">
        <f t="shared" si="45"/>
        <v>0</v>
      </c>
      <c r="T570" s="12">
        <f t="shared" si="46"/>
        <v>0</v>
      </c>
    </row>
    <row r="571" spans="1:20" s="149" customFormat="1" ht="47.25" outlineLevel="5">
      <c r="A571" s="19" t="s">
        <v>1154</v>
      </c>
      <c r="B571" s="20" t="s">
        <v>770</v>
      </c>
      <c r="C571" s="20" t="s">
        <v>242</v>
      </c>
      <c r="D571" s="20" t="s">
        <v>14</v>
      </c>
      <c r="E571" s="20" t="s">
        <v>276</v>
      </c>
      <c r="F571" s="20" t="s">
        <v>1</v>
      </c>
      <c r="G571" s="13">
        <f>G572+G574</f>
        <v>200186548.03</v>
      </c>
      <c r="H571" s="13">
        <f>H572+H574</f>
        <v>5261893.09</v>
      </c>
      <c r="I571" s="13">
        <f>I572+I574</f>
        <v>196523800.38</v>
      </c>
      <c r="J571" s="13">
        <f>J572+J574</f>
        <v>0</v>
      </c>
      <c r="L571" s="13">
        <v>200186548.03</v>
      </c>
      <c r="M571" s="13">
        <f>M574</f>
        <v>5261893.09</v>
      </c>
      <c r="N571" s="13">
        <v>196523800.38</v>
      </c>
      <c r="O571" s="13"/>
      <c r="Q571" s="13">
        <f t="shared" si="43"/>
        <v>0</v>
      </c>
      <c r="R571" s="13">
        <f t="shared" si="44"/>
        <v>0</v>
      </c>
      <c r="S571" s="13">
        <f t="shared" si="45"/>
        <v>0</v>
      </c>
      <c r="T571" s="13">
        <f t="shared" si="46"/>
        <v>0</v>
      </c>
    </row>
    <row r="572" spans="1:20" s="149" customFormat="1" ht="94.5" outlineLevel="6">
      <c r="A572" s="19" t="s">
        <v>450</v>
      </c>
      <c r="B572" s="20" t="s">
        <v>770</v>
      </c>
      <c r="C572" s="20" t="s">
        <v>242</v>
      </c>
      <c r="D572" s="20" t="s">
        <v>14</v>
      </c>
      <c r="E572" s="20" t="s">
        <v>277</v>
      </c>
      <c r="F572" s="20" t="s">
        <v>1</v>
      </c>
      <c r="G572" s="13">
        <f>G573</f>
        <v>194924654.94</v>
      </c>
      <c r="H572" s="13">
        <f>H573</f>
        <v>0</v>
      </c>
      <c r="I572" s="13">
        <f>I573</f>
        <v>196523800.38</v>
      </c>
      <c r="J572" s="13">
        <f>J573</f>
        <v>0</v>
      </c>
      <c r="L572" s="13">
        <v>194924654.94</v>
      </c>
      <c r="M572" s="13"/>
      <c r="N572" s="13">
        <v>196523800.38</v>
      </c>
      <c r="O572" s="13"/>
      <c r="Q572" s="13">
        <f t="shared" si="43"/>
        <v>0</v>
      </c>
      <c r="R572" s="13">
        <f t="shared" si="44"/>
        <v>0</v>
      </c>
      <c r="S572" s="13">
        <f t="shared" si="45"/>
        <v>0</v>
      </c>
      <c r="T572" s="13">
        <f t="shared" si="46"/>
        <v>0</v>
      </c>
    </row>
    <row r="573" spans="1:20" s="149" customFormat="1" ht="63" outlineLevel="7">
      <c r="A573" s="19" t="s">
        <v>706</v>
      </c>
      <c r="B573" s="20" t="s">
        <v>770</v>
      </c>
      <c r="C573" s="20" t="s">
        <v>242</v>
      </c>
      <c r="D573" s="20" t="s">
        <v>14</v>
      </c>
      <c r="E573" s="20" t="s">
        <v>277</v>
      </c>
      <c r="F573" s="20" t="s">
        <v>70</v>
      </c>
      <c r="G573" s="13">
        <v>194924654.94</v>
      </c>
      <c r="H573" s="13"/>
      <c r="I573" s="13">
        <v>196523800.38</v>
      </c>
      <c r="J573" s="13"/>
      <c r="L573" s="13">
        <v>194924654.94</v>
      </c>
      <c r="M573" s="13"/>
      <c r="N573" s="13">
        <v>196523800.38</v>
      </c>
      <c r="O573" s="13"/>
      <c r="Q573" s="13">
        <f t="shared" si="43"/>
        <v>0</v>
      </c>
      <c r="R573" s="13">
        <f t="shared" si="44"/>
        <v>0</v>
      </c>
      <c r="S573" s="13">
        <f t="shared" si="45"/>
        <v>0</v>
      </c>
      <c r="T573" s="13">
        <f t="shared" si="46"/>
        <v>0</v>
      </c>
    </row>
    <row r="574" spans="1:20" s="149" customFormat="1" ht="94.5" outlineLevel="6">
      <c r="A574" s="19" t="s">
        <v>472</v>
      </c>
      <c r="B574" s="20" t="s">
        <v>770</v>
      </c>
      <c r="C574" s="20" t="s">
        <v>242</v>
      </c>
      <c r="D574" s="20" t="s">
        <v>14</v>
      </c>
      <c r="E574" s="20" t="s">
        <v>278</v>
      </c>
      <c r="F574" s="20" t="s">
        <v>1</v>
      </c>
      <c r="G574" s="13">
        <f>G575</f>
        <v>5261893.09</v>
      </c>
      <c r="H574" s="13">
        <f>H575</f>
        <v>5261893.09</v>
      </c>
      <c r="I574" s="13">
        <f>I575</f>
        <v>0</v>
      </c>
      <c r="J574" s="13"/>
      <c r="L574" s="13">
        <v>5261893.09</v>
      </c>
      <c r="M574" s="13">
        <v>5261893.09</v>
      </c>
      <c r="N574" s="13">
        <v>0</v>
      </c>
      <c r="O574" s="13"/>
      <c r="Q574" s="13">
        <f t="shared" si="43"/>
        <v>0</v>
      </c>
      <c r="R574" s="13">
        <f t="shared" si="44"/>
        <v>0</v>
      </c>
      <c r="S574" s="13">
        <f t="shared" si="45"/>
        <v>0</v>
      </c>
      <c r="T574" s="13">
        <f t="shared" si="46"/>
        <v>0</v>
      </c>
    </row>
    <row r="575" spans="1:20" s="149" customFormat="1" ht="63" outlineLevel="7">
      <c r="A575" s="19" t="s">
        <v>706</v>
      </c>
      <c r="B575" s="20" t="s">
        <v>770</v>
      </c>
      <c r="C575" s="20" t="s">
        <v>242</v>
      </c>
      <c r="D575" s="20" t="s">
        <v>14</v>
      </c>
      <c r="E575" s="20" t="s">
        <v>278</v>
      </c>
      <c r="F575" s="20" t="s">
        <v>70</v>
      </c>
      <c r="G575" s="13">
        <v>5261893.09</v>
      </c>
      <c r="H575" s="13">
        <v>5261893.09</v>
      </c>
      <c r="I575" s="13">
        <v>0</v>
      </c>
      <c r="J575" s="13"/>
      <c r="L575" s="13">
        <v>5261893.09</v>
      </c>
      <c r="M575" s="13">
        <v>5261893.09</v>
      </c>
      <c r="N575" s="13">
        <v>0</v>
      </c>
      <c r="O575" s="13"/>
      <c r="Q575" s="13">
        <f t="shared" si="43"/>
        <v>0</v>
      </c>
      <c r="R575" s="13">
        <f t="shared" si="44"/>
        <v>0</v>
      </c>
      <c r="S575" s="13">
        <f t="shared" si="45"/>
        <v>0</v>
      </c>
      <c r="T575" s="13">
        <f t="shared" si="46"/>
        <v>0</v>
      </c>
    </row>
    <row r="576" spans="1:20" s="149" customFormat="1" ht="31.5" outlineLevel="5">
      <c r="A576" s="19" t="s">
        <v>1148</v>
      </c>
      <c r="B576" s="20" t="s">
        <v>770</v>
      </c>
      <c r="C576" s="20" t="s">
        <v>242</v>
      </c>
      <c r="D576" s="20" t="s">
        <v>14</v>
      </c>
      <c r="E576" s="20" t="s">
        <v>280</v>
      </c>
      <c r="F576" s="20" t="s">
        <v>1</v>
      </c>
      <c r="G576" s="13">
        <f>G577</f>
        <v>2723994.24</v>
      </c>
      <c r="H576" s="13"/>
      <c r="I576" s="13">
        <f>I577</f>
        <v>3285427.2</v>
      </c>
      <c r="J576" s="13"/>
      <c r="L576" s="13">
        <v>2723994.24</v>
      </c>
      <c r="M576" s="13"/>
      <c r="N576" s="13">
        <v>3285427.2</v>
      </c>
      <c r="O576" s="13"/>
      <c r="Q576" s="13">
        <f t="shared" si="43"/>
        <v>0</v>
      </c>
      <c r="R576" s="13">
        <f t="shared" si="44"/>
        <v>0</v>
      </c>
      <c r="S576" s="13">
        <f t="shared" si="45"/>
        <v>0</v>
      </c>
      <c r="T576" s="13">
        <f t="shared" si="46"/>
        <v>0</v>
      </c>
    </row>
    <row r="577" spans="1:20" s="149" customFormat="1" ht="94.5" outlineLevel="6">
      <c r="A577" s="19" t="s">
        <v>439</v>
      </c>
      <c r="B577" s="20" t="s">
        <v>770</v>
      </c>
      <c r="C577" s="20" t="s">
        <v>242</v>
      </c>
      <c r="D577" s="20" t="s">
        <v>14</v>
      </c>
      <c r="E577" s="20" t="s">
        <v>281</v>
      </c>
      <c r="F577" s="20" t="s">
        <v>1</v>
      </c>
      <c r="G577" s="13">
        <f>G578</f>
        <v>2723994.24</v>
      </c>
      <c r="H577" s="13"/>
      <c r="I577" s="13">
        <f>I578</f>
        <v>3285427.2</v>
      </c>
      <c r="J577" s="13"/>
      <c r="L577" s="13">
        <v>2723994.24</v>
      </c>
      <c r="M577" s="13"/>
      <c r="N577" s="13">
        <v>3285427.2</v>
      </c>
      <c r="O577" s="13"/>
      <c r="Q577" s="13">
        <f t="shared" si="43"/>
        <v>0</v>
      </c>
      <c r="R577" s="13">
        <f t="shared" si="44"/>
        <v>0</v>
      </c>
      <c r="S577" s="13">
        <f t="shared" si="45"/>
        <v>0</v>
      </c>
      <c r="T577" s="13">
        <f t="shared" si="46"/>
        <v>0</v>
      </c>
    </row>
    <row r="578" spans="1:20" s="149" customFormat="1" ht="63" outlineLevel="7">
      <c r="A578" s="19" t="s">
        <v>706</v>
      </c>
      <c r="B578" s="20" t="s">
        <v>770</v>
      </c>
      <c r="C578" s="20" t="s">
        <v>242</v>
      </c>
      <c r="D578" s="20" t="s">
        <v>14</v>
      </c>
      <c r="E578" s="20" t="s">
        <v>281</v>
      </c>
      <c r="F578" s="20" t="s">
        <v>70</v>
      </c>
      <c r="G578" s="13">
        <v>2723994.24</v>
      </c>
      <c r="H578" s="13"/>
      <c r="I578" s="13">
        <v>3285427.2</v>
      </c>
      <c r="J578" s="13"/>
      <c r="L578" s="13">
        <v>2723994.24</v>
      </c>
      <c r="M578" s="13"/>
      <c r="N578" s="13">
        <v>3285427.2</v>
      </c>
      <c r="O578" s="13"/>
      <c r="Q578" s="13">
        <f t="shared" si="43"/>
        <v>0</v>
      </c>
      <c r="R578" s="13">
        <f t="shared" si="44"/>
        <v>0</v>
      </c>
      <c r="S578" s="13">
        <f t="shared" si="45"/>
        <v>0</v>
      </c>
      <c r="T578" s="13">
        <f t="shared" si="46"/>
        <v>0</v>
      </c>
    </row>
    <row r="579" spans="1:20" ht="63" outlineLevel="4">
      <c r="A579" s="102" t="s">
        <v>650</v>
      </c>
      <c r="B579" s="103" t="s">
        <v>770</v>
      </c>
      <c r="C579" s="103" t="s">
        <v>242</v>
      </c>
      <c r="D579" s="103" t="s">
        <v>14</v>
      </c>
      <c r="E579" s="103" t="s">
        <v>252</v>
      </c>
      <c r="F579" s="103" t="s">
        <v>1</v>
      </c>
      <c r="G579" s="12">
        <f>G580+G583</f>
        <v>5693785.1799999997</v>
      </c>
      <c r="H579" s="12"/>
      <c r="I579" s="12">
        <f>I580+I583</f>
        <v>2987790</v>
      </c>
      <c r="J579" s="12"/>
      <c r="L579" s="12">
        <v>5693785.1799999997</v>
      </c>
      <c r="M579" s="12"/>
      <c r="N579" s="12">
        <v>2987790</v>
      </c>
      <c r="O579" s="12"/>
      <c r="Q579" s="12">
        <f t="shared" si="43"/>
        <v>0</v>
      </c>
      <c r="R579" s="12">
        <f t="shared" si="44"/>
        <v>0</v>
      </c>
      <c r="S579" s="12">
        <f t="shared" si="45"/>
        <v>0</v>
      </c>
      <c r="T579" s="12">
        <f t="shared" si="46"/>
        <v>0</v>
      </c>
    </row>
    <row r="580" spans="1:20" s="149" customFormat="1" ht="47.25" outlineLevel="5">
      <c r="A580" s="19" t="s">
        <v>1155</v>
      </c>
      <c r="B580" s="20" t="s">
        <v>770</v>
      </c>
      <c r="C580" s="20" t="s">
        <v>242</v>
      </c>
      <c r="D580" s="20" t="s">
        <v>14</v>
      </c>
      <c r="E580" s="20" t="s">
        <v>255</v>
      </c>
      <c r="F580" s="20" t="s">
        <v>1</v>
      </c>
      <c r="G580" s="13">
        <f>G581</f>
        <v>5253675.18</v>
      </c>
      <c r="H580" s="13"/>
      <c r="I580" s="13">
        <f>I581</f>
        <v>0</v>
      </c>
      <c r="J580" s="13"/>
      <c r="L580" s="13">
        <v>5253675.18</v>
      </c>
      <c r="M580" s="13"/>
      <c r="N580" s="13">
        <v>0</v>
      </c>
      <c r="O580" s="13"/>
      <c r="Q580" s="13">
        <f t="shared" si="43"/>
        <v>0</v>
      </c>
      <c r="R580" s="13">
        <f t="shared" si="44"/>
        <v>0</v>
      </c>
      <c r="S580" s="13">
        <f t="shared" si="45"/>
        <v>0</v>
      </c>
      <c r="T580" s="13">
        <f t="shared" si="46"/>
        <v>0</v>
      </c>
    </row>
    <row r="581" spans="1:20" s="149" customFormat="1" ht="31.5" outlineLevel="6">
      <c r="A581" s="19" t="s">
        <v>448</v>
      </c>
      <c r="B581" s="20" t="s">
        <v>770</v>
      </c>
      <c r="C581" s="20" t="s">
        <v>242</v>
      </c>
      <c r="D581" s="20" t="s">
        <v>14</v>
      </c>
      <c r="E581" s="20" t="s">
        <v>256</v>
      </c>
      <c r="F581" s="20" t="s">
        <v>1</v>
      </c>
      <c r="G581" s="13">
        <f>G582</f>
        <v>5253675.18</v>
      </c>
      <c r="H581" s="13"/>
      <c r="I581" s="13">
        <f>I582</f>
        <v>0</v>
      </c>
      <c r="J581" s="13"/>
      <c r="L581" s="13">
        <v>5253675.18</v>
      </c>
      <c r="M581" s="13"/>
      <c r="N581" s="13">
        <v>0</v>
      </c>
      <c r="O581" s="13"/>
      <c r="Q581" s="13">
        <f t="shared" si="43"/>
        <v>0</v>
      </c>
      <c r="R581" s="13">
        <f t="shared" si="44"/>
        <v>0</v>
      </c>
      <c r="S581" s="13">
        <f t="shared" si="45"/>
        <v>0</v>
      </c>
      <c r="T581" s="13">
        <f t="shared" si="46"/>
        <v>0</v>
      </c>
    </row>
    <row r="582" spans="1:20" s="149" customFormat="1" ht="63" outlineLevel="7">
      <c r="A582" s="19" t="s">
        <v>706</v>
      </c>
      <c r="B582" s="20" t="s">
        <v>770</v>
      </c>
      <c r="C582" s="20" t="s">
        <v>242</v>
      </c>
      <c r="D582" s="20" t="s">
        <v>14</v>
      </c>
      <c r="E582" s="20" t="s">
        <v>256</v>
      </c>
      <c r="F582" s="20" t="s">
        <v>70</v>
      </c>
      <c r="G582" s="13">
        <v>5253675.18</v>
      </c>
      <c r="H582" s="13"/>
      <c r="I582" s="13">
        <v>0</v>
      </c>
      <c r="J582" s="13"/>
      <c r="L582" s="13">
        <v>5253675.18</v>
      </c>
      <c r="M582" s="13"/>
      <c r="N582" s="13">
        <v>0</v>
      </c>
      <c r="O582" s="13"/>
      <c r="Q582" s="13">
        <f t="shared" si="43"/>
        <v>0</v>
      </c>
      <c r="R582" s="13">
        <f t="shared" si="44"/>
        <v>0</v>
      </c>
      <c r="S582" s="13">
        <f t="shared" si="45"/>
        <v>0</v>
      </c>
      <c r="T582" s="13">
        <f t="shared" si="46"/>
        <v>0</v>
      </c>
    </row>
    <row r="583" spans="1:20" s="149" customFormat="1" ht="47.25" outlineLevel="5">
      <c r="A583" s="19" t="s">
        <v>1149</v>
      </c>
      <c r="B583" s="20" t="s">
        <v>770</v>
      </c>
      <c r="C583" s="20" t="s">
        <v>242</v>
      </c>
      <c r="D583" s="20" t="s">
        <v>14</v>
      </c>
      <c r="E583" s="20" t="s">
        <v>257</v>
      </c>
      <c r="F583" s="20" t="s">
        <v>1</v>
      </c>
      <c r="G583" s="13">
        <f>G584+G586</f>
        <v>440110</v>
      </c>
      <c r="H583" s="13"/>
      <c r="I583" s="13">
        <f>I584+I586</f>
        <v>2987790</v>
      </c>
      <c r="J583" s="13"/>
      <c r="L583" s="13">
        <v>440110</v>
      </c>
      <c r="M583" s="13"/>
      <c r="N583" s="13">
        <v>2987790</v>
      </c>
      <c r="O583" s="13"/>
      <c r="Q583" s="13">
        <f t="shared" si="43"/>
        <v>0</v>
      </c>
      <c r="R583" s="13">
        <f t="shared" si="44"/>
        <v>0</v>
      </c>
      <c r="S583" s="13">
        <f t="shared" si="45"/>
        <v>0</v>
      </c>
      <c r="T583" s="13">
        <f t="shared" si="46"/>
        <v>0</v>
      </c>
    </row>
    <row r="584" spans="1:20" s="149" customFormat="1" ht="47.25" outlineLevel="6">
      <c r="A584" s="19" t="s">
        <v>463</v>
      </c>
      <c r="B584" s="20" t="s">
        <v>770</v>
      </c>
      <c r="C584" s="20" t="s">
        <v>242</v>
      </c>
      <c r="D584" s="20" t="s">
        <v>14</v>
      </c>
      <c r="E584" s="20" t="s">
        <v>421</v>
      </c>
      <c r="F584" s="20" t="s">
        <v>1</v>
      </c>
      <c r="G584" s="13">
        <f>G585</f>
        <v>0</v>
      </c>
      <c r="H584" s="13"/>
      <c r="I584" s="13">
        <f>I585</f>
        <v>2987790</v>
      </c>
      <c r="J584" s="13"/>
      <c r="L584" s="13">
        <v>0</v>
      </c>
      <c r="M584" s="13"/>
      <c r="N584" s="13">
        <v>2987790</v>
      </c>
      <c r="O584" s="13"/>
      <c r="Q584" s="13">
        <f t="shared" si="43"/>
        <v>0</v>
      </c>
      <c r="R584" s="13">
        <f t="shared" si="44"/>
        <v>0</v>
      </c>
      <c r="S584" s="13">
        <f t="shared" si="45"/>
        <v>0</v>
      </c>
      <c r="T584" s="13">
        <f t="shared" si="46"/>
        <v>0</v>
      </c>
    </row>
    <row r="585" spans="1:20" s="149" customFormat="1" ht="63" outlineLevel="7">
      <c r="A585" s="19" t="s">
        <v>706</v>
      </c>
      <c r="B585" s="20" t="s">
        <v>770</v>
      </c>
      <c r="C585" s="20" t="s">
        <v>242</v>
      </c>
      <c r="D585" s="20" t="s">
        <v>14</v>
      </c>
      <c r="E585" s="20" t="s">
        <v>421</v>
      </c>
      <c r="F585" s="20" t="s">
        <v>70</v>
      </c>
      <c r="G585" s="13">
        <v>0</v>
      </c>
      <c r="H585" s="13"/>
      <c r="I585" s="13">
        <v>2987790</v>
      </c>
      <c r="J585" s="13"/>
      <c r="L585" s="13">
        <v>0</v>
      </c>
      <c r="M585" s="13"/>
      <c r="N585" s="13">
        <v>2987790</v>
      </c>
      <c r="O585" s="13"/>
      <c r="Q585" s="13">
        <f t="shared" si="43"/>
        <v>0</v>
      </c>
      <c r="R585" s="13">
        <f t="shared" si="44"/>
        <v>0</v>
      </c>
      <c r="S585" s="13">
        <f t="shared" si="45"/>
        <v>0</v>
      </c>
      <c r="T585" s="13">
        <f t="shared" si="46"/>
        <v>0</v>
      </c>
    </row>
    <row r="586" spans="1:20" s="149" customFormat="1" ht="31.5" outlineLevel="6">
      <c r="A586" s="19" t="s">
        <v>448</v>
      </c>
      <c r="B586" s="20" t="s">
        <v>770</v>
      </c>
      <c r="C586" s="20" t="s">
        <v>242</v>
      </c>
      <c r="D586" s="20" t="s">
        <v>14</v>
      </c>
      <c r="E586" s="20" t="s">
        <v>258</v>
      </c>
      <c r="F586" s="20" t="s">
        <v>1</v>
      </c>
      <c r="G586" s="13">
        <f>G587</f>
        <v>440110</v>
      </c>
      <c r="H586" s="13"/>
      <c r="I586" s="13">
        <f>I587</f>
        <v>0</v>
      </c>
      <c r="J586" s="13"/>
      <c r="L586" s="13">
        <v>440110</v>
      </c>
      <c r="M586" s="13"/>
      <c r="N586" s="13">
        <v>0</v>
      </c>
      <c r="O586" s="13"/>
      <c r="Q586" s="13">
        <f t="shared" si="43"/>
        <v>0</v>
      </c>
      <c r="R586" s="13">
        <f t="shared" si="44"/>
        <v>0</v>
      </c>
      <c r="S586" s="13">
        <f t="shared" si="45"/>
        <v>0</v>
      </c>
      <c r="T586" s="13">
        <f t="shared" si="46"/>
        <v>0</v>
      </c>
    </row>
    <row r="587" spans="1:20" s="149" customFormat="1" ht="63" outlineLevel="7">
      <c r="A587" s="19" t="s">
        <v>706</v>
      </c>
      <c r="B587" s="20" t="s">
        <v>770</v>
      </c>
      <c r="C587" s="20" t="s">
        <v>242</v>
      </c>
      <c r="D587" s="20" t="s">
        <v>14</v>
      </c>
      <c r="E587" s="20" t="s">
        <v>258</v>
      </c>
      <c r="F587" s="20" t="s">
        <v>70</v>
      </c>
      <c r="G587" s="13">
        <v>440110</v>
      </c>
      <c r="H587" s="13"/>
      <c r="I587" s="13">
        <v>0</v>
      </c>
      <c r="J587" s="13"/>
      <c r="L587" s="13">
        <v>440110</v>
      </c>
      <c r="M587" s="13"/>
      <c r="N587" s="13">
        <v>0</v>
      </c>
      <c r="O587" s="13"/>
      <c r="Q587" s="13">
        <f t="shared" si="43"/>
        <v>0</v>
      </c>
      <c r="R587" s="13">
        <f t="shared" si="44"/>
        <v>0</v>
      </c>
      <c r="S587" s="13">
        <f t="shared" si="45"/>
        <v>0</v>
      </c>
      <c r="T587" s="13">
        <f t="shared" si="46"/>
        <v>0</v>
      </c>
    </row>
    <row r="588" spans="1:20" ht="47.25" outlineLevel="3">
      <c r="A588" s="102" t="s">
        <v>668</v>
      </c>
      <c r="B588" s="103" t="s">
        <v>770</v>
      </c>
      <c r="C588" s="103" t="s">
        <v>242</v>
      </c>
      <c r="D588" s="103" t="s">
        <v>14</v>
      </c>
      <c r="E588" s="103" t="s">
        <v>90</v>
      </c>
      <c r="F588" s="103" t="s">
        <v>1</v>
      </c>
      <c r="G588" s="12">
        <f>G589</f>
        <v>1268592</v>
      </c>
      <c r="H588" s="12"/>
      <c r="I588" s="12">
        <f>I589</f>
        <v>1268592</v>
      </c>
      <c r="J588" s="12"/>
      <c r="L588" s="12">
        <v>1268592</v>
      </c>
      <c r="M588" s="12"/>
      <c r="N588" s="12">
        <v>1268592</v>
      </c>
      <c r="O588" s="12"/>
      <c r="Q588" s="12">
        <f t="shared" si="43"/>
        <v>0</v>
      </c>
      <c r="R588" s="12">
        <f t="shared" si="44"/>
        <v>0</v>
      </c>
      <c r="S588" s="12">
        <f t="shared" si="45"/>
        <v>0</v>
      </c>
      <c r="T588" s="12">
        <f t="shared" si="46"/>
        <v>0</v>
      </c>
    </row>
    <row r="589" spans="1:20" ht="63" outlineLevel="4">
      <c r="A589" s="102" t="s">
        <v>633</v>
      </c>
      <c r="B589" s="103" t="s">
        <v>770</v>
      </c>
      <c r="C589" s="103" t="s">
        <v>242</v>
      </c>
      <c r="D589" s="103" t="s">
        <v>14</v>
      </c>
      <c r="E589" s="103" t="s">
        <v>91</v>
      </c>
      <c r="F589" s="103" t="s">
        <v>1</v>
      </c>
      <c r="G589" s="12">
        <f>G590</f>
        <v>1268592</v>
      </c>
      <c r="H589" s="12"/>
      <c r="I589" s="12">
        <f>I590</f>
        <v>1268592</v>
      </c>
      <c r="J589" s="12"/>
      <c r="L589" s="12">
        <v>1268592</v>
      </c>
      <c r="M589" s="12"/>
      <c r="N589" s="12">
        <v>1268592</v>
      </c>
      <c r="O589" s="12"/>
      <c r="Q589" s="12">
        <f t="shared" ref="Q589:Q652" si="48">L589-G589</f>
        <v>0</v>
      </c>
      <c r="R589" s="12">
        <f t="shared" ref="R589:R652" si="49">M589-H589</f>
        <v>0</v>
      </c>
      <c r="S589" s="12">
        <f t="shared" ref="S589:S652" si="50">N589-I589</f>
        <v>0</v>
      </c>
      <c r="T589" s="12">
        <f t="shared" ref="T589:T652" si="51">O589-J589</f>
        <v>0</v>
      </c>
    </row>
    <row r="590" spans="1:20" s="149" customFormat="1" ht="47.25" outlineLevel="5">
      <c r="A590" s="19" t="s">
        <v>1092</v>
      </c>
      <c r="B590" s="20" t="s">
        <v>770</v>
      </c>
      <c r="C590" s="20" t="s">
        <v>242</v>
      </c>
      <c r="D590" s="20" t="s">
        <v>14</v>
      </c>
      <c r="E590" s="20" t="s">
        <v>100</v>
      </c>
      <c r="F590" s="20" t="s">
        <v>1</v>
      </c>
      <c r="G590" s="13">
        <f>G591</f>
        <v>1268592</v>
      </c>
      <c r="H590" s="13"/>
      <c r="I590" s="13">
        <f>I591</f>
        <v>1268592</v>
      </c>
      <c r="J590" s="13"/>
      <c r="L590" s="13">
        <v>1268592</v>
      </c>
      <c r="M590" s="13"/>
      <c r="N590" s="13">
        <v>1268592</v>
      </c>
      <c r="O590" s="13"/>
      <c r="Q590" s="13">
        <f t="shared" si="48"/>
        <v>0</v>
      </c>
      <c r="R590" s="13">
        <f t="shared" si="49"/>
        <v>0</v>
      </c>
      <c r="S590" s="13">
        <f t="shared" si="50"/>
        <v>0</v>
      </c>
      <c r="T590" s="13">
        <f t="shared" si="51"/>
        <v>0</v>
      </c>
    </row>
    <row r="591" spans="1:20" s="149" customFormat="1" ht="31.5" outlineLevel="6">
      <c r="A591" s="19" t="s">
        <v>448</v>
      </c>
      <c r="B591" s="20" t="s">
        <v>770</v>
      </c>
      <c r="C591" s="20" t="s">
        <v>242</v>
      </c>
      <c r="D591" s="20" t="s">
        <v>14</v>
      </c>
      <c r="E591" s="20" t="s">
        <v>101</v>
      </c>
      <c r="F591" s="20" t="s">
        <v>1</v>
      </c>
      <c r="G591" s="13">
        <f>G592</f>
        <v>1268592</v>
      </c>
      <c r="H591" s="13"/>
      <c r="I591" s="13">
        <f>I592</f>
        <v>1268592</v>
      </c>
      <c r="J591" s="13"/>
      <c r="L591" s="13">
        <v>1268592</v>
      </c>
      <c r="M591" s="13"/>
      <c r="N591" s="13">
        <v>1268592</v>
      </c>
      <c r="O591" s="13"/>
      <c r="Q591" s="13">
        <f t="shared" si="48"/>
        <v>0</v>
      </c>
      <c r="R591" s="13">
        <f t="shared" si="49"/>
        <v>0</v>
      </c>
      <c r="S591" s="13">
        <f t="shared" si="50"/>
        <v>0</v>
      </c>
      <c r="T591" s="13">
        <f t="shared" si="51"/>
        <v>0</v>
      </c>
    </row>
    <row r="592" spans="1:20" s="149" customFormat="1" ht="63" outlineLevel="7">
      <c r="A592" s="19" t="s">
        <v>706</v>
      </c>
      <c r="B592" s="20" t="s">
        <v>770</v>
      </c>
      <c r="C592" s="20" t="s">
        <v>242</v>
      </c>
      <c r="D592" s="20" t="s">
        <v>14</v>
      </c>
      <c r="E592" s="20" t="s">
        <v>101</v>
      </c>
      <c r="F592" s="20" t="s">
        <v>70</v>
      </c>
      <c r="G592" s="13">
        <v>1268592</v>
      </c>
      <c r="H592" s="13"/>
      <c r="I592" s="13">
        <v>1268592</v>
      </c>
      <c r="J592" s="13"/>
      <c r="L592" s="13">
        <v>1268592</v>
      </c>
      <c r="M592" s="13"/>
      <c r="N592" s="13">
        <v>1268592</v>
      </c>
      <c r="O592" s="13"/>
      <c r="Q592" s="13">
        <f t="shared" si="48"/>
        <v>0</v>
      </c>
      <c r="R592" s="13">
        <f t="shared" si="49"/>
        <v>0</v>
      </c>
      <c r="S592" s="13">
        <f t="shared" si="50"/>
        <v>0</v>
      </c>
      <c r="T592" s="13">
        <f t="shared" si="51"/>
        <v>0</v>
      </c>
    </row>
    <row r="593" spans="1:20" outlineLevel="2">
      <c r="A593" s="102" t="s">
        <v>692</v>
      </c>
      <c r="B593" s="103" t="s">
        <v>770</v>
      </c>
      <c r="C593" s="103" t="s">
        <v>242</v>
      </c>
      <c r="D593" s="103" t="s">
        <v>242</v>
      </c>
      <c r="E593" s="103" t="s">
        <v>4</v>
      </c>
      <c r="F593" s="103" t="s">
        <v>1</v>
      </c>
      <c r="G593" s="12">
        <f t="shared" ref="G593:J594" si="52">G594</f>
        <v>12358946.4</v>
      </c>
      <c r="H593" s="12">
        <f t="shared" si="52"/>
        <v>3866700</v>
      </c>
      <c r="I593" s="12">
        <f t="shared" si="52"/>
        <v>12358946.4</v>
      </c>
      <c r="J593" s="12">
        <f t="shared" si="52"/>
        <v>3866700</v>
      </c>
      <c r="L593" s="12">
        <v>12358946.4</v>
      </c>
      <c r="M593" s="12">
        <f>M594</f>
        <v>3866700</v>
      </c>
      <c r="N593" s="12">
        <v>12358946.4</v>
      </c>
      <c r="O593" s="12">
        <f>O594</f>
        <v>3866700</v>
      </c>
      <c r="Q593" s="12">
        <f t="shared" si="48"/>
        <v>0</v>
      </c>
      <c r="R593" s="12">
        <f t="shared" si="49"/>
        <v>0</v>
      </c>
      <c r="S593" s="12">
        <f t="shared" si="50"/>
        <v>0</v>
      </c>
      <c r="T593" s="12">
        <f t="shared" si="51"/>
        <v>0</v>
      </c>
    </row>
    <row r="594" spans="1:20" ht="47.25" outlineLevel="3">
      <c r="A594" s="102" t="s">
        <v>666</v>
      </c>
      <c r="B594" s="103" t="s">
        <v>770</v>
      </c>
      <c r="C594" s="103" t="s">
        <v>242</v>
      </c>
      <c r="D594" s="103" t="s">
        <v>242</v>
      </c>
      <c r="E594" s="103" t="s">
        <v>23</v>
      </c>
      <c r="F594" s="103" t="s">
        <v>1</v>
      </c>
      <c r="G594" s="12">
        <f t="shared" si="52"/>
        <v>12358946.4</v>
      </c>
      <c r="H594" s="12">
        <f t="shared" si="52"/>
        <v>3866700</v>
      </c>
      <c r="I594" s="12">
        <f t="shared" si="52"/>
        <v>12358946.4</v>
      </c>
      <c r="J594" s="12">
        <f t="shared" si="52"/>
        <v>3866700</v>
      </c>
      <c r="L594" s="12">
        <v>12358946.4</v>
      </c>
      <c r="M594" s="12">
        <f>M595</f>
        <v>3866700</v>
      </c>
      <c r="N594" s="12">
        <v>12358946.4</v>
      </c>
      <c r="O594" s="12">
        <f>O595</f>
        <v>3866700</v>
      </c>
      <c r="Q594" s="12">
        <f t="shared" si="48"/>
        <v>0</v>
      </c>
      <c r="R594" s="12">
        <f t="shared" si="49"/>
        <v>0</v>
      </c>
      <c r="S594" s="12">
        <f t="shared" si="50"/>
        <v>0</v>
      </c>
      <c r="T594" s="12">
        <f t="shared" si="51"/>
        <v>0</v>
      </c>
    </row>
    <row r="595" spans="1:20" ht="63" outlineLevel="4">
      <c r="A595" s="102" t="s">
        <v>653</v>
      </c>
      <c r="B595" s="103" t="s">
        <v>770</v>
      </c>
      <c r="C595" s="103" t="s">
        <v>242</v>
      </c>
      <c r="D595" s="103" t="s">
        <v>242</v>
      </c>
      <c r="E595" s="103" t="s">
        <v>294</v>
      </c>
      <c r="F595" s="103" t="s">
        <v>1</v>
      </c>
      <c r="G595" s="12">
        <f>G596+G599</f>
        <v>12358946.4</v>
      </c>
      <c r="H595" s="12">
        <f>H596+H599</f>
        <v>3866700</v>
      </c>
      <c r="I595" s="12">
        <f>I596+I599</f>
        <v>12358946.4</v>
      </c>
      <c r="J595" s="12">
        <f>J596+J599</f>
        <v>3866700</v>
      </c>
      <c r="L595" s="12">
        <v>12358946.4</v>
      </c>
      <c r="M595" s="12">
        <f>M599</f>
        <v>3866700</v>
      </c>
      <c r="N595" s="12">
        <v>12358946.4</v>
      </c>
      <c r="O595" s="12">
        <f>O599</f>
        <v>3866700</v>
      </c>
      <c r="Q595" s="12">
        <f t="shared" si="48"/>
        <v>0</v>
      </c>
      <c r="R595" s="12">
        <f t="shared" si="49"/>
        <v>0</v>
      </c>
      <c r="S595" s="12">
        <f t="shared" si="50"/>
        <v>0</v>
      </c>
      <c r="T595" s="12">
        <f t="shared" si="51"/>
        <v>0</v>
      </c>
    </row>
    <row r="596" spans="1:20" s="149" customFormat="1" ht="31.5" outlineLevel="5">
      <c r="A596" s="19" t="s">
        <v>1156</v>
      </c>
      <c r="B596" s="20" t="s">
        <v>770</v>
      </c>
      <c r="C596" s="20" t="s">
        <v>242</v>
      </c>
      <c r="D596" s="20" t="s">
        <v>242</v>
      </c>
      <c r="E596" s="20" t="s">
        <v>295</v>
      </c>
      <c r="F596" s="20" t="s">
        <v>1</v>
      </c>
      <c r="G596" s="13">
        <f>G597</f>
        <v>6549270.9100000001</v>
      </c>
      <c r="H596" s="13"/>
      <c r="I596" s="13">
        <f>I597</f>
        <v>6549270.9100000001</v>
      </c>
      <c r="J596" s="13"/>
      <c r="L596" s="13">
        <v>6549270.9100000001</v>
      </c>
      <c r="M596" s="13"/>
      <c r="N596" s="13">
        <v>6549270.9100000001</v>
      </c>
      <c r="O596" s="13"/>
      <c r="Q596" s="13">
        <f t="shared" si="48"/>
        <v>0</v>
      </c>
      <c r="R596" s="13">
        <f t="shared" si="49"/>
        <v>0</v>
      </c>
      <c r="S596" s="13">
        <f t="shared" si="50"/>
        <v>0</v>
      </c>
      <c r="T596" s="13">
        <f t="shared" si="51"/>
        <v>0</v>
      </c>
    </row>
    <row r="597" spans="1:20" s="149" customFormat="1" ht="31.5" outlineLevel="6">
      <c r="A597" s="19" t="s">
        <v>448</v>
      </c>
      <c r="B597" s="20" t="s">
        <v>770</v>
      </c>
      <c r="C597" s="20" t="s">
        <v>242</v>
      </c>
      <c r="D597" s="20" t="s">
        <v>242</v>
      </c>
      <c r="E597" s="20" t="s">
        <v>296</v>
      </c>
      <c r="F597" s="20" t="s">
        <v>1</v>
      </c>
      <c r="G597" s="13">
        <f>G598</f>
        <v>6549270.9100000001</v>
      </c>
      <c r="H597" s="13"/>
      <c r="I597" s="13">
        <f>I598</f>
        <v>6549270.9100000001</v>
      </c>
      <c r="J597" s="13"/>
      <c r="L597" s="13">
        <v>6549270.9100000001</v>
      </c>
      <c r="M597" s="13"/>
      <c r="N597" s="13">
        <v>6549270.9100000001</v>
      </c>
      <c r="O597" s="13"/>
      <c r="Q597" s="13">
        <f t="shared" si="48"/>
        <v>0</v>
      </c>
      <c r="R597" s="13">
        <f t="shared" si="49"/>
        <v>0</v>
      </c>
      <c r="S597" s="13">
        <f t="shared" si="50"/>
        <v>0</v>
      </c>
      <c r="T597" s="13">
        <f t="shared" si="51"/>
        <v>0</v>
      </c>
    </row>
    <row r="598" spans="1:20" s="149" customFormat="1" ht="63" outlineLevel="7">
      <c r="A598" s="19" t="s">
        <v>706</v>
      </c>
      <c r="B598" s="20" t="s">
        <v>770</v>
      </c>
      <c r="C598" s="20" t="s">
        <v>242</v>
      </c>
      <c r="D598" s="20" t="s">
        <v>242</v>
      </c>
      <c r="E598" s="20" t="s">
        <v>296</v>
      </c>
      <c r="F598" s="20" t="s">
        <v>70</v>
      </c>
      <c r="G598" s="13">
        <v>6549270.9100000001</v>
      </c>
      <c r="H598" s="13"/>
      <c r="I598" s="13">
        <v>6549270.9100000001</v>
      </c>
      <c r="J598" s="13"/>
      <c r="L598" s="13">
        <v>6549270.9100000001</v>
      </c>
      <c r="M598" s="13"/>
      <c r="N598" s="13">
        <v>6549270.9100000001</v>
      </c>
      <c r="O598" s="13"/>
      <c r="Q598" s="13">
        <f t="shared" si="48"/>
        <v>0</v>
      </c>
      <c r="R598" s="13">
        <f t="shared" si="49"/>
        <v>0</v>
      </c>
      <c r="S598" s="13">
        <f t="shared" si="50"/>
        <v>0</v>
      </c>
      <c r="T598" s="13">
        <f t="shared" si="51"/>
        <v>0</v>
      </c>
    </row>
    <row r="599" spans="1:20" s="149" customFormat="1" ht="47.25" outlineLevel="5">
      <c r="A599" s="19" t="s">
        <v>1223</v>
      </c>
      <c r="B599" s="20" t="s">
        <v>770</v>
      </c>
      <c r="C599" s="20" t="s">
        <v>242</v>
      </c>
      <c r="D599" s="20" t="s">
        <v>242</v>
      </c>
      <c r="E599" s="20" t="s">
        <v>297</v>
      </c>
      <c r="F599" s="20" t="s">
        <v>1</v>
      </c>
      <c r="G599" s="13">
        <f>G600+G602</f>
        <v>5809675.4900000002</v>
      </c>
      <c r="H599" s="13">
        <f>H600+H602</f>
        <v>3866700</v>
      </c>
      <c r="I599" s="13">
        <f>I600+I602</f>
        <v>5809675.4900000002</v>
      </c>
      <c r="J599" s="13">
        <f>J600+J602</f>
        <v>3866700</v>
      </c>
      <c r="L599" s="13">
        <v>5809675.4900000002</v>
      </c>
      <c r="M599" s="13">
        <f>M600</f>
        <v>3866700</v>
      </c>
      <c r="N599" s="13">
        <v>5809675.4900000002</v>
      </c>
      <c r="O599" s="13">
        <f>O600</f>
        <v>3866700</v>
      </c>
      <c r="Q599" s="13">
        <f t="shared" si="48"/>
        <v>0</v>
      </c>
      <c r="R599" s="13">
        <f t="shared" si="49"/>
        <v>0</v>
      </c>
      <c r="S599" s="13">
        <f t="shared" si="50"/>
        <v>0</v>
      </c>
      <c r="T599" s="13">
        <f t="shared" si="51"/>
        <v>0</v>
      </c>
    </row>
    <row r="600" spans="1:20" s="149" customFormat="1" ht="63" outlineLevel="6">
      <c r="A600" s="19" t="s">
        <v>711</v>
      </c>
      <c r="B600" s="20" t="s">
        <v>770</v>
      </c>
      <c r="C600" s="20" t="s">
        <v>242</v>
      </c>
      <c r="D600" s="20" t="s">
        <v>242</v>
      </c>
      <c r="E600" s="20" t="s">
        <v>298</v>
      </c>
      <c r="F600" s="20" t="s">
        <v>1</v>
      </c>
      <c r="G600" s="13">
        <f>G601</f>
        <v>3866700</v>
      </c>
      <c r="H600" s="13">
        <f>H601</f>
        <v>3866700</v>
      </c>
      <c r="I600" s="13">
        <f>I601</f>
        <v>3866700</v>
      </c>
      <c r="J600" s="13">
        <f>J601</f>
        <v>3866700</v>
      </c>
      <c r="L600" s="13">
        <v>3866700</v>
      </c>
      <c r="M600" s="13">
        <v>3866700</v>
      </c>
      <c r="N600" s="13">
        <v>3866700</v>
      </c>
      <c r="O600" s="13">
        <v>3866700</v>
      </c>
      <c r="Q600" s="13">
        <f t="shared" si="48"/>
        <v>0</v>
      </c>
      <c r="R600" s="13">
        <f t="shared" si="49"/>
        <v>0</v>
      </c>
      <c r="S600" s="13">
        <f t="shared" si="50"/>
        <v>0</v>
      </c>
      <c r="T600" s="13">
        <f t="shared" si="51"/>
        <v>0</v>
      </c>
    </row>
    <row r="601" spans="1:20" s="149" customFormat="1" ht="63" outlineLevel="7">
      <c r="A601" s="19" t="s">
        <v>706</v>
      </c>
      <c r="B601" s="20" t="s">
        <v>770</v>
      </c>
      <c r="C601" s="20" t="s">
        <v>242</v>
      </c>
      <c r="D601" s="20" t="s">
        <v>242</v>
      </c>
      <c r="E601" s="20" t="s">
        <v>298</v>
      </c>
      <c r="F601" s="20" t="s">
        <v>70</v>
      </c>
      <c r="G601" s="13">
        <v>3866700</v>
      </c>
      <c r="H601" s="13">
        <v>3866700</v>
      </c>
      <c r="I601" s="13">
        <v>3866700</v>
      </c>
      <c r="J601" s="13">
        <v>3866700</v>
      </c>
      <c r="L601" s="13">
        <v>3866700</v>
      </c>
      <c r="M601" s="13">
        <v>3866700</v>
      </c>
      <c r="N601" s="13">
        <v>3866700</v>
      </c>
      <c r="O601" s="13">
        <v>3866700</v>
      </c>
      <c r="Q601" s="13">
        <f t="shared" si="48"/>
        <v>0</v>
      </c>
      <c r="R601" s="13">
        <f t="shared" si="49"/>
        <v>0</v>
      </c>
      <c r="S601" s="13">
        <f t="shared" si="50"/>
        <v>0</v>
      </c>
      <c r="T601" s="13">
        <f t="shared" si="51"/>
        <v>0</v>
      </c>
    </row>
    <row r="602" spans="1:20" s="149" customFormat="1" ht="63" outlineLevel="6">
      <c r="A602" s="19" t="s">
        <v>711</v>
      </c>
      <c r="B602" s="20" t="s">
        <v>770</v>
      </c>
      <c r="C602" s="20" t="s">
        <v>242</v>
      </c>
      <c r="D602" s="20" t="s">
        <v>242</v>
      </c>
      <c r="E602" s="20" t="s">
        <v>299</v>
      </c>
      <c r="F602" s="20" t="s">
        <v>1</v>
      </c>
      <c r="G602" s="13">
        <f>G603</f>
        <v>1942975.49</v>
      </c>
      <c r="H602" s="13"/>
      <c r="I602" s="13">
        <f>I603</f>
        <v>1942975.49</v>
      </c>
      <c r="J602" s="13"/>
      <c r="L602" s="13">
        <v>1942975.49</v>
      </c>
      <c r="M602" s="13"/>
      <c r="N602" s="13">
        <v>1942975.49</v>
      </c>
      <c r="O602" s="13"/>
      <c r="Q602" s="13">
        <f t="shared" si="48"/>
        <v>0</v>
      </c>
      <c r="R602" s="13">
        <f t="shared" si="49"/>
        <v>0</v>
      </c>
      <c r="S602" s="13">
        <f t="shared" si="50"/>
        <v>0</v>
      </c>
      <c r="T602" s="13">
        <f t="shared" si="51"/>
        <v>0</v>
      </c>
    </row>
    <row r="603" spans="1:20" s="149" customFormat="1" ht="63" outlineLevel="7">
      <c r="A603" s="19" t="s">
        <v>706</v>
      </c>
      <c r="B603" s="20" t="s">
        <v>770</v>
      </c>
      <c r="C603" s="20" t="s">
        <v>242</v>
      </c>
      <c r="D603" s="20" t="s">
        <v>242</v>
      </c>
      <c r="E603" s="20" t="s">
        <v>299</v>
      </c>
      <c r="F603" s="20" t="s">
        <v>70</v>
      </c>
      <c r="G603" s="13">
        <v>1942975.49</v>
      </c>
      <c r="H603" s="13"/>
      <c r="I603" s="13">
        <v>1942975.49</v>
      </c>
      <c r="J603" s="13"/>
      <c r="L603" s="13">
        <v>1942975.49</v>
      </c>
      <c r="M603" s="13"/>
      <c r="N603" s="13">
        <v>1942975.49</v>
      </c>
      <c r="O603" s="13"/>
      <c r="Q603" s="13">
        <f t="shared" si="48"/>
        <v>0</v>
      </c>
      <c r="R603" s="13">
        <f t="shared" si="49"/>
        <v>0</v>
      </c>
      <c r="S603" s="13">
        <f t="shared" si="50"/>
        <v>0</v>
      </c>
      <c r="T603" s="13">
        <f t="shared" si="51"/>
        <v>0</v>
      </c>
    </row>
    <row r="604" spans="1:20" ht="31.5" outlineLevel="2">
      <c r="A604" s="102" t="s">
        <v>693</v>
      </c>
      <c r="B604" s="103" t="s">
        <v>770</v>
      </c>
      <c r="C604" s="103" t="s">
        <v>242</v>
      </c>
      <c r="D604" s="103" t="s">
        <v>146</v>
      </c>
      <c r="E604" s="103" t="s">
        <v>4</v>
      </c>
      <c r="F604" s="103" t="s">
        <v>1</v>
      </c>
      <c r="G604" s="12">
        <f>G605+G638</f>
        <v>48251217.200000003</v>
      </c>
      <c r="H604" s="12">
        <f>H605+H638</f>
        <v>17637500</v>
      </c>
      <c r="I604" s="12">
        <f>I605+I638</f>
        <v>21592576.73</v>
      </c>
      <c r="J604" s="12">
        <f>J605+J638</f>
        <v>15084400</v>
      </c>
      <c r="L604" s="12">
        <v>48251217.200000003</v>
      </c>
      <c r="M604" s="12">
        <f>M605</f>
        <v>17637500</v>
      </c>
      <c r="N604" s="12">
        <v>21592576.73</v>
      </c>
      <c r="O604" s="12">
        <f>O605</f>
        <v>15084400</v>
      </c>
      <c r="Q604" s="12">
        <f t="shared" si="48"/>
        <v>0</v>
      </c>
      <c r="R604" s="12">
        <f t="shared" si="49"/>
        <v>0</v>
      </c>
      <c r="S604" s="12">
        <f t="shared" si="50"/>
        <v>0</v>
      </c>
      <c r="T604" s="12">
        <f t="shared" si="51"/>
        <v>0</v>
      </c>
    </row>
    <row r="605" spans="1:20" ht="47.25" outlineLevel="3">
      <c r="A605" s="102" t="s">
        <v>666</v>
      </c>
      <c r="B605" s="103" t="s">
        <v>770</v>
      </c>
      <c r="C605" s="103" t="s">
        <v>242</v>
      </c>
      <c r="D605" s="103" t="s">
        <v>146</v>
      </c>
      <c r="E605" s="103" t="s">
        <v>23</v>
      </c>
      <c r="F605" s="103" t="s">
        <v>1</v>
      </c>
      <c r="G605" s="12">
        <f>G606+G613+G620+G632</f>
        <v>47584305.200000003</v>
      </c>
      <c r="H605" s="12">
        <f>H606+H613+H620+H632</f>
        <v>17637500</v>
      </c>
      <c r="I605" s="12">
        <f>I606+I613+I620+I632</f>
        <v>20925664.73</v>
      </c>
      <c r="J605" s="12">
        <f>J606+J613+J620+J632</f>
        <v>15084400</v>
      </c>
      <c r="L605" s="12">
        <v>47584305.200000003</v>
      </c>
      <c r="M605" s="12">
        <f>M620+M632</f>
        <v>17637500</v>
      </c>
      <c r="N605" s="12">
        <v>20925664.73</v>
      </c>
      <c r="O605" s="12">
        <f>O620+O632</f>
        <v>15084400</v>
      </c>
      <c r="Q605" s="12">
        <f t="shared" si="48"/>
        <v>0</v>
      </c>
      <c r="R605" s="12">
        <f t="shared" si="49"/>
        <v>0</v>
      </c>
      <c r="S605" s="12">
        <f t="shared" si="50"/>
        <v>0</v>
      </c>
      <c r="T605" s="12">
        <f t="shared" si="51"/>
        <v>0</v>
      </c>
    </row>
    <row r="606" spans="1:20" ht="78.75" outlineLevel="4">
      <c r="A606" s="102" t="s">
        <v>656</v>
      </c>
      <c r="B606" s="103" t="s">
        <v>770</v>
      </c>
      <c r="C606" s="103" t="s">
        <v>242</v>
      </c>
      <c r="D606" s="103" t="s">
        <v>146</v>
      </c>
      <c r="E606" s="103" t="s">
        <v>317</v>
      </c>
      <c r="F606" s="103" t="s">
        <v>1</v>
      </c>
      <c r="G606" s="12">
        <f>G607+G610</f>
        <v>10331535.829999998</v>
      </c>
      <c r="H606" s="12"/>
      <c r="I606" s="12">
        <f>I607+I610</f>
        <v>0</v>
      </c>
      <c r="J606" s="12"/>
      <c r="L606" s="12">
        <v>10331535.83</v>
      </c>
      <c r="M606" s="12"/>
      <c r="N606" s="12">
        <v>0</v>
      </c>
      <c r="O606" s="12"/>
      <c r="Q606" s="12">
        <f t="shared" si="48"/>
        <v>0</v>
      </c>
      <c r="R606" s="12">
        <f t="shared" si="49"/>
        <v>0</v>
      </c>
      <c r="S606" s="12">
        <f t="shared" si="50"/>
        <v>0</v>
      </c>
      <c r="T606" s="12">
        <f t="shared" si="51"/>
        <v>0</v>
      </c>
    </row>
    <row r="607" spans="1:20" s="149" customFormat="1" ht="63" outlineLevel="5">
      <c r="A607" s="19" t="s">
        <v>1157</v>
      </c>
      <c r="B607" s="20" t="s">
        <v>770</v>
      </c>
      <c r="C607" s="20" t="s">
        <v>242</v>
      </c>
      <c r="D607" s="20" t="s">
        <v>146</v>
      </c>
      <c r="E607" s="20" t="s">
        <v>318</v>
      </c>
      <c r="F607" s="20" t="s">
        <v>1</v>
      </c>
      <c r="G607" s="13">
        <f>G608</f>
        <v>10189901.039999999</v>
      </c>
      <c r="H607" s="13"/>
      <c r="I607" s="13">
        <v>0</v>
      </c>
      <c r="J607" s="13"/>
      <c r="L607" s="13">
        <v>10189901.039999999</v>
      </c>
      <c r="M607" s="13"/>
      <c r="N607" s="13">
        <v>0</v>
      </c>
      <c r="O607" s="13"/>
      <c r="Q607" s="13">
        <f t="shared" si="48"/>
        <v>0</v>
      </c>
      <c r="R607" s="13">
        <f t="shared" si="49"/>
        <v>0</v>
      </c>
      <c r="S607" s="13">
        <f t="shared" si="50"/>
        <v>0</v>
      </c>
      <c r="T607" s="13">
        <f t="shared" si="51"/>
        <v>0</v>
      </c>
    </row>
    <row r="608" spans="1:20" s="149" customFormat="1" ht="94.5" outlineLevel="6">
      <c r="A608" s="19" t="s">
        <v>450</v>
      </c>
      <c r="B608" s="20" t="s">
        <v>770</v>
      </c>
      <c r="C608" s="20" t="s">
        <v>242</v>
      </c>
      <c r="D608" s="20" t="s">
        <v>146</v>
      </c>
      <c r="E608" s="20" t="s">
        <v>319</v>
      </c>
      <c r="F608" s="20" t="s">
        <v>1</v>
      </c>
      <c r="G608" s="13">
        <f>G609</f>
        <v>10189901.039999999</v>
      </c>
      <c r="H608" s="13"/>
      <c r="I608" s="13">
        <v>0</v>
      </c>
      <c r="J608" s="13"/>
      <c r="L608" s="13">
        <v>10189901.039999999</v>
      </c>
      <c r="M608" s="13"/>
      <c r="N608" s="13">
        <v>0</v>
      </c>
      <c r="O608" s="13"/>
      <c r="Q608" s="13">
        <f t="shared" si="48"/>
        <v>0</v>
      </c>
      <c r="R608" s="13">
        <f t="shared" si="49"/>
        <v>0</v>
      </c>
      <c r="S608" s="13">
        <f t="shared" si="50"/>
        <v>0</v>
      </c>
      <c r="T608" s="13">
        <f t="shared" si="51"/>
        <v>0</v>
      </c>
    </row>
    <row r="609" spans="1:20" s="149" customFormat="1" ht="63" outlineLevel="7">
      <c r="A609" s="19" t="s">
        <v>706</v>
      </c>
      <c r="B609" s="20" t="s">
        <v>770</v>
      </c>
      <c r="C609" s="20" t="s">
        <v>242</v>
      </c>
      <c r="D609" s="20" t="s">
        <v>146</v>
      </c>
      <c r="E609" s="20" t="s">
        <v>319</v>
      </c>
      <c r="F609" s="20" t="s">
        <v>70</v>
      </c>
      <c r="G609" s="13">
        <v>10189901.039999999</v>
      </c>
      <c r="H609" s="13"/>
      <c r="I609" s="13">
        <v>0</v>
      </c>
      <c r="J609" s="13"/>
      <c r="L609" s="13">
        <v>10189901.039999999</v>
      </c>
      <c r="M609" s="13"/>
      <c r="N609" s="13">
        <v>0</v>
      </c>
      <c r="O609" s="13"/>
      <c r="Q609" s="13">
        <f t="shared" si="48"/>
        <v>0</v>
      </c>
      <c r="R609" s="13">
        <f t="shared" si="49"/>
        <v>0</v>
      </c>
      <c r="S609" s="13">
        <f t="shared" si="50"/>
        <v>0</v>
      </c>
      <c r="T609" s="13">
        <f t="shared" si="51"/>
        <v>0</v>
      </c>
    </row>
    <row r="610" spans="1:20" s="149" customFormat="1" ht="31.5" outlineLevel="5">
      <c r="A610" s="19" t="s">
        <v>1148</v>
      </c>
      <c r="B610" s="20" t="s">
        <v>770</v>
      </c>
      <c r="C610" s="20" t="s">
        <v>242</v>
      </c>
      <c r="D610" s="20" t="s">
        <v>146</v>
      </c>
      <c r="E610" s="20" t="s">
        <v>320</v>
      </c>
      <c r="F610" s="20" t="s">
        <v>1</v>
      </c>
      <c r="G610" s="13">
        <f>G611</f>
        <v>141634.79</v>
      </c>
      <c r="H610" s="13"/>
      <c r="I610" s="13">
        <v>0</v>
      </c>
      <c r="J610" s="13"/>
      <c r="L610" s="13">
        <v>141634.79</v>
      </c>
      <c r="M610" s="13"/>
      <c r="N610" s="13">
        <v>0</v>
      </c>
      <c r="O610" s="13"/>
      <c r="Q610" s="13">
        <f t="shared" si="48"/>
        <v>0</v>
      </c>
      <c r="R610" s="13">
        <f t="shared" si="49"/>
        <v>0</v>
      </c>
      <c r="S610" s="13">
        <f t="shared" si="50"/>
        <v>0</v>
      </c>
      <c r="T610" s="13">
        <f t="shared" si="51"/>
        <v>0</v>
      </c>
    </row>
    <row r="611" spans="1:20" s="149" customFormat="1" ht="94.5" outlineLevel="6">
      <c r="A611" s="19" t="s">
        <v>439</v>
      </c>
      <c r="B611" s="20" t="s">
        <v>770</v>
      </c>
      <c r="C611" s="20" t="s">
        <v>242</v>
      </c>
      <c r="D611" s="20" t="s">
        <v>146</v>
      </c>
      <c r="E611" s="20" t="s">
        <v>321</v>
      </c>
      <c r="F611" s="20" t="s">
        <v>1</v>
      </c>
      <c r="G611" s="13">
        <f>G612</f>
        <v>141634.79</v>
      </c>
      <c r="H611" s="13"/>
      <c r="I611" s="13">
        <v>0</v>
      </c>
      <c r="J611" s="13"/>
      <c r="L611" s="13">
        <v>141634.79</v>
      </c>
      <c r="M611" s="13"/>
      <c r="N611" s="13">
        <v>0</v>
      </c>
      <c r="O611" s="13"/>
      <c r="Q611" s="13">
        <f t="shared" si="48"/>
        <v>0</v>
      </c>
      <c r="R611" s="13">
        <f t="shared" si="49"/>
        <v>0</v>
      </c>
      <c r="S611" s="13">
        <f t="shared" si="50"/>
        <v>0</v>
      </c>
      <c r="T611" s="13">
        <f t="shared" si="51"/>
        <v>0</v>
      </c>
    </row>
    <row r="612" spans="1:20" s="149" customFormat="1" ht="63" outlineLevel="7">
      <c r="A612" s="19" t="s">
        <v>706</v>
      </c>
      <c r="B612" s="20" t="s">
        <v>770</v>
      </c>
      <c r="C612" s="20" t="s">
        <v>242</v>
      </c>
      <c r="D612" s="20" t="s">
        <v>146</v>
      </c>
      <c r="E612" s="20" t="s">
        <v>321</v>
      </c>
      <c r="F612" s="20" t="s">
        <v>70</v>
      </c>
      <c r="G612" s="13">
        <v>141634.79</v>
      </c>
      <c r="H612" s="13"/>
      <c r="I612" s="13">
        <v>0</v>
      </c>
      <c r="J612" s="13"/>
      <c r="L612" s="13">
        <v>141634.79</v>
      </c>
      <c r="M612" s="13"/>
      <c r="N612" s="13">
        <v>0</v>
      </c>
      <c r="O612" s="13"/>
      <c r="Q612" s="13">
        <f t="shared" si="48"/>
        <v>0</v>
      </c>
      <c r="R612" s="13">
        <f t="shared" si="49"/>
        <v>0</v>
      </c>
      <c r="S612" s="13">
        <f t="shared" si="50"/>
        <v>0</v>
      </c>
      <c r="T612" s="13">
        <f t="shared" si="51"/>
        <v>0</v>
      </c>
    </row>
    <row r="613" spans="1:20" ht="63" outlineLevel="4">
      <c r="A613" s="102" t="s">
        <v>657</v>
      </c>
      <c r="B613" s="103" t="s">
        <v>770</v>
      </c>
      <c r="C613" s="103" t="s">
        <v>242</v>
      </c>
      <c r="D613" s="103" t="s">
        <v>146</v>
      </c>
      <c r="E613" s="103" t="s">
        <v>322</v>
      </c>
      <c r="F613" s="103" t="s">
        <v>1</v>
      </c>
      <c r="G613" s="12">
        <f>G614+G617</f>
        <v>13582646.560000001</v>
      </c>
      <c r="H613" s="12"/>
      <c r="I613" s="12">
        <f>I614+I617</f>
        <v>0</v>
      </c>
      <c r="J613" s="12"/>
      <c r="L613" s="12">
        <v>13582646.560000001</v>
      </c>
      <c r="M613" s="12"/>
      <c r="N613" s="12">
        <v>0</v>
      </c>
      <c r="O613" s="12"/>
      <c r="Q613" s="12">
        <f t="shared" si="48"/>
        <v>0</v>
      </c>
      <c r="R613" s="12">
        <f t="shared" si="49"/>
        <v>0</v>
      </c>
      <c r="S613" s="12">
        <f t="shared" si="50"/>
        <v>0</v>
      </c>
      <c r="T613" s="12">
        <f t="shared" si="51"/>
        <v>0</v>
      </c>
    </row>
    <row r="614" spans="1:20" s="149" customFormat="1" ht="63" outlineLevel="5">
      <c r="A614" s="19" t="s">
        <v>1158</v>
      </c>
      <c r="B614" s="20" t="s">
        <v>770</v>
      </c>
      <c r="C614" s="20" t="s">
        <v>242</v>
      </c>
      <c r="D614" s="20" t="s">
        <v>146</v>
      </c>
      <c r="E614" s="20" t="s">
        <v>323</v>
      </c>
      <c r="F614" s="20" t="s">
        <v>1</v>
      </c>
      <c r="G614" s="13">
        <f>G615</f>
        <v>13441011.640000001</v>
      </c>
      <c r="H614" s="13"/>
      <c r="I614" s="13">
        <v>0</v>
      </c>
      <c r="J614" s="13"/>
      <c r="L614" s="13">
        <v>13441011.640000001</v>
      </c>
      <c r="M614" s="13"/>
      <c r="N614" s="13">
        <v>0</v>
      </c>
      <c r="O614" s="13"/>
      <c r="Q614" s="13">
        <f t="shared" si="48"/>
        <v>0</v>
      </c>
      <c r="R614" s="13">
        <f t="shared" si="49"/>
        <v>0</v>
      </c>
      <c r="S614" s="13">
        <f t="shared" si="50"/>
        <v>0</v>
      </c>
      <c r="T614" s="13">
        <f t="shared" si="51"/>
        <v>0</v>
      </c>
    </row>
    <row r="615" spans="1:20" s="149" customFormat="1" ht="94.5" outlineLevel="6">
      <c r="A615" s="19" t="s">
        <v>450</v>
      </c>
      <c r="B615" s="20" t="s">
        <v>770</v>
      </c>
      <c r="C615" s="20" t="s">
        <v>242</v>
      </c>
      <c r="D615" s="20" t="s">
        <v>146</v>
      </c>
      <c r="E615" s="20" t="s">
        <v>324</v>
      </c>
      <c r="F615" s="20" t="s">
        <v>1</v>
      </c>
      <c r="G615" s="13">
        <f>G616</f>
        <v>13441011.640000001</v>
      </c>
      <c r="H615" s="13"/>
      <c r="I615" s="13">
        <v>0</v>
      </c>
      <c r="J615" s="13"/>
      <c r="L615" s="13">
        <v>13441011.640000001</v>
      </c>
      <c r="M615" s="13"/>
      <c r="N615" s="13">
        <v>0</v>
      </c>
      <c r="O615" s="13"/>
      <c r="Q615" s="13">
        <f t="shared" si="48"/>
        <v>0</v>
      </c>
      <c r="R615" s="13">
        <f t="shared" si="49"/>
        <v>0</v>
      </c>
      <c r="S615" s="13">
        <f t="shared" si="50"/>
        <v>0</v>
      </c>
      <c r="T615" s="13">
        <f t="shared" si="51"/>
        <v>0</v>
      </c>
    </row>
    <row r="616" spans="1:20" s="149" customFormat="1" ht="63" outlineLevel="7">
      <c r="A616" s="19" t="s">
        <v>706</v>
      </c>
      <c r="B616" s="20" t="s">
        <v>770</v>
      </c>
      <c r="C616" s="20" t="s">
        <v>242</v>
      </c>
      <c r="D616" s="20" t="s">
        <v>146</v>
      </c>
      <c r="E616" s="20" t="s">
        <v>324</v>
      </c>
      <c r="F616" s="20" t="s">
        <v>70</v>
      </c>
      <c r="G616" s="13">
        <v>13441011.640000001</v>
      </c>
      <c r="H616" s="13"/>
      <c r="I616" s="13">
        <v>0</v>
      </c>
      <c r="J616" s="13"/>
      <c r="L616" s="13">
        <v>13441011.640000001</v>
      </c>
      <c r="M616" s="13"/>
      <c r="N616" s="13">
        <v>0</v>
      </c>
      <c r="O616" s="13"/>
      <c r="Q616" s="13">
        <f t="shared" si="48"/>
        <v>0</v>
      </c>
      <c r="R616" s="13">
        <f t="shared" si="49"/>
        <v>0</v>
      </c>
      <c r="S616" s="13">
        <f t="shared" si="50"/>
        <v>0</v>
      </c>
      <c r="T616" s="13">
        <f t="shared" si="51"/>
        <v>0</v>
      </c>
    </row>
    <row r="617" spans="1:20" s="149" customFormat="1" ht="31.5" outlineLevel="5">
      <c r="A617" s="19" t="s">
        <v>1148</v>
      </c>
      <c r="B617" s="20" t="s">
        <v>770</v>
      </c>
      <c r="C617" s="20" t="s">
        <v>242</v>
      </c>
      <c r="D617" s="20" t="s">
        <v>146</v>
      </c>
      <c r="E617" s="20" t="s">
        <v>325</v>
      </c>
      <c r="F617" s="20" t="s">
        <v>1</v>
      </c>
      <c r="G617" s="13">
        <f>G618</f>
        <v>141634.92000000001</v>
      </c>
      <c r="H617" s="13"/>
      <c r="I617" s="13">
        <f>I618</f>
        <v>0</v>
      </c>
      <c r="J617" s="13"/>
      <c r="L617" s="13">
        <v>141634.92000000001</v>
      </c>
      <c r="M617" s="13"/>
      <c r="N617" s="13">
        <v>0</v>
      </c>
      <c r="O617" s="13"/>
      <c r="Q617" s="13">
        <f t="shared" si="48"/>
        <v>0</v>
      </c>
      <c r="R617" s="13">
        <f t="shared" si="49"/>
        <v>0</v>
      </c>
      <c r="S617" s="13">
        <f t="shared" si="50"/>
        <v>0</v>
      </c>
      <c r="T617" s="13">
        <f t="shared" si="51"/>
        <v>0</v>
      </c>
    </row>
    <row r="618" spans="1:20" s="149" customFormat="1" ht="94.5" outlineLevel="6">
      <c r="A618" s="19" t="s">
        <v>439</v>
      </c>
      <c r="B618" s="20" t="s">
        <v>770</v>
      </c>
      <c r="C618" s="20" t="s">
        <v>242</v>
      </c>
      <c r="D618" s="20" t="s">
        <v>146</v>
      </c>
      <c r="E618" s="20" t="s">
        <v>326</v>
      </c>
      <c r="F618" s="20" t="s">
        <v>1</v>
      </c>
      <c r="G618" s="13">
        <f>G619</f>
        <v>141634.92000000001</v>
      </c>
      <c r="H618" s="13"/>
      <c r="I618" s="13">
        <f>I619</f>
        <v>0</v>
      </c>
      <c r="J618" s="13"/>
      <c r="L618" s="13">
        <v>141634.92000000001</v>
      </c>
      <c r="M618" s="13"/>
      <c r="N618" s="13">
        <v>0</v>
      </c>
      <c r="O618" s="13"/>
      <c r="Q618" s="13">
        <f t="shared" si="48"/>
        <v>0</v>
      </c>
      <c r="R618" s="13">
        <f t="shared" si="49"/>
        <v>0</v>
      </c>
      <c r="S618" s="13">
        <f t="shared" si="50"/>
        <v>0</v>
      </c>
      <c r="T618" s="13">
        <f t="shared" si="51"/>
        <v>0</v>
      </c>
    </row>
    <row r="619" spans="1:20" s="149" customFormat="1" ht="63" outlineLevel="7">
      <c r="A619" s="19" t="s">
        <v>706</v>
      </c>
      <c r="B619" s="20" t="s">
        <v>770</v>
      </c>
      <c r="C619" s="20" t="s">
        <v>242</v>
      </c>
      <c r="D619" s="20" t="s">
        <v>146</v>
      </c>
      <c r="E619" s="20" t="s">
        <v>326</v>
      </c>
      <c r="F619" s="20" t="s">
        <v>70</v>
      </c>
      <c r="G619" s="13">
        <v>141634.92000000001</v>
      </c>
      <c r="H619" s="13"/>
      <c r="I619" s="13">
        <v>0</v>
      </c>
      <c r="J619" s="13"/>
      <c r="L619" s="13">
        <v>141634.92000000001</v>
      </c>
      <c r="M619" s="13"/>
      <c r="N619" s="13">
        <v>0</v>
      </c>
      <c r="O619" s="13"/>
      <c r="Q619" s="13">
        <f t="shared" si="48"/>
        <v>0</v>
      </c>
      <c r="R619" s="13">
        <f t="shared" si="49"/>
        <v>0</v>
      </c>
      <c r="S619" s="13">
        <f t="shared" si="50"/>
        <v>0</v>
      </c>
      <c r="T619" s="13">
        <f t="shared" si="51"/>
        <v>0</v>
      </c>
    </row>
    <row r="620" spans="1:20" ht="31.5" outlineLevel="4">
      <c r="A620" s="102" t="s">
        <v>658</v>
      </c>
      <c r="B620" s="103" t="s">
        <v>770</v>
      </c>
      <c r="C620" s="103" t="s">
        <v>242</v>
      </c>
      <c r="D620" s="103" t="s">
        <v>146</v>
      </c>
      <c r="E620" s="103" t="s">
        <v>327</v>
      </c>
      <c r="F620" s="103" t="s">
        <v>1</v>
      </c>
      <c r="G620" s="12">
        <f>G621+G626+G629</f>
        <v>20923022.810000002</v>
      </c>
      <c r="H620" s="12">
        <f>H621+H626+H629</f>
        <v>15084400</v>
      </c>
      <c r="I620" s="12">
        <f>I621+I626+I629</f>
        <v>20925664.73</v>
      </c>
      <c r="J620" s="12">
        <f>J621+J626+J629</f>
        <v>15084400</v>
      </c>
      <c r="L620" s="12">
        <v>20923022.809999999</v>
      </c>
      <c r="M620" s="12">
        <f>M621+M626</f>
        <v>15084400</v>
      </c>
      <c r="N620" s="12">
        <v>20925664.73</v>
      </c>
      <c r="O620" s="12">
        <f>O621+O626</f>
        <v>15084400</v>
      </c>
      <c r="Q620" s="12">
        <f t="shared" si="48"/>
        <v>0</v>
      </c>
      <c r="R620" s="12">
        <f t="shared" si="49"/>
        <v>0</v>
      </c>
      <c r="S620" s="12">
        <f t="shared" si="50"/>
        <v>0</v>
      </c>
      <c r="T620" s="12">
        <f t="shared" si="51"/>
        <v>0</v>
      </c>
    </row>
    <row r="621" spans="1:20" s="149" customFormat="1" ht="31.5" outlineLevel="5">
      <c r="A621" s="19" t="s">
        <v>1159</v>
      </c>
      <c r="B621" s="20" t="s">
        <v>770</v>
      </c>
      <c r="C621" s="20" t="s">
        <v>242</v>
      </c>
      <c r="D621" s="20" t="s">
        <v>146</v>
      </c>
      <c r="E621" s="20" t="s">
        <v>328</v>
      </c>
      <c r="F621" s="20" t="s">
        <v>1</v>
      </c>
      <c r="G621" s="13">
        <f>G622+G624</f>
        <v>7145552.96</v>
      </c>
      <c r="H621" s="13">
        <f>H622+H624</f>
        <v>1590200</v>
      </c>
      <c r="I621" s="13">
        <f>I622+I624</f>
        <v>7148194.8799999999</v>
      </c>
      <c r="J621" s="13">
        <f>J622+J624</f>
        <v>1590200</v>
      </c>
      <c r="L621" s="13">
        <v>7145552.96</v>
      </c>
      <c r="M621" s="13">
        <f>M622</f>
        <v>1590200</v>
      </c>
      <c r="N621" s="13">
        <v>7148194.8799999999</v>
      </c>
      <c r="O621" s="13">
        <f>O622</f>
        <v>1590200</v>
      </c>
      <c r="Q621" s="13">
        <f t="shared" si="48"/>
        <v>0</v>
      </c>
      <c r="R621" s="13">
        <f t="shared" si="49"/>
        <v>0</v>
      </c>
      <c r="S621" s="13">
        <f t="shared" si="50"/>
        <v>0</v>
      </c>
      <c r="T621" s="13">
        <f t="shared" si="51"/>
        <v>0</v>
      </c>
    </row>
    <row r="622" spans="1:20" s="149" customFormat="1" ht="110.25" outlineLevel="6">
      <c r="A622" s="19" t="s">
        <v>477</v>
      </c>
      <c r="B622" s="20" t="s">
        <v>770</v>
      </c>
      <c r="C622" s="20" t="s">
        <v>242</v>
      </c>
      <c r="D622" s="20" t="s">
        <v>146</v>
      </c>
      <c r="E622" s="20" t="s">
        <v>329</v>
      </c>
      <c r="F622" s="20" t="s">
        <v>1</v>
      </c>
      <c r="G622" s="13">
        <f>G623</f>
        <v>1590200</v>
      </c>
      <c r="H622" s="13">
        <f>H623</f>
        <v>1590200</v>
      </c>
      <c r="I622" s="13">
        <f>I623</f>
        <v>1590200</v>
      </c>
      <c r="J622" s="13">
        <f>J623</f>
        <v>1590200</v>
      </c>
      <c r="L622" s="13">
        <v>1590200</v>
      </c>
      <c r="M622" s="13">
        <v>1590200</v>
      </c>
      <c r="N622" s="13">
        <v>1590200</v>
      </c>
      <c r="O622" s="13">
        <v>1590200</v>
      </c>
      <c r="Q622" s="13">
        <f t="shared" si="48"/>
        <v>0</v>
      </c>
      <c r="R622" s="13">
        <f t="shared" si="49"/>
        <v>0</v>
      </c>
      <c r="S622" s="13">
        <f t="shared" si="50"/>
        <v>0</v>
      </c>
      <c r="T622" s="13">
        <f t="shared" si="51"/>
        <v>0</v>
      </c>
    </row>
    <row r="623" spans="1:20" s="149" customFormat="1" ht="63" outlineLevel="7">
      <c r="A623" s="19" t="s">
        <v>706</v>
      </c>
      <c r="B623" s="20" t="s">
        <v>770</v>
      </c>
      <c r="C623" s="20" t="s">
        <v>242</v>
      </c>
      <c r="D623" s="20" t="s">
        <v>146</v>
      </c>
      <c r="E623" s="20" t="s">
        <v>329</v>
      </c>
      <c r="F623" s="20" t="s">
        <v>70</v>
      </c>
      <c r="G623" s="13">
        <v>1590200</v>
      </c>
      <c r="H623" s="13">
        <v>1590200</v>
      </c>
      <c r="I623" s="13">
        <v>1590200</v>
      </c>
      <c r="J623" s="13">
        <v>1590200</v>
      </c>
      <c r="L623" s="13">
        <v>1590200</v>
      </c>
      <c r="M623" s="13">
        <v>1590200</v>
      </c>
      <c r="N623" s="13">
        <v>1590200</v>
      </c>
      <c r="O623" s="13">
        <v>1590200</v>
      </c>
      <c r="Q623" s="13">
        <f t="shared" si="48"/>
        <v>0</v>
      </c>
      <c r="R623" s="13">
        <f t="shared" si="49"/>
        <v>0</v>
      </c>
      <c r="S623" s="13">
        <f t="shared" si="50"/>
        <v>0</v>
      </c>
      <c r="T623" s="13">
        <f t="shared" si="51"/>
        <v>0</v>
      </c>
    </row>
    <row r="624" spans="1:20" s="149" customFormat="1" ht="110.25" outlineLevel="6">
      <c r="A624" s="19" t="s">
        <v>477</v>
      </c>
      <c r="B624" s="20" t="s">
        <v>770</v>
      </c>
      <c r="C624" s="20" t="s">
        <v>242</v>
      </c>
      <c r="D624" s="20" t="s">
        <v>146</v>
      </c>
      <c r="E624" s="20" t="s">
        <v>330</v>
      </c>
      <c r="F624" s="20" t="s">
        <v>1</v>
      </c>
      <c r="G624" s="13">
        <f>G625</f>
        <v>5555352.96</v>
      </c>
      <c r="H624" s="13"/>
      <c r="I624" s="13">
        <f>I625</f>
        <v>5557994.8799999999</v>
      </c>
      <c r="J624" s="13"/>
      <c r="L624" s="13">
        <v>5555352.96</v>
      </c>
      <c r="M624" s="13"/>
      <c r="N624" s="13">
        <v>5557994.8799999999</v>
      </c>
      <c r="O624" s="13"/>
      <c r="Q624" s="13">
        <f t="shared" si="48"/>
        <v>0</v>
      </c>
      <c r="R624" s="13">
        <f t="shared" si="49"/>
        <v>0</v>
      </c>
      <c r="S624" s="13">
        <f t="shared" si="50"/>
        <v>0</v>
      </c>
      <c r="T624" s="13">
        <f t="shared" si="51"/>
        <v>0</v>
      </c>
    </row>
    <row r="625" spans="1:20" s="149" customFormat="1" ht="63" outlineLevel="7">
      <c r="A625" s="19" t="s">
        <v>706</v>
      </c>
      <c r="B625" s="20" t="s">
        <v>770</v>
      </c>
      <c r="C625" s="20" t="s">
        <v>242</v>
      </c>
      <c r="D625" s="20" t="s">
        <v>146</v>
      </c>
      <c r="E625" s="20" t="s">
        <v>330</v>
      </c>
      <c r="F625" s="20" t="s">
        <v>70</v>
      </c>
      <c r="G625" s="13">
        <v>5555352.96</v>
      </c>
      <c r="H625" s="13"/>
      <c r="I625" s="13">
        <v>5557994.8799999999</v>
      </c>
      <c r="J625" s="13"/>
      <c r="L625" s="13">
        <v>5555352.96</v>
      </c>
      <c r="M625" s="13"/>
      <c r="N625" s="13">
        <v>5557994.8799999999</v>
      </c>
      <c r="O625" s="13"/>
      <c r="Q625" s="13">
        <f t="shared" si="48"/>
        <v>0</v>
      </c>
      <c r="R625" s="13">
        <f t="shared" si="49"/>
        <v>0</v>
      </c>
      <c r="S625" s="13">
        <f t="shared" si="50"/>
        <v>0</v>
      </c>
      <c r="T625" s="13">
        <f t="shared" si="51"/>
        <v>0</v>
      </c>
    </row>
    <row r="626" spans="1:20" s="149" customFormat="1" ht="47.25" outlineLevel="5">
      <c r="A626" s="19" t="s">
        <v>1160</v>
      </c>
      <c r="B626" s="20" t="s">
        <v>770</v>
      </c>
      <c r="C626" s="20" t="s">
        <v>242</v>
      </c>
      <c r="D626" s="20" t="s">
        <v>146</v>
      </c>
      <c r="E626" s="20" t="s">
        <v>331</v>
      </c>
      <c r="F626" s="20" t="s">
        <v>1</v>
      </c>
      <c r="G626" s="13">
        <f t="shared" ref="G626:J627" si="53">G627</f>
        <v>13494200</v>
      </c>
      <c r="H626" s="13">
        <f t="shared" si="53"/>
        <v>13494200</v>
      </c>
      <c r="I626" s="13">
        <f t="shared" si="53"/>
        <v>13494200</v>
      </c>
      <c r="J626" s="13">
        <f t="shared" si="53"/>
        <v>13494200</v>
      </c>
      <c r="L626" s="13">
        <v>13494200</v>
      </c>
      <c r="M626" s="13">
        <f>M627</f>
        <v>13494200</v>
      </c>
      <c r="N626" s="13">
        <v>13494200</v>
      </c>
      <c r="O626" s="13">
        <f>O627</f>
        <v>13494200</v>
      </c>
      <c r="Q626" s="13">
        <f t="shared" si="48"/>
        <v>0</v>
      </c>
      <c r="R626" s="13">
        <f t="shared" si="49"/>
        <v>0</v>
      </c>
      <c r="S626" s="13">
        <f t="shared" si="50"/>
        <v>0</v>
      </c>
      <c r="T626" s="13">
        <f t="shared" si="51"/>
        <v>0</v>
      </c>
    </row>
    <row r="627" spans="1:20" s="149" customFormat="1" ht="47.25" outlineLevel="6">
      <c r="A627" s="19" t="s">
        <v>478</v>
      </c>
      <c r="B627" s="20" t="s">
        <v>770</v>
      </c>
      <c r="C627" s="20" t="s">
        <v>242</v>
      </c>
      <c r="D627" s="20" t="s">
        <v>146</v>
      </c>
      <c r="E627" s="20" t="s">
        <v>332</v>
      </c>
      <c r="F627" s="20" t="s">
        <v>1</v>
      </c>
      <c r="G627" s="13">
        <f t="shared" si="53"/>
        <v>13494200</v>
      </c>
      <c r="H627" s="13">
        <f t="shared" si="53"/>
        <v>13494200</v>
      </c>
      <c r="I627" s="13">
        <f t="shared" si="53"/>
        <v>13494200</v>
      </c>
      <c r="J627" s="13">
        <f t="shared" si="53"/>
        <v>13494200</v>
      </c>
      <c r="L627" s="13">
        <v>13494200</v>
      </c>
      <c r="M627" s="13">
        <v>13494200</v>
      </c>
      <c r="N627" s="13">
        <v>13494200</v>
      </c>
      <c r="O627" s="13">
        <v>13494200</v>
      </c>
      <c r="Q627" s="13">
        <f t="shared" si="48"/>
        <v>0</v>
      </c>
      <c r="R627" s="13">
        <f t="shared" si="49"/>
        <v>0</v>
      </c>
      <c r="S627" s="13">
        <f t="shared" si="50"/>
        <v>0</v>
      </c>
      <c r="T627" s="13">
        <f t="shared" si="51"/>
        <v>0</v>
      </c>
    </row>
    <row r="628" spans="1:20" s="149" customFormat="1" ht="63" outlineLevel="7">
      <c r="A628" s="19" t="s">
        <v>706</v>
      </c>
      <c r="B628" s="20" t="s">
        <v>770</v>
      </c>
      <c r="C628" s="20" t="s">
        <v>242</v>
      </c>
      <c r="D628" s="20" t="s">
        <v>146</v>
      </c>
      <c r="E628" s="20" t="s">
        <v>332</v>
      </c>
      <c r="F628" s="20" t="s">
        <v>70</v>
      </c>
      <c r="G628" s="13">
        <v>13494200</v>
      </c>
      <c r="H628" s="13">
        <v>13494200</v>
      </c>
      <c r="I628" s="13">
        <v>13494200</v>
      </c>
      <c r="J628" s="13">
        <v>13494200</v>
      </c>
      <c r="L628" s="13">
        <v>13494200</v>
      </c>
      <c r="M628" s="13">
        <v>13494200</v>
      </c>
      <c r="N628" s="13">
        <v>13494200</v>
      </c>
      <c r="O628" s="13">
        <v>13494200</v>
      </c>
      <c r="Q628" s="13">
        <f t="shared" si="48"/>
        <v>0</v>
      </c>
      <c r="R628" s="13">
        <f t="shared" si="49"/>
        <v>0</v>
      </c>
      <c r="S628" s="13">
        <f t="shared" si="50"/>
        <v>0</v>
      </c>
      <c r="T628" s="13">
        <f t="shared" si="51"/>
        <v>0</v>
      </c>
    </row>
    <row r="629" spans="1:20" s="149" customFormat="1" ht="31.5" outlineLevel="5">
      <c r="A629" s="19" t="s">
        <v>1161</v>
      </c>
      <c r="B629" s="20" t="s">
        <v>770</v>
      </c>
      <c r="C629" s="20" t="s">
        <v>242</v>
      </c>
      <c r="D629" s="20" t="s">
        <v>146</v>
      </c>
      <c r="E629" s="20" t="s">
        <v>333</v>
      </c>
      <c r="F629" s="20" t="s">
        <v>1</v>
      </c>
      <c r="G629" s="13">
        <f>G630</f>
        <v>283269.84999999998</v>
      </c>
      <c r="H629" s="13"/>
      <c r="I629" s="13">
        <f>I630</f>
        <v>283269.84999999998</v>
      </c>
      <c r="J629" s="13"/>
      <c r="L629" s="13">
        <v>283269.84999999998</v>
      </c>
      <c r="M629" s="13"/>
      <c r="N629" s="13">
        <v>283269.84999999998</v>
      </c>
      <c r="O629" s="13"/>
      <c r="Q629" s="13">
        <f t="shared" si="48"/>
        <v>0</v>
      </c>
      <c r="R629" s="13">
        <f t="shared" si="49"/>
        <v>0</v>
      </c>
      <c r="S629" s="13">
        <f t="shared" si="50"/>
        <v>0</v>
      </c>
      <c r="T629" s="13">
        <f t="shared" si="51"/>
        <v>0</v>
      </c>
    </row>
    <row r="630" spans="1:20" s="149" customFormat="1" ht="94.5" outlineLevel="6">
      <c r="A630" s="19" t="s">
        <v>439</v>
      </c>
      <c r="B630" s="20" t="s">
        <v>770</v>
      </c>
      <c r="C630" s="20" t="s">
        <v>242</v>
      </c>
      <c r="D630" s="20" t="s">
        <v>146</v>
      </c>
      <c r="E630" s="20" t="s">
        <v>334</v>
      </c>
      <c r="F630" s="20" t="s">
        <v>1</v>
      </c>
      <c r="G630" s="13">
        <f>G631</f>
        <v>283269.84999999998</v>
      </c>
      <c r="H630" s="13"/>
      <c r="I630" s="13">
        <f>I631</f>
        <v>283269.84999999998</v>
      </c>
      <c r="J630" s="13"/>
      <c r="L630" s="13">
        <v>283269.84999999998</v>
      </c>
      <c r="M630" s="13"/>
      <c r="N630" s="13">
        <v>283269.84999999998</v>
      </c>
      <c r="O630" s="13"/>
      <c r="Q630" s="13">
        <f t="shared" si="48"/>
        <v>0</v>
      </c>
      <c r="R630" s="13">
        <f t="shared" si="49"/>
        <v>0</v>
      </c>
      <c r="S630" s="13">
        <f t="shared" si="50"/>
        <v>0</v>
      </c>
      <c r="T630" s="13">
        <f t="shared" si="51"/>
        <v>0</v>
      </c>
    </row>
    <row r="631" spans="1:20" s="149" customFormat="1" ht="63" outlineLevel="7">
      <c r="A631" s="19" t="s">
        <v>706</v>
      </c>
      <c r="B631" s="20" t="s">
        <v>770</v>
      </c>
      <c r="C631" s="20" t="s">
        <v>242</v>
      </c>
      <c r="D631" s="20" t="s">
        <v>146</v>
      </c>
      <c r="E631" s="20" t="s">
        <v>334</v>
      </c>
      <c r="F631" s="20" t="s">
        <v>70</v>
      </c>
      <c r="G631" s="13">
        <v>283269.84999999998</v>
      </c>
      <c r="H631" s="13"/>
      <c r="I631" s="13">
        <v>283269.84999999998</v>
      </c>
      <c r="J631" s="13"/>
      <c r="L631" s="13">
        <v>283269.84999999998</v>
      </c>
      <c r="M631" s="13"/>
      <c r="N631" s="13">
        <v>283269.84999999998</v>
      </c>
      <c r="O631" s="13"/>
      <c r="Q631" s="13">
        <f t="shared" si="48"/>
        <v>0</v>
      </c>
      <c r="R631" s="13">
        <f t="shared" si="49"/>
        <v>0</v>
      </c>
      <c r="S631" s="13">
        <f t="shared" si="50"/>
        <v>0</v>
      </c>
      <c r="T631" s="13">
        <f t="shared" si="51"/>
        <v>0</v>
      </c>
    </row>
    <row r="632" spans="1:20" ht="63" outlineLevel="4">
      <c r="A632" s="102" t="s">
        <v>650</v>
      </c>
      <c r="B632" s="103" t="s">
        <v>770</v>
      </c>
      <c r="C632" s="103" t="s">
        <v>242</v>
      </c>
      <c r="D632" s="103" t="s">
        <v>146</v>
      </c>
      <c r="E632" s="103" t="s">
        <v>252</v>
      </c>
      <c r="F632" s="103" t="s">
        <v>1</v>
      </c>
      <c r="G632" s="12">
        <f>G633</f>
        <v>2747100</v>
      </c>
      <c r="H632" s="12">
        <f>H633</f>
        <v>2553100</v>
      </c>
      <c r="I632" s="12">
        <f>I633</f>
        <v>0</v>
      </c>
      <c r="J632" s="12"/>
      <c r="L632" s="12">
        <v>2747100</v>
      </c>
      <c r="M632" s="12">
        <f>M633</f>
        <v>2553100</v>
      </c>
      <c r="N632" s="12">
        <v>0</v>
      </c>
      <c r="O632" s="12"/>
      <c r="Q632" s="12">
        <f t="shared" si="48"/>
        <v>0</v>
      </c>
      <c r="R632" s="12">
        <f t="shared" si="49"/>
        <v>0</v>
      </c>
      <c r="S632" s="12">
        <f t="shared" si="50"/>
        <v>0</v>
      </c>
      <c r="T632" s="12">
        <f t="shared" si="51"/>
        <v>0</v>
      </c>
    </row>
    <row r="633" spans="1:20" s="149" customFormat="1" ht="63" outlineLevel="5">
      <c r="A633" s="19" t="s">
        <v>1222</v>
      </c>
      <c r="B633" s="20" t="s">
        <v>770</v>
      </c>
      <c r="C633" s="20" t="s">
        <v>242</v>
      </c>
      <c r="D633" s="20" t="s">
        <v>146</v>
      </c>
      <c r="E633" s="20" t="s">
        <v>420</v>
      </c>
      <c r="F633" s="20" t="s">
        <v>1</v>
      </c>
      <c r="G633" s="13">
        <f>G634+G636</f>
        <v>2747100</v>
      </c>
      <c r="H633" s="13">
        <f>H634+H636</f>
        <v>2553100</v>
      </c>
      <c r="I633" s="13">
        <f>I634+I636</f>
        <v>0</v>
      </c>
      <c r="J633" s="13"/>
      <c r="L633" s="13">
        <v>2747100</v>
      </c>
      <c r="M633" s="13">
        <f>M634</f>
        <v>2553100</v>
      </c>
      <c r="N633" s="13">
        <v>0</v>
      </c>
      <c r="O633" s="13"/>
      <c r="Q633" s="13">
        <f t="shared" si="48"/>
        <v>0</v>
      </c>
      <c r="R633" s="13">
        <f t="shared" si="49"/>
        <v>0</v>
      </c>
      <c r="S633" s="13">
        <f t="shared" si="50"/>
        <v>0</v>
      </c>
      <c r="T633" s="13">
        <f t="shared" si="51"/>
        <v>0</v>
      </c>
    </row>
    <row r="634" spans="1:20" s="149" customFormat="1" ht="31.5" outlineLevel="6">
      <c r="A634" s="19" t="s">
        <v>712</v>
      </c>
      <c r="B634" s="20" t="s">
        <v>770</v>
      </c>
      <c r="C634" s="20" t="s">
        <v>242</v>
      </c>
      <c r="D634" s="20" t="s">
        <v>146</v>
      </c>
      <c r="E634" s="20" t="s">
        <v>419</v>
      </c>
      <c r="F634" s="20" t="s">
        <v>1</v>
      </c>
      <c r="G634" s="13">
        <f>G635</f>
        <v>2553100</v>
      </c>
      <c r="H634" s="13">
        <f>H635</f>
        <v>2553100</v>
      </c>
      <c r="I634" s="13">
        <f>I635</f>
        <v>0</v>
      </c>
      <c r="J634" s="13"/>
      <c r="L634" s="13">
        <v>2553100</v>
      </c>
      <c r="M634" s="13">
        <v>2553100</v>
      </c>
      <c r="N634" s="13">
        <v>0</v>
      </c>
      <c r="O634" s="13"/>
      <c r="Q634" s="13">
        <f t="shared" si="48"/>
        <v>0</v>
      </c>
      <c r="R634" s="13">
        <f t="shared" si="49"/>
        <v>0</v>
      </c>
      <c r="S634" s="13">
        <f t="shared" si="50"/>
        <v>0</v>
      </c>
      <c r="T634" s="13">
        <f t="shared" si="51"/>
        <v>0</v>
      </c>
    </row>
    <row r="635" spans="1:20" s="149" customFormat="1" ht="63" outlineLevel="7">
      <c r="A635" s="19" t="s">
        <v>706</v>
      </c>
      <c r="B635" s="20" t="s">
        <v>770</v>
      </c>
      <c r="C635" s="20" t="s">
        <v>242</v>
      </c>
      <c r="D635" s="20" t="s">
        <v>146</v>
      </c>
      <c r="E635" s="20" t="s">
        <v>419</v>
      </c>
      <c r="F635" s="20" t="s">
        <v>70</v>
      </c>
      <c r="G635" s="13">
        <v>2553100</v>
      </c>
      <c r="H635" s="13">
        <v>2553100</v>
      </c>
      <c r="I635" s="13">
        <v>0</v>
      </c>
      <c r="J635" s="13"/>
      <c r="L635" s="13">
        <v>2553100</v>
      </c>
      <c r="M635" s="13">
        <v>2553100</v>
      </c>
      <c r="N635" s="13">
        <v>0</v>
      </c>
      <c r="O635" s="13"/>
      <c r="Q635" s="13">
        <f t="shared" si="48"/>
        <v>0</v>
      </c>
      <c r="R635" s="13">
        <f t="shared" si="49"/>
        <v>0</v>
      </c>
      <c r="S635" s="13">
        <f t="shared" si="50"/>
        <v>0</v>
      </c>
      <c r="T635" s="13">
        <f t="shared" si="51"/>
        <v>0</v>
      </c>
    </row>
    <row r="636" spans="1:20" s="149" customFormat="1" ht="31.5" outlineLevel="6">
      <c r="A636" s="19" t="s">
        <v>479</v>
      </c>
      <c r="B636" s="20" t="s">
        <v>770</v>
      </c>
      <c r="C636" s="20" t="s">
        <v>242</v>
      </c>
      <c r="D636" s="20" t="s">
        <v>146</v>
      </c>
      <c r="E636" s="20" t="s">
        <v>418</v>
      </c>
      <c r="F636" s="20" t="s">
        <v>1</v>
      </c>
      <c r="G636" s="13">
        <f>G637</f>
        <v>194000</v>
      </c>
      <c r="H636" s="13"/>
      <c r="I636" s="13">
        <f>I637</f>
        <v>0</v>
      </c>
      <c r="J636" s="13"/>
      <c r="L636" s="13">
        <v>194000</v>
      </c>
      <c r="M636" s="13"/>
      <c r="N636" s="13">
        <v>0</v>
      </c>
      <c r="O636" s="13"/>
      <c r="Q636" s="13">
        <f t="shared" si="48"/>
        <v>0</v>
      </c>
      <c r="R636" s="13">
        <f t="shared" si="49"/>
        <v>0</v>
      </c>
      <c r="S636" s="13">
        <f t="shared" si="50"/>
        <v>0</v>
      </c>
      <c r="T636" s="13">
        <f t="shared" si="51"/>
        <v>0</v>
      </c>
    </row>
    <row r="637" spans="1:20" s="149" customFormat="1" ht="63" outlineLevel="7">
      <c r="A637" s="19" t="s">
        <v>706</v>
      </c>
      <c r="B637" s="20" t="s">
        <v>770</v>
      </c>
      <c r="C637" s="20" t="s">
        <v>242</v>
      </c>
      <c r="D637" s="20" t="s">
        <v>146</v>
      </c>
      <c r="E637" s="20" t="s">
        <v>418</v>
      </c>
      <c r="F637" s="20" t="s">
        <v>70</v>
      </c>
      <c r="G637" s="13">
        <v>194000</v>
      </c>
      <c r="H637" s="13"/>
      <c r="I637" s="13">
        <v>0</v>
      </c>
      <c r="J637" s="13"/>
      <c r="L637" s="13">
        <v>194000</v>
      </c>
      <c r="M637" s="13"/>
      <c r="N637" s="13">
        <v>0</v>
      </c>
      <c r="O637" s="13"/>
      <c r="Q637" s="13">
        <f t="shared" si="48"/>
        <v>0</v>
      </c>
      <c r="R637" s="13">
        <f t="shared" si="49"/>
        <v>0</v>
      </c>
      <c r="S637" s="13">
        <f t="shared" si="50"/>
        <v>0</v>
      </c>
      <c r="T637" s="13">
        <f t="shared" si="51"/>
        <v>0</v>
      </c>
    </row>
    <row r="638" spans="1:20" ht="47.25" outlineLevel="3">
      <c r="A638" s="102" t="s">
        <v>668</v>
      </c>
      <c r="B638" s="103" t="s">
        <v>770</v>
      </c>
      <c r="C638" s="103" t="s">
        <v>242</v>
      </c>
      <c r="D638" s="103" t="s">
        <v>146</v>
      </c>
      <c r="E638" s="103" t="s">
        <v>90</v>
      </c>
      <c r="F638" s="103" t="s">
        <v>1</v>
      </c>
      <c r="G638" s="12">
        <f>G639</f>
        <v>666912</v>
      </c>
      <c r="H638" s="12"/>
      <c r="I638" s="12">
        <f>I639</f>
        <v>666912</v>
      </c>
      <c r="J638" s="12"/>
      <c r="L638" s="12">
        <v>666912</v>
      </c>
      <c r="M638" s="12"/>
      <c r="N638" s="12">
        <v>666912</v>
      </c>
      <c r="O638" s="12"/>
      <c r="Q638" s="12">
        <f t="shared" si="48"/>
        <v>0</v>
      </c>
      <c r="R638" s="12">
        <f t="shared" si="49"/>
        <v>0</v>
      </c>
      <c r="S638" s="12">
        <f t="shared" si="50"/>
        <v>0</v>
      </c>
      <c r="T638" s="12">
        <f t="shared" si="51"/>
        <v>0</v>
      </c>
    </row>
    <row r="639" spans="1:20" ht="63" outlineLevel="4">
      <c r="A639" s="102" t="s">
        <v>633</v>
      </c>
      <c r="B639" s="103" t="s">
        <v>770</v>
      </c>
      <c r="C639" s="103" t="s">
        <v>242</v>
      </c>
      <c r="D639" s="103" t="s">
        <v>146</v>
      </c>
      <c r="E639" s="103" t="s">
        <v>91</v>
      </c>
      <c r="F639" s="103" t="s">
        <v>1</v>
      </c>
      <c r="G639" s="12">
        <f>G640</f>
        <v>666912</v>
      </c>
      <c r="H639" s="12"/>
      <c r="I639" s="12">
        <f>I640</f>
        <v>666912</v>
      </c>
      <c r="J639" s="12"/>
      <c r="L639" s="12">
        <v>666912</v>
      </c>
      <c r="M639" s="12"/>
      <c r="N639" s="12">
        <v>666912</v>
      </c>
      <c r="O639" s="12"/>
      <c r="Q639" s="12">
        <f t="shared" si="48"/>
        <v>0</v>
      </c>
      <c r="R639" s="12">
        <f t="shared" si="49"/>
        <v>0</v>
      </c>
      <c r="S639" s="12">
        <f t="shared" si="50"/>
        <v>0</v>
      </c>
      <c r="T639" s="12">
        <f t="shared" si="51"/>
        <v>0</v>
      </c>
    </row>
    <row r="640" spans="1:20" s="149" customFormat="1" ht="47.25" outlineLevel="5">
      <c r="A640" s="19" t="s">
        <v>1092</v>
      </c>
      <c r="B640" s="20" t="s">
        <v>770</v>
      </c>
      <c r="C640" s="20" t="s">
        <v>242</v>
      </c>
      <c r="D640" s="20" t="s">
        <v>146</v>
      </c>
      <c r="E640" s="20" t="s">
        <v>100</v>
      </c>
      <c r="F640" s="20" t="s">
        <v>1</v>
      </c>
      <c r="G640" s="13">
        <f>G641</f>
        <v>666912</v>
      </c>
      <c r="H640" s="13"/>
      <c r="I640" s="13">
        <f>I641</f>
        <v>666912</v>
      </c>
      <c r="J640" s="13"/>
      <c r="L640" s="13">
        <v>666912</v>
      </c>
      <c r="M640" s="13"/>
      <c r="N640" s="13">
        <v>666912</v>
      </c>
      <c r="O640" s="13"/>
      <c r="Q640" s="13">
        <f t="shared" si="48"/>
        <v>0</v>
      </c>
      <c r="R640" s="13">
        <f t="shared" si="49"/>
        <v>0</v>
      </c>
      <c r="S640" s="13">
        <f t="shared" si="50"/>
        <v>0</v>
      </c>
      <c r="T640" s="13">
        <f t="shared" si="51"/>
        <v>0</v>
      </c>
    </row>
    <row r="641" spans="1:20" s="149" customFormat="1" ht="31.5" outlineLevel="6">
      <c r="A641" s="19" t="s">
        <v>448</v>
      </c>
      <c r="B641" s="20" t="s">
        <v>770</v>
      </c>
      <c r="C641" s="20" t="s">
        <v>242</v>
      </c>
      <c r="D641" s="20" t="s">
        <v>146</v>
      </c>
      <c r="E641" s="20" t="s">
        <v>101</v>
      </c>
      <c r="F641" s="20" t="s">
        <v>1</v>
      </c>
      <c r="G641" s="13">
        <f>G642</f>
        <v>666912</v>
      </c>
      <c r="H641" s="13"/>
      <c r="I641" s="13">
        <f>I642</f>
        <v>666912</v>
      </c>
      <c r="J641" s="13"/>
      <c r="L641" s="13">
        <v>666912</v>
      </c>
      <c r="M641" s="13"/>
      <c r="N641" s="13">
        <v>666912</v>
      </c>
      <c r="O641" s="13"/>
      <c r="Q641" s="13">
        <f t="shared" si="48"/>
        <v>0</v>
      </c>
      <c r="R641" s="13">
        <f t="shared" si="49"/>
        <v>0</v>
      </c>
      <c r="S641" s="13">
        <f t="shared" si="50"/>
        <v>0</v>
      </c>
      <c r="T641" s="13">
        <f t="shared" si="51"/>
        <v>0</v>
      </c>
    </row>
    <row r="642" spans="1:20" s="149" customFormat="1" ht="63" outlineLevel="7">
      <c r="A642" s="19" t="s">
        <v>706</v>
      </c>
      <c r="B642" s="20" t="s">
        <v>770</v>
      </c>
      <c r="C642" s="20" t="s">
        <v>242</v>
      </c>
      <c r="D642" s="20" t="s">
        <v>146</v>
      </c>
      <c r="E642" s="20" t="s">
        <v>101</v>
      </c>
      <c r="F642" s="20" t="s">
        <v>70</v>
      </c>
      <c r="G642" s="13">
        <v>666912</v>
      </c>
      <c r="H642" s="13"/>
      <c r="I642" s="13">
        <v>666912</v>
      </c>
      <c r="J642" s="13"/>
      <c r="L642" s="13">
        <v>666912</v>
      </c>
      <c r="M642" s="13"/>
      <c r="N642" s="13">
        <v>666912</v>
      </c>
      <c r="O642" s="13"/>
      <c r="Q642" s="13">
        <f t="shared" si="48"/>
        <v>0</v>
      </c>
      <c r="R642" s="13">
        <f t="shared" si="49"/>
        <v>0</v>
      </c>
      <c r="S642" s="13">
        <f t="shared" si="50"/>
        <v>0</v>
      </c>
      <c r="T642" s="13">
        <f t="shared" si="51"/>
        <v>0</v>
      </c>
    </row>
    <row r="643" spans="1:20" outlineLevel="1">
      <c r="A643" s="102" t="s">
        <v>714</v>
      </c>
      <c r="B643" s="103" t="s">
        <v>770</v>
      </c>
      <c r="C643" s="103" t="s">
        <v>187</v>
      </c>
      <c r="D643" s="103" t="s">
        <v>3</v>
      </c>
      <c r="E643" s="103" t="s">
        <v>4</v>
      </c>
      <c r="F643" s="103" t="s">
        <v>1</v>
      </c>
      <c r="G643" s="12">
        <f>G644+G670</f>
        <v>61328964</v>
      </c>
      <c r="H643" s="12">
        <f>H644+H670</f>
        <v>61328964</v>
      </c>
      <c r="I643" s="12">
        <f>I644+I670</f>
        <v>61090830</v>
      </c>
      <c r="J643" s="12">
        <f>J644+J670</f>
        <v>61090830</v>
      </c>
      <c r="L643" s="12">
        <v>61328964</v>
      </c>
      <c r="M643" s="12">
        <f>L643</f>
        <v>61328964</v>
      </c>
      <c r="N643" s="12">
        <v>61090830</v>
      </c>
      <c r="O643" s="12">
        <f>N643</f>
        <v>61090830</v>
      </c>
      <c r="Q643" s="12">
        <f t="shared" si="48"/>
        <v>0</v>
      </c>
      <c r="R643" s="12">
        <f t="shared" si="49"/>
        <v>0</v>
      </c>
      <c r="S643" s="12">
        <f t="shared" si="50"/>
        <v>0</v>
      </c>
      <c r="T643" s="12">
        <f t="shared" si="51"/>
        <v>0</v>
      </c>
    </row>
    <row r="644" spans="1:20" outlineLevel="2">
      <c r="A644" s="102" t="s">
        <v>696</v>
      </c>
      <c r="B644" s="103" t="s">
        <v>770</v>
      </c>
      <c r="C644" s="103" t="s">
        <v>187</v>
      </c>
      <c r="D644" s="103" t="s">
        <v>14</v>
      </c>
      <c r="E644" s="103" t="s">
        <v>4</v>
      </c>
      <c r="F644" s="103" t="s">
        <v>1</v>
      </c>
      <c r="G644" s="12">
        <f>G645</f>
        <v>4445264</v>
      </c>
      <c r="H644" s="12">
        <f>H645</f>
        <v>4445264</v>
      </c>
      <c r="I644" s="12">
        <f>I645</f>
        <v>4207130</v>
      </c>
      <c r="J644" s="12">
        <f>J645</f>
        <v>4207130</v>
      </c>
      <c r="L644" s="12">
        <v>4445264</v>
      </c>
      <c r="M644" s="12">
        <f>L644</f>
        <v>4445264</v>
      </c>
      <c r="N644" s="12">
        <v>4207130</v>
      </c>
      <c r="O644" s="12">
        <f>N644</f>
        <v>4207130</v>
      </c>
      <c r="Q644" s="12">
        <f t="shared" si="48"/>
        <v>0</v>
      </c>
      <c r="R644" s="12">
        <f t="shared" si="49"/>
        <v>0</v>
      </c>
      <c r="S644" s="12">
        <f t="shared" si="50"/>
        <v>0</v>
      </c>
      <c r="T644" s="12">
        <f t="shared" si="51"/>
        <v>0</v>
      </c>
    </row>
    <row r="645" spans="1:20" ht="47.25" outlineLevel="3">
      <c r="A645" s="102" t="s">
        <v>666</v>
      </c>
      <c r="B645" s="103" t="s">
        <v>770</v>
      </c>
      <c r="C645" s="103" t="s">
        <v>187</v>
      </c>
      <c r="D645" s="103" t="s">
        <v>14</v>
      </c>
      <c r="E645" s="103" t="s">
        <v>23</v>
      </c>
      <c r="F645" s="103" t="s">
        <v>1</v>
      </c>
      <c r="G645" s="12">
        <f>G646+G652+G658</f>
        <v>4445264</v>
      </c>
      <c r="H645" s="12">
        <f>H646+H652+H658</f>
        <v>4445264</v>
      </c>
      <c r="I645" s="12">
        <f>I646+I652+I658</f>
        <v>4207130</v>
      </c>
      <c r="J645" s="12">
        <f>J646+J652+J658</f>
        <v>4207130</v>
      </c>
      <c r="L645" s="12">
        <v>4445264</v>
      </c>
      <c r="M645" s="12">
        <f>L645</f>
        <v>4445264</v>
      </c>
      <c r="N645" s="12">
        <v>4207130</v>
      </c>
      <c r="O645" s="12">
        <f>N645</f>
        <v>4207130</v>
      </c>
      <c r="Q645" s="12">
        <f t="shared" si="48"/>
        <v>0</v>
      </c>
      <c r="R645" s="12">
        <f t="shared" si="49"/>
        <v>0</v>
      </c>
      <c r="S645" s="12">
        <f t="shared" si="50"/>
        <v>0</v>
      </c>
      <c r="T645" s="12">
        <f t="shared" si="51"/>
        <v>0</v>
      </c>
    </row>
    <row r="646" spans="1:20" ht="31.5" outlineLevel="4">
      <c r="A646" s="102" t="s">
        <v>649</v>
      </c>
      <c r="B646" s="103" t="s">
        <v>770</v>
      </c>
      <c r="C646" s="103" t="s">
        <v>187</v>
      </c>
      <c r="D646" s="103" t="s">
        <v>14</v>
      </c>
      <c r="E646" s="103" t="s">
        <v>243</v>
      </c>
      <c r="F646" s="103" t="s">
        <v>1</v>
      </c>
      <c r="G646" s="12">
        <f>G647</f>
        <v>630274.68999999994</v>
      </c>
      <c r="H646" s="12">
        <f>H647</f>
        <v>630274.68999999994</v>
      </c>
      <c r="I646" s="12">
        <f>I647</f>
        <v>656660.64</v>
      </c>
      <c r="J646" s="12">
        <f>J647</f>
        <v>656660.64</v>
      </c>
      <c r="L646" s="12">
        <v>630274.68999999994</v>
      </c>
      <c r="M646" s="12">
        <f>M647</f>
        <v>630274.68999999994</v>
      </c>
      <c r="N646" s="12">
        <v>656660.64</v>
      </c>
      <c r="O646" s="12">
        <f>O647</f>
        <v>656660.64</v>
      </c>
      <c r="Q646" s="12">
        <f t="shared" si="48"/>
        <v>0</v>
      </c>
      <c r="R646" s="12">
        <f t="shared" si="49"/>
        <v>0</v>
      </c>
      <c r="S646" s="12">
        <f t="shared" si="50"/>
        <v>0</v>
      </c>
      <c r="T646" s="12">
        <f t="shared" si="51"/>
        <v>0</v>
      </c>
    </row>
    <row r="647" spans="1:20" s="149" customFormat="1" ht="31.5" outlineLevel="5">
      <c r="A647" s="19" t="s">
        <v>1148</v>
      </c>
      <c r="B647" s="20" t="s">
        <v>770</v>
      </c>
      <c r="C647" s="20" t="s">
        <v>187</v>
      </c>
      <c r="D647" s="20" t="s">
        <v>14</v>
      </c>
      <c r="E647" s="20" t="s">
        <v>250</v>
      </c>
      <c r="F647" s="20" t="s">
        <v>1</v>
      </c>
      <c r="G647" s="13">
        <f>G648+G650</f>
        <v>630274.68999999994</v>
      </c>
      <c r="H647" s="13">
        <f>H648+H650</f>
        <v>630274.68999999994</v>
      </c>
      <c r="I647" s="13">
        <f>I648+I650</f>
        <v>656660.64</v>
      </c>
      <c r="J647" s="13">
        <f>J648+J650</f>
        <v>656660.64</v>
      </c>
      <c r="L647" s="13">
        <v>630274.68999999994</v>
      </c>
      <c r="M647" s="13">
        <f>L647</f>
        <v>630274.68999999994</v>
      </c>
      <c r="N647" s="13">
        <v>656660.64</v>
      </c>
      <c r="O647" s="13">
        <f>N647</f>
        <v>656660.64</v>
      </c>
      <c r="Q647" s="13">
        <f t="shared" si="48"/>
        <v>0</v>
      </c>
      <c r="R647" s="13">
        <f t="shared" si="49"/>
        <v>0</v>
      </c>
      <c r="S647" s="13">
        <f t="shared" si="50"/>
        <v>0</v>
      </c>
      <c r="T647" s="13">
        <f t="shared" si="51"/>
        <v>0</v>
      </c>
    </row>
    <row r="648" spans="1:20" s="149" customFormat="1" ht="126" outlineLevel="6">
      <c r="A648" s="19" t="s">
        <v>481</v>
      </c>
      <c r="B648" s="20" t="s">
        <v>770</v>
      </c>
      <c r="C648" s="20" t="s">
        <v>187</v>
      </c>
      <c r="D648" s="20" t="s">
        <v>14</v>
      </c>
      <c r="E648" s="20" t="s">
        <v>376</v>
      </c>
      <c r="F648" s="20" t="s">
        <v>1</v>
      </c>
      <c r="G648" s="13">
        <f>G649</f>
        <v>1888.46</v>
      </c>
      <c r="H648" s="13">
        <f>H649</f>
        <v>1888.46</v>
      </c>
      <c r="I648" s="13">
        <f>I649</f>
        <v>1888.47</v>
      </c>
      <c r="J648" s="13">
        <f>J649</f>
        <v>1888.47</v>
      </c>
      <c r="L648" s="13">
        <v>1888.46</v>
      </c>
      <c r="M648" s="13">
        <v>1888.46</v>
      </c>
      <c r="N648" s="13">
        <v>1888.47</v>
      </c>
      <c r="O648" s="13">
        <v>1888.47</v>
      </c>
      <c r="Q648" s="13">
        <f t="shared" si="48"/>
        <v>0</v>
      </c>
      <c r="R648" s="13">
        <f t="shared" si="49"/>
        <v>0</v>
      </c>
      <c r="S648" s="13">
        <f t="shared" si="50"/>
        <v>0</v>
      </c>
      <c r="T648" s="13">
        <f t="shared" si="51"/>
        <v>0</v>
      </c>
    </row>
    <row r="649" spans="1:20" s="149" customFormat="1" ht="63" outlineLevel="7">
      <c r="A649" s="19" t="s">
        <v>706</v>
      </c>
      <c r="B649" s="20" t="s">
        <v>770</v>
      </c>
      <c r="C649" s="20" t="s">
        <v>187</v>
      </c>
      <c r="D649" s="20" t="s">
        <v>14</v>
      </c>
      <c r="E649" s="20" t="s">
        <v>376</v>
      </c>
      <c r="F649" s="20" t="s">
        <v>70</v>
      </c>
      <c r="G649" s="13">
        <v>1888.46</v>
      </c>
      <c r="H649" s="13">
        <v>1888.46</v>
      </c>
      <c r="I649" s="13">
        <v>1888.47</v>
      </c>
      <c r="J649" s="13">
        <v>1888.47</v>
      </c>
      <c r="L649" s="13">
        <v>1888.46</v>
      </c>
      <c r="M649" s="13">
        <v>1888.46</v>
      </c>
      <c r="N649" s="13">
        <v>1888.47</v>
      </c>
      <c r="O649" s="13">
        <v>1888.47</v>
      </c>
      <c r="Q649" s="13">
        <f t="shared" si="48"/>
        <v>0</v>
      </c>
      <c r="R649" s="13">
        <f t="shared" si="49"/>
        <v>0</v>
      </c>
      <c r="S649" s="13">
        <f t="shared" si="50"/>
        <v>0</v>
      </c>
      <c r="T649" s="13">
        <f t="shared" si="51"/>
        <v>0</v>
      </c>
    </row>
    <row r="650" spans="1:20" s="149" customFormat="1" ht="110.25" outlineLevel="6">
      <c r="A650" s="19" t="s">
        <v>482</v>
      </c>
      <c r="B650" s="20" t="s">
        <v>770</v>
      </c>
      <c r="C650" s="20" t="s">
        <v>187</v>
      </c>
      <c r="D650" s="20" t="s">
        <v>14</v>
      </c>
      <c r="E650" s="20" t="s">
        <v>377</v>
      </c>
      <c r="F650" s="20" t="s">
        <v>1</v>
      </c>
      <c r="G650" s="13">
        <f>G651</f>
        <v>628386.23</v>
      </c>
      <c r="H650" s="13">
        <f>H651</f>
        <v>628386.23</v>
      </c>
      <c r="I650" s="13">
        <f>I651</f>
        <v>654772.17000000004</v>
      </c>
      <c r="J650" s="13">
        <f>J651</f>
        <v>654772.17000000004</v>
      </c>
      <c r="L650" s="13">
        <v>628386.23</v>
      </c>
      <c r="M650" s="13">
        <v>628386.23</v>
      </c>
      <c r="N650" s="13">
        <v>654772.17000000004</v>
      </c>
      <c r="O650" s="13">
        <v>654772.17000000004</v>
      </c>
      <c r="Q650" s="13">
        <f t="shared" si="48"/>
        <v>0</v>
      </c>
      <c r="R650" s="13">
        <f t="shared" si="49"/>
        <v>0</v>
      </c>
      <c r="S650" s="13">
        <f t="shared" si="50"/>
        <v>0</v>
      </c>
      <c r="T650" s="13">
        <f t="shared" si="51"/>
        <v>0</v>
      </c>
    </row>
    <row r="651" spans="1:20" s="149" customFormat="1" ht="63" outlineLevel="7">
      <c r="A651" s="19" t="s">
        <v>706</v>
      </c>
      <c r="B651" s="20" t="s">
        <v>770</v>
      </c>
      <c r="C651" s="20" t="s">
        <v>187</v>
      </c>
      <c r="D651" s="20" t="s">
        <v>14</v>
      </c>
      <c r="E651" s="20" t="s">
        <v>377</v>
      </c>
      <c r="F651" s="20" t="s">
        <v>70</v>
      </c>
      <c r="G651" s="13">
        <v>628386.23</v>
      </c>
      <c r="H651" s="13">
        <v>628386.23</v>
      </c>
      <c r="I651" s="13">
        <v>654772.17000000004</v>
      </c>
      <c r="J651" s="13">
        <v>654772.17000000004</v>
      </c>
      <c r="L651" s="13">
        <v>628386.23</v>
      </c>
      <c r="M651" s="13">
        <v>628386.23</v>
      </c>
      <c r="N651" s="13">
        <v>654772.17000000004</v>
      </c>
      <c r="O651" s="13">
        <v>654772.17000000004</v>
      </c>
      <c r="Q651" s="13">
        <f t="shared" si="48"/>
        <v>0</v>
      </c>
      <c r="R651" s="13">
        <f t="shared" si="49"/>
        <v>0</v>
      </c>
      <c r="S651" s="13">
        <f t="shared" si="50"/>
        <v>0</v>
      </c>
      <c r="T651" s="13">
        <f t="shared" si="51"/>
        <v>0</v>
      </c>
    </row>
    <row r="652" spans="1:20" ht="63" outlineLevel="4">
      <c r="A652" s="102" t="s">
        <v>651</v>
      </c>
      <c r="B652" s="103" t="s">
        <v>770</v>
      </c>
      <c r="C652" s="103" t="s">
        <v>187</v>
      </c>
      <c r="D652" s="103" t="s">
        <v>14</v>
      </c>
      <c r="E652" s="103" t="s">
        <v>259</v>
      </c>
      <c r="F652" s="103" t="s">
        <v>1</v>
      </c>
      <c r="G652" s="12">
        <f>G653</f>
        <v>1184189.31</v>
      </c>
      <c r="H652" s="12">
        <f>H653</f>
        <v>1184189.31</v>
      </c>
      <c r="I652" s="12">
        <f>I653</f>
        <v>1233769.3600000001</v>
      </c>
      <c r="J652" s="12">
        <f>J653</f>
        <v>1233769.3600000001</v>
      </c>
      <c r="L652" s="12">
        <v>1184189.31</v>
      </c>
      <c r="M652" s="12">
        <f>L652</f>
        <v>1184189.31</v>
      </c>
      <c r="N652" s="12">
        <v>1233769.3600000001</v>
      </c>
      <c r="O652" s="12">
        <f>N652</f>
        <v>1233769.3600000001</v>
      </c>
      <c r="Q652" s="12">
        <f t="shared" si="48"/>
        <v>0</v>
      </c>
      <c r="R652" s="12">
        <f t="shared" si="49"/>
        <v>0</v>
      </c>
      <c r="S652" s="12">
        <f t="shared" si="50"/>
        <v>0</v>
      </c>
      <c r="T652" s="12">
        <f t="shared" si="51"/>
        <v>0</v>
      </c>
    </row>
    <row r="653" spans="1:20" s="149" customFormat="1" ht="31.5" outlineLevel="5">
      <c r="A653" s="19" t="s">
        <v>1148</v>
      </c>
      <c r="B653" s="20" t="s">
        <v>770</v>
      </c>
      <c r="C653" s="20" t="s">
        <v>187</v>
      </c>
      <c r="D653" s="20" t="s">
        <v>14</v>
      </c>
      <c r="E653" s="20" t="s">
        <v>272</v>
      </c>
      <c r="F653" s="20" t="s">
        <v>1</v>
      </c>
      <c r="G653" s="13">
        <f>G654+G656</f>
        <v>1184189.31</v>
      </c>
      <c r="H653" s="13">
        <f>H654+H656</f>
        <v>1184189.31</v>
      </c>
      <c r="I653" s="13">
        <f>I654+I656</f>
        <v>1233769.3600000001</v>
      </c>
      <c r="J653" s="13">
        <f>J654+J656</f>
        <v>1233769.3600000001</v>
      </c>
      <c r="L653" s="13">
        <v>1184189.31</v>
      </c>
      <c r="M653" s="13">
        <f>L653</f>
        <v>1184189.31</v>
      </c>
      <c r="N653" s="13">
        <v>1233769.3600000001</v>
      </c>
      <c r="O653" s="13">
        <f>N653</f>
        <v>1233769.3600000001</v>
      </c>
      <c r="Q653" s="13">
        <f t="shared" ref="Q653:Q716" si="54">L653-G653</f>
        <v>0</v>
      </c>
      <c r="R653" s="13">
        <f t="shared" ref="R653:R716" si="55">M653-H653</f>
        <v>0</v>
      </c>
      <c r="S653" s="13">
        <f t="shared" ref="S653:S716" si="56">N653-I653</f>
        <v>0</v>
      </c>
      <c r="T653" s="13">
        <f t="shared" ref="T653:T716" si="57">O653-J653</f>
        <v>0</v>
      </c>
    </row>
    <row r="654" spans="1:20" s="149" customFormat="1" ht="126" outlineLevel="6">
      <c r="A654" s="19" t="s">
        <v>481</v>
      </c>
      <c r="B654" s="20" t="s">
        <v>770</v>
      </c>
      <c r="C654" s="20" t="s">
        <v>187</v>
      </c>
      <c r="D654" s="20" t="s">
        <v>14</v>
      </c>
      <c r="E654" s="20" t="s">
        <v>378</v>
      </c>
      <c r="F654" s="20" t="s">
        <v>1</v>
      </c>
      <c r="G654" s="13">
        <f>G655</f>
        <v>3547.54</v>
      </c>
      <c r="H654" s="13">
        <f>H655</f>
        <v>3547.54</v>
      </c>
      <c r="I654" s="13">
        <f>I655</f>
        <v>3547.53</v>
      </c>
      <c r="J654" s="13">
        <f>J655</f>
        <v>3547.53</v>
      </c>
      <c r="L654" s="13">
        <v>3547.54</v>
      </c>
      <c r="M654" s="13">
        <v>3547.54</v>
      </c>
      <c r="N654" s="13">
        <v>3547.53</v>
      </c>
      <c r="O654" s="13">
        <v>3547.53</v>
      </c>
      <c r="Q654" s="13">
        <f t="shared" si="54"/>
        <v>0</v>
      </c>
      <c r="R654" s="13">
        <f t="shared" si="55"/>
        <v>0</v>
      </c>
      <c r="S654" s="13">
        <f t="shared" si="56"/>
        <v>0</v>
      </c>
      <c r="T654" s="13">
        <f t="shared" si="57"/>
        <v>0</v>
      </c>
    </row>
    <row r="655" spans="1:20" s="149" customFormat="1" ht="63" outlineLevel="7">
      <c r="A655" s="19" t="s">
        <v>706</v>
      </c>
      <c r="B655" s="20" t="s">
        <v>770</v>
      </c>
      <c r="C655" s="20" t="s">
        <v>187</v>
      </c>
      <c r="D655" s="20" t="s">
        <v>14</v>
      </c>
      <c r="E655" s="20" t="s">
        <v>378</v>
      </c>
      <c r="F655" s="20" t="s">
        <v>70</v>
      </c>
      <c r="G655" s="13">
        <v>3547.54</v>
      </c>
      <c r="H655" s="13">
        <v>3547.54</v>
      </c>
      <c r="I655" s="13">
        <v>3547.53</v>
      </c>
      <c r="J655" s="13">
        <v>3547.53</v>
      </c>
      <c r="L655" s="13">
        <v>3547.54</v>
      </c>
      <c r="M655" s="13">
        <v>3547.54</v>
      </c>
      <c r="N655" s="13">
        <v>3547.53</v>
      </c>
      <c r="O655" s="13">
        <v>3547.53</v>
      </c>
      <c r="Q655" s="13">
        <f t="shared" si="54"/>
        <v>0</v>
      </c>
      <c r="R655" s="13">
        <f t="shared" si="55"/>
        <v>0</v>
      </c>
      <c r="S655" s="13">
        <f t="shared" si="56"/>
        <v>0</v>
      </c>
      <c r="T655" s="13">
        <f t="shared" si="57"/>
        <v>0</v>
      </c>
    </row>
    <row r="656" spans="1:20" s="149" customFormat="1" ht="110.25" outlineLevel="6">
      <c r="A656" s="19" t="s">
        <v>482</v>
      </c>
      <c r="B656" s="20" t="s">
        <v>770</v>
      </c>
      <c r="C656" s="20" t="s">
        <v>187</v>
      </c>
      <c r="D656" s="20" t="s">
        <v>14</v>
      </c>
      <c r="E656" s="20" t="s">
        <v>379</v>
      </c>
      <c r="F656" s="20" t="s">
        <v>1</v>
      </c>
      <c r="G656" s="13">
        <f>G657</f>
        <v>1180641.77</v>
      </c>
      <c r="H656" s="13">
        <f>H657</f>
        <v>1180641.77</v>
      </c>
      <c r="I656" s="13">
        <f>I657</f>
        <v>1230221.83</v>
      </c>
      <c r="J656" s="13">
        <f>J657</f>
        <v>1230221.83</v>
      </c>
      <c r="L656" s="13">
        <v>1180641.77</v>
      </c>
      <c r="M656" s="13">
        <v>1180641.77</v>
      </c>
      <c r="N656" s="13">
        <v>1230221.83</v>
      </c>
      <c r="O656" s="13">
        <v>1230221.83</v>
      </c>
      <c r="Q656" s="13">
        <f t="shared" si="54"/>
        <v>0</v>
      </c>
      <c r="R656" s="13">
        <f t="shared" si="55"/>
        <v>0</v>
      </c>
      <c r="S656" s="13">
        <f t="shared" si="56"/>
        <v>0</v>
      </c>
      <c r="T656" s="13">
        <f t="shared" si="57"/>
        <v>0</v>
      </c>
    </row>
    <row r="657" spans="1:20" s="149" customFormat="1" ht="63" outlineLevel="7">
      <c r="A657" s="19" t="s">
        <v>706</v>
      </c>
      <c r="B657" s="20" t="s">
        <v>770</v>
      </c>
      <c r="C657" s="20" t="s">
        <v>187</v>
      </c>
      <c r="D657" s="20" t="s">
        <v>14</v>
      </c>
      <c r="E657" s="20" t="s">
        <v>379</v>
      </c>
      <c r="F657" s="20" t="s">
        <v>70</v>
      </c>
      <c r="G657" s="13">
        <v>1180641.77</v>
      </c>
      <c r="H657" s="13">
        <v>1180641.77</v>
      </c>
      <c r="I657" s="13">
        <v>1230221.83</v>
      </c>
      <c r="J657" s="13">
        <v>1230221.83</v>
      </c>
      <c r="L657" s="13">
        <v>1180641.77</v>
      </c>
      <c r="M657" s="13">
        <v>1180641.77</v>
      </c>
      <c r="N657" s="13">
        <v>1230221.83</v>
      </c>
      <c r="O657" s="13">
        <v>1230221.83</v>
      </c>
      <c r="Q657" s="13">
        <f t="shared" si="54"/>
        <v>0</v>
      </c>
      <c r="R657" s="13">
        <f t="shared" si="55"/>
        <v>0</v>
      </c>
      <c r="S657" s="13">
        <f t="shared" si="56"/>
        <v>0</v>
      </c>
      <c r="T657" s="13">
        <f t="shared" si="57"/>
        <v>0</v>
      </c>
    </row>
    <row r="658" spans="1:20" ht="63" outlineLevel="4">
      <c r="A658" s="102" t="s">
        <v>623</v>
      </c>
      <c r="B658" s="103" t="s">
        <v>770</v>
      </c>
      <c r="C658" s="103" t="s">
        <v>187</v>
      </c>
      <c r="D658" s="103" t="s">
        <v>14</v>
      </c>
      <c r="E658" s="103" t="s">
        <v>24</v>
      </c>
      <c r="F658" s="103" t="s">
        <v>1</v>
      </c>
      <c r="G658" s="12">
        <f>G659+G662+G667</f>
        <v>2630800</v>
      </c>
      <c r="H658" s="12">
        <f>H659+H662+H667</f>
        <v>2630800</v>
      </c>
      <c r="I658" s="12">
        <f>I659+I662+I667</f>
        <v>2316700</v>
      </c>
      <c r="J658" s="12">
        <f>J659+J662+J667</f>
        <v>2316700</v>
      </c>
      <c r="L658" s="12">
        <v>2630800</v>
      </c>
      <c r="M658" s="12">
        <f>L658</f>
        <v>2630800</v>
      </c>
      <c r="N658" s="12">
        <v>2316700</v>
      </c>
      <c r="O658" s="12">
        <f>N658</f>
        <v>2316700</v>
      </c>
      <c r="Q658" s="12">
        <f t="shared" si="54"/>
        <v>0</v>
      </c>
      <c r="R658" s="12">
        <f t="shared" si="55"/>
        <v>0</v>
      </c>
      <c r="S658" s="12">
        <f t="shared" si="56"/>
        <v>0</v>
      </c>
      <c r="T658" s="12">
        <f t="shared" si="57"/>
        <v>0</v>
      </c>
    </row>
    <row r="659" spans="1:20" s="149" customFormat="1" ht="204.75" outlineLevel="5">
      <c r="A659" s="19" t="s">
        <v>1162</v>
      </c>
      <c r="B659" s="20" t="s">
        <v>770</v>
      </c>
      <c r="C659" s="20" t="s">
        <v>187</v>
      </c>
      <c r="D659" s="20" t="s">
        <v>14</v>
      </c>
      <c r="E659" s="20" t="s">
        <v>380</v>
      </c>
      <c r="F659" s="20" t="s">
        <v>1</v>
      </c>
      <c r="G659" s="13">
        <f t="shared" ref="G659:J660" si="58">G660</f>
        <v>147100</v>
      </c>
      <c r="H659" s="13">
        <f t="shared" si="58"/>
        <v>147100</v>
      </c>
      <c r="I659" s="13">
        <f t="shared" si="58"/>
        <v>147100</v>
      </c>
      <c r="J659" s="13">
        <f t="shared" si="58"/>
        <v>147100</v>
      </c>
      <c r="L659" s="13">
        <v>147100</v>
      </c>
      <c r="M659" s="13">
        <f>L659</f>
        <v>147100</v>
      </c>
      <c r="N659" s="13">
        <v>147100</v>
      </c>
      <c r="O659" s="13">
        <f>N659</f>
        <v>147100</v>
      </c>
      <c r="Q659" s="13">
        <f t="shared" si="54"/>
        <v>0</v>
      </c>
      <c r="R659" s="13">
        <f t="shared" si="55"/>
        <v>0</v>
      </c>
      <c r="S659" s="13">
        <f t="shared" si="56"/>
        <v>0</v>
      </c>
      <c r="T659" s="13">
        <f t="shared" si="57"/>
        <v>0</v>
      </c>
    </row>
    <row r="660" spans="1:20" s="149" customFormat="1" ht="204.75" outlineLevel="6">
      <c r="A660" s="19" t="s">
        <v>483</v>
      </c>
      <c r="B660" s="20" t="s">
        <v>770</v>
      </c>
      <c r="C660" s="20" t="s">
        <v>187</v>
      </c>
      <c r="D660" s="20" t="s">
        <v>14</v>
      </c>
      <c r="E660" s="20" t="s">
        <v>381</v>
      </c>
      <c r="F660" s="20" t="s">
        <v>1</v>
      </c>
      <c r="G660" s="13">
        <f t="shared" si="58"/>
        <v>147100</v>
      </c>
      <c r="H660" s="13">
        <f t="shared" si="58"/>
        <v>147100</v>
      </c>
      <c r="I660" s="13">
        <f t="shared" si="58"/>
        <v>147100</v>
      </c>
      <c r="J660" s="13">
        <f t="shared" si="58"/>
        <v>147100</v>
      </c>
      <c r="L660" s="13">
        <v>147100</v>
      </c>
      <c r="M660" s="13">
        <v>147100</v>
      </c>
      <c r="N660" s="13">
        <v>147100</v>
      </c>
      <c r="O660" s="13">
        <v>147100</v>
      </c>
      <c r="Q660" s="13">
        <f t="shared" si="54"/>
        <v>0</v>
      </c>
      <c r="R660" s="13">
        <f t="shared" si="55"/>
        <v>0</v>
      </c>
      <c r="S660" s="13">
        <f t="shared" si="56"/>
        <v>0</v>
      </c>
      <c r="T660" s="13">
        <f t="shared" si="57"/>
        <v>0</v>
      </c>
    </row>
    <row r="661" spans="1:20" s="149" customFormat="1" ht="31.5" outlineLevel="7">
      <c r="A661" s="19" t="s">
        <v>704</v>
      </c>
      <c r="B661" s="20" t="s">
        <v>770</v>
      </c>
      <c r="C661" s="20" t="s">
        <v>187</v>
      </c>
      <c r="D661" s="20" t="s">
        <v>14</v>
      </c>
      <c r="E661" s="20" t="s">
        <v>381</v>
      </c>
      <c r="F661" s="20" t="s">
        <v>47</v>
      </c>
      <c r="G661" s="13">
        <v>147100</v>
      </c>
      <c r="H661" s="13">
        <v>147100</v>
      </c>
      <c r="I661" s="13">
        <v>147100</v>
      </c>
      <c r="J661" s="13">
        <v>147100</v>
      </c>
      <c r="L661" s="13">
        <v>147100</v>
      </c>
      <c r="M661" s="13">
        <v>147100</v>
      </c>
      <c r="N661" s="13">
        <v>147100</v>
      </c>
      <c r="O661" s="13">
        <v>147100</v>
      </c>
      <c r="Q661" s="13">
        <f t="shared" si="54"/>
        <v>0</v>
      </c>
      <c r="R661" s="13">
        <f t="shared" si="55"/>
        <v>0</v>
      </c>
      <c r="S661" s="13">
        <f t="shared" si="56"/>
        <v>0</v>
      </c>
      <c r="T661" s="13">
        <f t="shared" si="57"/>
        <v>0</v>
      </c>
    </row>
    <row r="662" spans="1:20" s="149" customFormat="1" ht="126" outlineLevel="5">
      <c r="A662" s="19" t="s">
        <v>1163</v>
      </c>
      <c r="B662" s="20" t="s">
        <v>770</v>
      </c>
      <c r="C662" s="20" t="s">
        <v>187</v>
      </c>
      <c r="D662" s="20" t="s">
        <v>14</v>
      </c>
      <c r="E662" s="20" t="s">
        <v>382</v>
      </c>
      <c r="F662" s="20" t="s">
        <v>1</v>
      </c>
      <c r="G662" s="13">
        <f>G664+G666</f>
        <v>1855600</v>
      </c>
      <c r="H662" s="13">
        <f>H664+H666</f>
        <v>1855600</v>
      </c>
      <c r="I662" s="13">
        <f>I664+I666</f>
        <v>1855600</v>
      </c>
      <c r="J662" s="13">
        <f>J664+J666</f>
        <v>1855600</v>
      </c>
      <c r="L662" s="13">
        <v>1855600</v>
      </c>
      <c r="M662" s="13">
        <f>L662</f>
        <v>1855600</v>
      </c>
      <c r="N662" s="13">
        <v>1855600</v>
      </c>
      <c r="O662" s="13">
        <f>N662</f>
        <v>1855600</v>
      </c>
      <c r="Q662" s="13">
        <f t="shared" si="54"/>
        <v>0</v>
      </c>
      <c r="R662" s="13">
        <f t="shared" si="55"/>
        <v>0</v>
      </c>
      <c r="S662" s="13">
        <f t="shared" si="56"/>
        <v>0</v>
      </c>
      <c r="T662" s="13">
        <f t="shared" si="57"/>
        <v>0</v>
      </c>
    </row>
    <row r="663" spans="1:20" s="149" customFormat="1" ht="110.25" outlineLevel="6">
      <c r="A663" s="19" t="s">
        <v>484</v>
      </c>
      <c r="B663" s="20" t="s">
        <v>770</v>
      </c>
      <c r="C663" s="20" t="s">
        <v>187</v>
      </c>
      <c r="D663" s="20" t="s">
        <v>14</v>
      </c>
      <c r="E663" s="20" t="s">
        <v>383</v>
      </c>
      <c r="F663" s="20" t="s">
        <v>1</v>
      </c>
      <c r="G663" s="13">
        <f>G664</f>
        <v>1833800</v>
      </c>
      <c r="H663" s="13">
        <f>H664</f>
        <v>1833800</v>
      </c>
      <c r="I663" s="13">
        <f>I664</f>
        <v>1833800</v>
      </c>
      <c r="J663" s="13">
        <f>J664</f>
        <v>1833800</v>
      </c>
      <c r="L663" s="13">
        <v>1833800</v>
      </c>
      <c r="M663" s="13">
        <v>1833800</v>
      </c>
      <c r="N663" s="13">
        <v>1833800</v>
      </c>
      <c r="O663" s="13">
        <v>1833800</v>
      </c>
      <c r="Q663" s="13">
        <f t="shared" si="54"/>
        <v>0</v>
      </c>
      <c r="R663" s="13">
        <f t="shared" si="55"/>
        <v>0</v>
      </c>
      <c r="S663" s="13">
        <f t="shared" si="56"/>
        <v>0</v>
      </c>
      <c r="T663" s="13">
        <f t="shared" si="57"/>
        <v>0</v>
      </c>
    </row>
    <row r="664" spans="1:20" s="149" customFormat="1" ht="31.5" outlineLevel="7">
      <c r="A664" s="19" t="s">
        <v>704</v>
      </c>
      <c r="B664" s="20" t="s">
        <v>770</v>
      </c>
      <c r="C664" s="20" t="s">
        <v>187</v>
      </c>
      <c r="D664" s="20" t="s">
        <v>14</v>
      </c>
      <c r="E664" s="20" t="s">
        <v>383</v>
      </c>
      <c r="F664" s="20" t="s">
        <v>47</v>
      </c>
      <c r="G664" s="13">
        <v>1833800</v>
      </c>
      <c r="H664" s="13">
        <v>1833800</v>
      </c>
      <c r="I664" s="13">
        <v>1833800</v>
      </c>
      <c r="J664" s="13">
        <v>1833800</v>
      </c>
      <c r="L664" s="13">
        <v>1833800</v>
      </c>
      <c r="M664" s="13">
        <v>1833800</v>
      </c>
      <c r="N664" s="13">
        <v>1833800</v>
      </c>
      <c r="O664" s="13">
        <v>1833800</v>
      </c>
      <c r="Q664" s="13">
        <f t="shared" si="54"/>
        <v>0</v>
      </c>
      <c r="R664" s="13">
        <f t="shared" si="55"/>
        <v>0</v>
      </c>
      <c r="S664" s="13">
        <f t="shared" si="56"/>
        <v>0</v>
      </c>
      <c r="T664" s="13">
        <f t="shared" si="57"/>
        <v>0</v>
      </c>
    </row>
    <row r="665" spans="1:20" s="149" customFormat="1" ht="126" outlineLevel="6">
      <c r="A665" s="19" t="s">
        <v>485</v>
      </c>
      <c r="B665" s="20" t="s">
        <v>770</v>
      </c>
      <c r="C665" s="20" t="s">
        <v>187</v>
      </c>
      <c r="D665" s="20" t="s">
        <v>14</v>
      </c>
      <c r="E665" s="20" t="s">
        <v>384</v>
      </c>
      <c r="F665" s="20" t="s">
        <v>1</v>
      </c>
      <c r="G665" s="13">
        <f>G666</f>
        <v>21800</v>
      </c>
      <c r="H665" s="13">
        <f>H666</f>
        <v>21800</v>
      </c>
      <c r="I665" s="13">
        <f>I666</f>
        <v>21800</v>
      </c>
      <c r="J665" s="13">
        <f>J666</f>
        <v>21800</v>
      </c>
      <c r="L665" s="13">
        <v>21800</v>
      </c>
      <c r="M665" s="13">
        <v>21800</v>
      </c>
      <c r="N665" s="13">
        <v>21800</v>
      </c>
      <c r="O665" s="13">
        <v>21800</v>
      </c>
      <c r="Q665" s="13">
        <f t="shared" si="54"/>
        <v>0</v>
      </c>
      <c r="R665" s="13">
        <f t="shared" si="55"/>
        <v>0</v>
      </c>
      <c r="S665" s="13">
        <f t="shared" si="56"/>
        <v>0</v>
      </c>
      <c r="T665" s="13">
        <f t="shared" si="57"/>
        <v>0</v>
      </c>
    </row>
    <row r="666" spans="1:20" s="149" customFormat="1" ht="110.25" outlineLevel="7">
      <c r="A666" s="19" t="s">
        <v>702</v>
      </c>
      <c r="B666" s="20" t="s">
        <v>770</v>
      </c>
      <c r="C666" s="20" t="s">
        <v>187</v>
      </c>
      <c r="D666" s="20" t="s">
        <v>14</v>
      </c>
      <c r="E666" s="20" t="s">
        <v>384</v>
      </c>
      <c r="F666" s="20" t="s">
        <v>10</v>
      </c>
      <c r="G666" s="13">
        <v>21800</v>
      </c>
      <c r="H666" s="13">
        <v>21800</v>
      </c>
      <c r="I666" s="13">
        <v>21800</v>
      </c>
      <c r="J666" s="13">
        <v>21800</v>
      </c>
      <c r="L666" s="13">
        <v>21800</v>
      </c>
      <c r="M666" s="13">
        <v>21800</v>
      </c>
      <c r="N666" s="13">
        <v>21800</v>
      </c>
      <c r="O666" s="13">
        <v>21800</v>
      </c>
      <c r="Q666" s="13">
        <f t="shared" si="54"/>
        <v>0</v>
      </c>
      <c r="R666" s="13">
        <f t="shared" si="55"/>
        <v>0</v>
      </c>
      <c r="S666" s="13">
        <f t="shared" si="56"/>
        <v>0</v>
      </c>
      <c r="T666" s="13">
        <f t="shared" si="57"/>
        <v>0</v>
      </c>
    </row>
    <row r="667" spans="1:20" s="149" customFormat="1" ht="141.75" outlineLevel="5">
      <c r="A667" s="19" t="s">
        <v>1164</v>
      </c>
      <c r="B667" s="20" t="s">
        <v>770</v>
      </c>
      <c r="C667" s="20" t="s">
        <v>187</v>
      </c>
      <c r="D667" s="20" t="s">
        <v>14</v>
      </c>
      <c r="E667" s="20" t="s">
        <v>385</v>
      </c>
      <c r="F667" s="20" t="s">
        <v>1</v>
      </c>
      <c r="G667" s="13">
        <f t="shared" ref="G667:J668" si="59">G668</f>
        <v>628100</v>
      </c>
      <c r="H667" s="13">
        <f t="shared" si="59"/>
        <v>628100</v>
      </c>
      <c r="I667" s="13">
        <f t="shared" si="59"/>
        <v>314000</v>
      </c>
      <c r="J667" s="13">
        <f t="shared" si="59"/>
        <v>314000</v>
      </c>
      <c r="L667" s="13">
        <v>628100</v>
      </c>
      <c r="M667" s="13">
        <f>L667</f>
        <v>628100</v>
      </c>
      <c r="N667" s="13">
        <v>314000</v>
      </c>
      <c r="O667" s="13">
        <f>N667</f>
        <v>314000</v>
      </c>
      <c r="Q667" s="13">
        <f t="shared" si="54"/>
        <v>0</v>
      </c>
      <c r="R667" s="13">
        <f t="shared" si="55"/>
        <v>0</v>
      </c>
      <c r="S667" s="13">
        <f t="shared" si="56"/>
        <v>0</v>
      </c>
      <c r="T667" s="13">
        <f t="shared" si="57"/>
        <v>0</v>
      </c>
    </row>
    <row r="668" spans="1:20" s="149" customFormat="1" ht="204.75" outlineLevel="6">
      <c r="A668" s="19" t="s">
        <v>486</v>
      </c>
      <c r="B668" s="20" t="s">
        <v>770</v>
      </c>
      <c r="C668" s="20" t="s">
        <v>187</v>
      </c>
      <c r="D668" s="20" t="s">
        <v>14</v>
      </c>
      <c r="E668" s="20" t="s">
        <v>386</v>
      </c>
      <c r="F668" s="20" t="s">
        <v>1</v>
      </c>
      <c r="G668" s="13">
        <f t="shared" si="59"/>
        <v>628100</v>
      </c>
      <c r="H668" s="13">
        <f t="shared" si="59"/>
        <v>628100</v>
      </c>
      <c r="I668" s="13">
        <f t="shared" si="59"/>
        <v>314000</v>
      </c>
      <c r="J668" s="13">
        <f t="shared" si="59"/>
        <v>314000</v>
      </c>
      <c r="L668" s="13">
        <v>628100</v>
      </c>
      <c r="M668" s="13">
        <v>628100</v>
      </c>
      <c r="N668" s="13">
        <v>314000</v>
      </c>
      <c r="O668" s="13">
        <v>314000</v>
      </c>
      <c r="Q668" s="13">
        <f t="shared" si="54"/>
        <v>0</v>
      </c>
      <c r="R668" s="13">
        <f t="shared" si="55"/>
        <v>0</v>
      </c>
      <c r="S668" s="13">
        <f t="shared" si="56"/>
        <v>0</v>
      </c>
      <c r="T668" s="13">
        <f t="shared" si="57"/>
        <v>0</v>
      </c>
    </row>
    <row r="669" spans="1:20" s="149" customFormat="1" ht="31.5" outlineLevel="7">
      <c r="A669" s="19" t="s">
        <v>704</v>
      </c>
      <c r="B669" s="20" t="s">
        <v>770</v>
      </c>
      <c r="C669" s="20" t="s">
        <v>187</v>
      </c>
      <c r="D669" s="20" t="s">
        <v>14</v>
      </c>
      <c r="E669" s="20" t="s">
        <v>386</v>
      </c>
      <c r="F669" s="20" t="s">
        <v>47</v>
      </c>
      <c r="G669" s="13">
        <v>628100</v>
      </c>
      <c r="H669" s="13">
        <v>628100</v>
      </c>
      <c r="I669" s="13">
        <v>314000</v>
      </c>
      <c r="J669" s="13">
        <v>314000</v>
      </c>
      <c r="L669" s="13">
        <v>628100</v>
      </c>
      <c r="M669" s="13">
        <v>628100</v>
      </c>
      <c r="N669" s="13">
        <v>314000</v>
      </c>
      <c r="O669" s="13">
        <v>314000</v>
      </c>
      <c r="Q669" s="13">
        <f t="shared" si="54"/>
        <v>0</v>
      </c>
      <c r="R669" s="13">
        <f t="shared" si="55"/>
        <v>0</v>
      </c>
      <c r="S669" s="13">
        <f t="shared" si="56"/>
        <v>0</v>
      </c>
      <c r="T669" s="13">
        <f t="shared" si="57"/>
        <v>0</v>
      </c>
    </row>
    <row r="670" spans="1:20" outlineLevel="2">
      <c r="A670" s="102" t="s">
        <v>697</v>
      </c>
      <c r="B670" s="103" t="s">
        <v>770</v>
      </c>
      <c r="C670" s="103" t="s">
        <v>187</v>
      </c>
      <c r="D670" s="103" t="s">
        <v>22</v>
      </c>
      <c r="E670" s="103" t="s">
        <v>4</v>
      </c>
      <c r="F670" s="103" t="s">
        <v>1</v>
      </c>
      <c r="G670" s="12">
        <f>G671</f>
        <v>56883700</v>
      </c>
      <c r="H670" s="12">
        <f>H671</f>
        <v>56883700</v>
      </c>
      <c r="I670" s="12">
        <f>I671</f>
        <v>56883700</v>
      </c>
      <c r="J670" s="12">
        <f>J671</f>
        <v>56883700</v>
      </c>
      <c r="L670" s="12">
        <v>56883700</v>
      </c>
      <c r="M670" s="12">
        <f>L670</f>
        <v>56883700</v>
      </c>
      <c r="N670" s="12">
        <v>56883700</v>
      </c>
      <c r="O670" s="12">
        <f>N670</f>
        <v>56883700</v>
      </c>
      <c r="Q670" s="12">
        <f t="shared" si="54"/>
        <v>0</v>
      </c>
      <c r="R670" s="12">
        <f t="shared" si="55"/>
        <v>0</v>
      </c>
      <c r="S670" s="12">
        <f t="shared" si="56"/>
        <v>0</v>
      </c>
      <c r="T670" s="12">
        <f t="shared" si="57"/>
        <v>0</v>
      </c>
    </row>
    <row r="671" spans="1:20" ht="47.25" outlineLevel="3">
      <c r="A671" s="102" t="s">
        <v>666</v>
      </c>
      <c r="B671" s="103" t="s">
        <v>770</v>
      </c>
      <c r="C671" s="103" t="s">
        <v>187</v>
      </c>
      <c r="D671" s="103" t="s">
        <v>22</v>
      </c>
      <c r="E671" s="103" t="s">
        <v>23</v>
      </c>
      <c r="F671" s="103" t="s">
        <v>1</v>
      </c>
      <c r="G671" s="12">
        <f>G672+G680</f>
        <v>56883700</v>
      </c>
      <c r="H671" s="12">
        <f>H672+H680</f>
        <v>56883700</v>
      </c>
      <c r="I671" s="12">
        <f>I672+I680</f>
        <v>56883700</v>
      </c>
      <c r="J671" s="12">
        <f>J672+J680</f>
        <v>56883700</v>
      </c>
      <c r="L671" s="12">
        <v>56883700</v>
      </c>
      <c r="M671" s="12">
        <f>L671</f>
        <v>56883700</v>
      </c>
      <c r="N671" s="12">
        <v>56883700</v>
      </c>
      <c r="O671" s="12">
        <f>N671</f>
        <v>56883700</v>
      </c>
      <c r="Q671" s="12">
        <f t="shared" si="54"/>
        <v>0</v>
      </c>
      <c r="R671" s="12">
        <f t="shared" si="55"/>
        <v>0</v>
      </c>
      <c r="S671" s="12">
        <f t="shared" si="56"/>
        <v>0</v>
      </c>
      <c r="T671" s="12">
        <f t="shared" si="57"/>
        <v>0</v>
      </c>
    </row>
    <row r="672" spans="1:20" ht="31.5" outlineLevel="4">
      <c r="A672" s="102" t="s">
        <v>649</v>
      </c>
      <c r="B672" s="103" t="s">
        <v>770</v>
      </c>
      <c r="C672" s="103" t="s">
        <v>187</v>
      </c>
      <c r="D672" s="103" t="s">
        <v>22</v>
      </c>
      <c r="E672" s="103" t="s">
        <v>243</v>
      </c>
      <c r="F672" s="103" t="s">
        <v>1</v>
      </c>
      <c r="G672" s="12">
        <f>G673+G677</f>
        <v>17444400</v>
      </c>
      <c r="H672" s="12">
        <f>H673+H677</f>
        <v>17444400</v>
      </c>
      <c r="I672" s="12">
        <f>I673+I677</f>
        <v>17444400</v>
      </c>
      <c r="J672" s="12">
        <f>J673+J677</f>
        <v>17444400</v>
      </c>
      <c r="L672" s="12">
        <v>17444400</v>
      </c>
      <c r="M672" s="12">
        <f>L672</f>
        <v>17444400</v>
      </c>
      <c r="N672" s="12">
        <v>17444400</v>
      </c>
      <c r="O672" s="12">
        <f>N672</f>
        <v>17444400</v>
      </c>
      <c r="Q672" s="12">
        <f t="shared" si="54"/>
        <v>0</v>
      </c>
      <c r="R672" s="12">
        <f t="shared" si="55"/>
        <v>0</v>
      </c>
      <c r="S672" s="12">
        <f t="shared" si="56"/>
        <v>0</v>
      </c>
      <c r="T672" s="12">
        <f t="shared" si="57"/>
        <v>0</v>
      </c>
    </row>
    <row r="673" spans="1:20" s="149" customFormat="1" ht="63" outlineLevel="5">
      <c r="A673" s="19" t="s">
        <v>1165</v>
      </c>
      <c r="B673" s="20" t="s">
        <v>770</v>
      </c>
      <c r="C673" s="20" t="s">
        <v>187</v>
      </c>
      <c r="D673" s="20" t="s">
        <v>22</v>
      </c>
      <c r="E673" s="20" t="s">
        <v>391</v>
      </c>
      <c r="F673" s="20" t="s">
        <v>1</v>
      </c>
      <c r="G673" s="13">
        <f>G674</f>
        <v>425500</v>
      </c>
      <c r="H673" s="13">
        <f>H674</f>
        <v>425500</v>
      </c>
      <c r="I673" s="13">
        <f>I674</f>
        <v>425500</v>
      </c>
      <c r="J673" s="13">
        <f>J674</f>
        <v>425500</v>
      </c>
      <c r="L673" s="13">
        <v>425500</v>
      </c>
      <c r="M673" s="13">
        <f>L673</f>
        <v>425500</v>
      </c>
      <c r="N673" s="13">
        <v>425500</v>
      </c>
      <c r="O673" s="13">
        <f>N673</f>
        <v>425500</v>
      </c>
      <c r="Q673" s="13">
        <f t="shared" si="54"/>
        <v>0</v>
      </c>
      <c r="R673" s="13">
        <f t="shared" si="55"/>
        <v>0</v>
      </c>
      <c r="S673" s="13">
        <f t="shared" si="56"/>
        <v>0</v>
      </c>
      <c r="T673" s="13">
        <f t="shared" si="57"/>
        <v>0</v>
      </c>
    </row>
    <row r="674" spans="1:20" s="149" customFormat="1" ht="189" outlineLevel="6">
      <c r="A674" s="19" t="s">
        <v>487</v>
      </c>
      <c r="B674" s="20" t="s">
        <v>770</v>
      </c>
      <c r="C674" s="20" t="s">
        <v>187</v>
      </c>
      <c r="D674" s="20" t="s">
        <v>22</v>
      </c>
      <c r="E674" s="20" t="s">
        <v>392</v>
      </c>
      <c r="F674" s="20" t="s">
        <v>1</v>
      </c>
      <c r="G674" s="13">
        <f>G675+G676</f>
        <v>425500</v>
      </c>
      <c r="H674" s="13">
        <f>H675+H676</f>
        <v>425500</v>
      </c>
      <c r="I674" s="13">
        <f>I675+I676</f>
        <v>425500</v>
      </c>
      <c r="J674" s="13">
        <f>J675+J676</f>
        <v>425500</v>
      </c>
      <c r="L674" s="13">
        <v>425500</v>
      </c>
      <c r="M674" s="13">
        <v>425500</v>
      </c>
      <c r="N674" s="13">
        <v>425500</v>
      </c>
      <c r="O674" s="13">
        <v>425500</v>
      </c>
      <c r="Q674" s="13">
        <f t="shared" si="54"/>
        <v>0</v>
      </c>
      <c r="R674" s="13">
        <f t="shared" si="55"/>
        <v>0</v>
      </c>
      <c r="S674" s="13">
        <f t="shared" si="56"/>
        <v>0</v>
      </c>
      <c r="T674" s="13">
        <f t="shared" si="57"/>
        <v>0</v>
      </c>
    </row>
    <row r="675" spans="1:20" s="149" customFormat="1" ht="47.25" outlineLevel="7">
      <c r="A675" s="19" t="s">
        <v>703</v>
      </c>
      <c r="B675" s="20" t="s">
        <v>770</v>
      </c>
      <c r="C675" s="20" t="s">
        <v>187</v>
      </c>
      <c r="D675" s="20" t="s">
        <v>22</v>
      </c>
      <c r="E675" s="20" t="s">
        <v>392</v>
      </c>
      <c r="F675" s="20" t="s">
        <v>17</v>
      </c>
      <c r="G675" s="13">
        <v>170216.5</v>
      </c>
      <c r="H675" s="13">
        <v>170216.5</v>
      </c>
      <c r="I675" s="13">
        <v>170216.5</v>
      </c>
      <c r="J675" s="13">
        <v>170216.5</v>
      </c>
      <c r="L675" s="13">
        <v>170216.5</v>
      </c>
      <c r="M675" s="13">
        <v>170216.5</v>
      </c>
      <c r="N675" s="13">
        <v>170216.5</v>
      </c>
      <c r="O675" s="13">
        <v>170216.5</v>
      </c>
      <c r="Q675" s="13">
        <f t="shared" si="54"/>
        <v>0</v>
      </c>
      <c r="R675" s="13">
        <f t="shared" si="55"/>
        <v>0</v>
      </c>
      <c r="S675" s="13">
        <f t="shared" si="56"/>
        <v>0</v>
      </c>
      <c r="T675" s="13">
        <f t="shared" si="57"/>
        <v>0</v>
      </c>
    </row>
    <row r="676" spans="1:20" s="149" customFormat="1" ht="63" outlineLevel="7">
      <c r="A676" s="19" t="s">
        <v>706</v>
      </c>
      <c r="B676" s="20" t="s">
        <v>770</v>
      </c>
      <c r="C676" s="20" t="s">
        <v>187</v>
      </c>
      <c r="D676" s="20" t="s">
        <v>22</v>
      </c>
      <c r="E676" s="20" t="s">
        <v>392</v>
      </c>
      <c r="F676" s="20" t="s">
        <v>70</v>
      </c>
      <c r="G676" s="13">
        <v>255283.5</v>
      </c>
      <c r="H676" s="13">
        <v>255283.5</v>
      </c>
      <c r="I676" s="13">
        <v>255283.5</v>
      </c>
      <c r="J676" s="13">
        <v>255283.5</v>
      </c>
      <c r="L676" s="13">
        <v>255283.5</v>
      </c>
      <c r="M676" s="13">
        <v>255283.5</v>
      </c>
      <c r="N676" s="13">
        <v>255283.5</v>
      </c>
      <c r="O676" s="13">
        <v>255283.5</v>
      </c>
      <c r="Q676" s="13">
        <f t="shared" si="54"/>
        <v>0</v>
      </c>
      <c r="R676" s="13">
        <f t="shared" si="55"/>
        <v>0</v>
      </c>
      <c r="S676" s="13">
        <f t="shared" si="56"/>
        <v>0</v>
      </c>
      <c r="T676" s="13">
        <f t="shared" si="57"/>
        <v>0</v>
      </c>
    </row>
    <row r="677" spans="1:20" s="149" customFormat="1" ht="47.25" outlineLevel="5">
      <c r="A677" s="19" t="s">
        <v>1166</v>
      </c>
      <c r="B677" s="20" t="s">
        <v>770</v>
      </c>
      <c r="C677" s="20" t="s">
        <v>187</v>
      </c>
      <c r="D677" s="20" t="s">
        <v>22</v>
      </c>
      <c r="E677" s="20" t="s">
        <v>393</v>
      </c>
      <c r="F677" s="20" t="s">
        <v>1</v>
      </c>
      <c r="G677" s="13">
        <f t="shared" ref="G677:J678" si="60">G678</f>
        <v>17018900</v>
      </c>
      <c r="H677" s="13">
        <f t="shared" si="60"/>
        <v>17018900</v>
      </c>
      <c r="I677" s="13">
        <f t="shared" si="60"/>
        <v>17018900</v>
      </c>
      <c r="J677" s="13">
        <f t="shared" si="60"/>
        <v>17018900</v>
      </c>
      <c r="L677" s="13">
        <v>17018900</v>
      </c>
      <c r="M677" s="13">
        <f>L677</f>
        <v>17018900</v>
      </c>
      <c r="N677" s="13">
        <v>17018900</v>
      </c>
      <c r="O677" s="13">
        <f>N677</f>
        <v>17018900</v>
      </c>
      <c r="Q677" s="13">
        <f t="shared" si="54"/>
        <v>0</v>
      </c>
      <c r="R677" s="13">
        <f t="shared" si="55"/>
        <v>0</v>
      </c>
      <c r="S677" s="13">
        <f t="shared" si="56"/>
        <v>0</v>
      </c>
      <c r="T677" s="13">
        <f t="shared" si="57"/>
        <v>0</v>
      </c>
    </row>
    <row r="678" spans="1:20" s="149" customFormat="1" ht="94.5" outlineLevel="6">
      <c r="A678" s="19" t="s">
        <v>488</v>
      </c>
      <c r="B678" s="20" t="s">
        <v>770</v>
      </c>
      <c r="C678" s="20" t="s">
        <v>187</v>
      </c>
      <c r="D678" s="20" t="s">
        <v>22</v>
      </c>
      <c r="E678" s="20" t="s">
        <v>394</v>
      </c>
      <c r="F678" s="20" t="s">
        <v>1</v>
      </c>
      <c r="G678" s="13">
        <f t="shared" si="60"/>
        <v>17018900</v>
      </c>
      <c r="H678" s="13">
        <f t="shared" si="60"/>
        <v>17018900</v>
      </c>
      <c r="I678" s="13">
        <f t="shared" si="60"/>
        <v>17018900</v>
      </c>
      <c r="J678" s="13">
        <f t="shared" si="60"/>
        <v>17018900</v>
      </c>
      <c r="L678" s="13">
        <v>17018900</v>
      </c>
      <c r="M678" s="13">
        <v>17018900</v>
      </c>
      <c r="N678" s="13">
        <v>17018900</v>
      </c>
      <c r="O678" s="13">
        <v>17018900</v>
      </c>
      <c r="Q678" s="13">
        <f t="shared" si="54"/>
        <v>0</v>
      </c>
      <c r="R678" s="13">
        <f t="shared" si="55"/>
        <v>0</v>
      </c>
      <c r="S678" s="13">
        <f t="shared" si="56"/>
        <v>0</v>
      </c>
      <c r="T678" s="13">
        <f t="shared" si="57"/>
        <v>0</v>
      </c>
    </row>
    <row r="679" spans="1:20" s="149" customFormat="1" ht="31.5" outlineLevel="7">
      <c r="A679" s="19" t="s">
        <v>704</v>
      </c>
      <c r="B679" s="20" t="s">
        <v>770</v>
      </c>
      <c r="C679" s="20" t="s">
        <v>187</v>
      </c>
      <c r="D679" s="20" t="s">
        <v>22</v>
      </c>
      <c r="E679" s="20" t="s">
        <v>394</v>
      </c>
      <c r="F679" s="20" t="s">
        <v>47</v>
      </c>
      <c r="G679" s="13">
        <v>17018900</v>
      </c>
      <c r="H679" s="13">
        <v>17018900</v>
      </c>
      <c r="I679" s="13">
        <v>17018900</v>
      </c>
      <c r="J679" s="13">
        <v>17018900</v>
      </c>
      <c r="L679" s="13">
        <v>17018900</v>
      </c>
      <c r="M679" s="13">
        <v>17018900</v>
      </c>
      <c r="N679" s="13">
        <v>17018900</v>
      </c>
      <c r="O679" s="13">
        <v>17018900</v>
      </c>
      <c r="Q679" s="13">
        <f t="shared" si="54"/>
        <v>0</v>
      </c>
      <c r="R679" s="13">
        <f t="shared" si="55"/>
        <v>0</v>
      </c>
      <c r="S679" s="13">
        <f t="shared" si="56"/>
        <v>0</v>
      </c>
      <c r="T679" s="13">
        <f t="shared" si="57"/>
        <v>0</v>
      </c>
    </row>
    <row r="680" spans="1:20" ht="63" outlineLevel="4">
      <c r="A680" s="102" t="s">
        <v>623</v>
      </c>
      <c r="B680" s="103" t="s">
        <v>770</v>
      </c>
      <c r="C680" s="103" t="s">
        <v>187</v>
      </c>
      <c r="D680" s="103" t="s">
        <v>22</v>
      </c>
      <c r="E680" s="103" t="s">
        <v>24</v>
      </c>
      <c r="F680" s="103" t="s">
        <v>1</v>
      </c>
      <c r="G680" s="12">
        <f>G681+G685+G688</f>
        <v>39439300</v>
      </c>
      <c r="H680" s="12">
        <f>H681+H685+H688</f>
        <v>39439300</v>
      </c>
      <c r="I680" s="12">
        <f>I681+I685+I688</f>
        <v>39439300</v>
      </c>
      <c r="J680" s="12">
        <f>J681+J685+J688</f>
        <v>39439300</v>
      </c>
      <c r="L680" s="12">
        <v>39439300</v>
      </c>
      <c r="M680" s="12">
        <f>L680</f>
        <v>39439300</v>
      </c>
      <c r="N680" s="12">
        <v>39439300</v>
      </c>
      <c r="O680" s="12">
        <f>N680</f>
        <v>39439300</v>
      </c>
      <c r="Q680" s="12">
        <f t="shared" si="54"/>
        <v>0</v>
      </c>
      <c r="R680" s="12">
        <f t="shared" si="55"/>
        <v>0</v>
      </c>
      <c r="S680" s="12">
        <f t="shared" si="56"/>
        <v>0</v>
      </c>
      <c r="T680" s="12">
        <f t="shared" si="57"/>
        <v>0</v>
      </c>
    </row>
    <row r="681" spans="1:20" s="149" customFormat="1" ht="63" outlineLevel="5">
      <c r="A681" s="19" t="s">
        <v>1167</v>
      </c>
      <c r="B681" s="20" t="s">
        <v>770</v>
      </c>
      <c r="C681" s="20" t="s">
        <v>187</v>
      </c>
      <c r="D681" s="20" t="s">
        <v>22</v>
      </c>
      <c r="E681" s="20" t="s">
        <v>395</v>
      </c>
      <c r="F681" s="20" t="s">
        <v>1</v>
      </c>
      <c r="G681" s="13">
        <f>G682</f>
        <v>5286000</v>
      </c>
      <c r="H681" s="13">
        <f>H682</f>
        <v>5286000</v>
      </c>
      <c r="I681" s="13">
        <f>I682</f>
        <v>5286000</v>
      </c>
      <c r="J681" s="13">
        <f>J682</f>
        <v>5286000</v>
      </c>
      <c r="L681" s="13">
        <v>5286000</v>
      </c>
      <c r="M681" s="13">
        <f>L681</f>
        <v>5286000</v>
      </c>
      <c r="N681" s="13">
        <v>5286000</v>
      </c>
      <c r="O681" s="13">
        <f>N681</f>
        <v>5286000</v>
      </c>
      <c r="Q681" s="13">
        <f t="shared" si="54"/>
        <v>0</v>
      </c>
      <c r="R681" s="13">
        <f t="shared" si="55"/>
        <v>0</v>
      </c>
      <c r="S681" s="13">
        <f t="shared" si="56"/>
        <v>0</v>
      </c>
      <c r="T681" s="13">
        <f t="shared" si="57"/>
        <v>0</v>
      </c>
    </row>
    <row r="682" spans="1:20" s="149" customFormat="1" ht="141.75" outlineLevel="6">
      <c r="A682" s="19" t="s">
        <v>489</v>
      </c>
      <c r="B682" s="20" t="s">
        <v>770</v>
      </c>
      <c r="C682" s="20" t="s">
        <v>187</v>
      </c>
      <c r="D682" s="20" t="s">
        <v>22</v>
      </c>
      <c r="E682" s="20" t="s">
        <v>396</v>
      </c>
      <c r="F682" s="20" t="s">
        <v>1</v>
      </c>
      <c r="G682" s="13">
        <f>G683+G684</f>
        <v>5286000</v>
      </c>
      <c r="H682" s="13">
        <f>H683+H684</f>
        <v>5286000</v>
      </c>
      <c r="I682" s="13">
        <f>I683+I684</f>
        <v>5286000</v>
      </c>
      <c r="J682" s="13">
        <f>J683+J684</f>
        <v>5286000</v>
      </c>
      <c r="L682" s="13">
        <v>5286000</v>
      </c>
      <c r="M682" s="13">
        <v>5286000</v>
      </c>
      <c r="N682" s="13">
        <v>5286000</v>
      </c>
      <c r="O682" s="13">
        <v>5286000</v>
      </c>
      <c r="Q682" s="13">
        <f t="shared" si="54"/>
        <v>0</v>
      </c>
      <c r="R682" s="13">
        <f t="shared" si="55"/>
        <v>0</v>
      </c>
      <c r="S682" s="13">
        <f t="shared" si="56"/>
        <v>0</v>
      </c>
      <c r="T682" s="13">
        <f t="shared" si="57"/>
        <v>0</v>
      </c>
    </row>
    <row r="683" spans="1:20" s="149" customFormat="1" ht="110.25" outlineLevel="7">
      <c r="A683" s="19" t="s">
        <v>702</v>
      </c>
      <c r="B683" s="20" t="s">
        <v>770</v>
      </c>
      <c r="C683" s="20" t="s">
        <v>187</v>
      </c>
      <c r="D683" s="20" t="s">
        <v>22</v>
      </c>
      <c r="E683" s="20" t="s">
        <v>396</v>
      </c>
      <c r="F683" s="20" t="s">
        <v>10</v>
      </c>
      <c r="G683" s="13">
        <v>3774682.59</v>
      </c>
      <c r="H683" s="13">
        <f>G683</f>
        <v>3774682.59</v>
      </c>
      <c r="I683" s="13">
        <v>3774682.59</v>
      </c>
      <c r="J683" s="13">
        <f>I683</f>
        <v>3774682.59</v>
      </c>
      <c r="L683" s="13">
        <v>3774682.59</v>
      </c>
      <c r="M683" s="13">
        <v>3774682.59</v>
      </c>
      <c r="N683" s="13">
        <v>3774682.59</v>
      </c>
      <c r="O683" s="13">
        <v>3774682.59</v>
      </c>
      <c r="Q683" s="13">
        <f t="shared" si="54"/>
        <v>0</v>
      </c>
      <c r="R683" s="13">
        <f t="shared" si="55"/>
        <v>0</v>
      </c>
      <c r="S683" s="13">
        <f t="shared" si="56"/>
        <v>0</v>
      </c>
      <c r="T683" s="13">
        <f t="shared" si="57"/>
        <v>0</v>
      </c>
    </row>
    <row r="684" spans="1:20" s="149" customFormat="1" ht="47.25" outlineLevel="7">
      <c r="A684" s="19" t="s">
        <v>703</v>
      </c>
      <c r="B684" s="20" t="s">
        <v>770</v>
      </c>
      <c r="C684" s="20" t="s">
        <v>187</v>
      </c>
      <c r="D684" s="20" t="s">
        <v>22</v>
      </c>
      <c r="E684" s="20" t="s">
        <v>396</v>
      </c>
      <c r="F684" s="20" t="s">
        <v>17</v>
      </c>
      <c r="G684" s="13">
        <v>1511317.41</v>
      </c>
      <c r="H684" s="13">
        <f>G684</f>
        <v>1511317.41</v>
      </c>
      <c r="I684" s="13">
        <v>1511317.41</v>
      </c>
      <c r="J684" s="13">
        <f>I684</f>
        <v>1511317.41</v>
      </c>
      <c r="L684" s="13">
        <v>1511317.41</v>
      </c>
      <c r="M684" s="13">
        <v>1511317.41</v>
      </c>
      <c r="N684" s="13">
        <v>1511317.41</v>
      </c>
      <c r="O684" s="13">
        <v>1511317.41</v>
      </c>
      <c r="Q684" s="13">
        <f t="shared" si="54"/>
        <v>0</v>
      </c>
      <c r="R684" s="13">
        <f t="shared" si="55"/>
        <v>0</v>
      </c>
      <c r="S684" s="13">
        <f t="shared" si="56"/>
        <v>0</v>
      </c>
      <c r="T684" s="13">
        <f t="shared" si="57"/>
        <v>0</v>
      </c>
    </row>
    <row r="685" spans="1:20" s="149" customFormat="1" ht="78.75" outlineLevel="5">
      <c r="A685" s="19" t="s">
        <v>1168</v>
      </c>
      <c r="B685" s="20" t="s">
        <v>770</v>
      </c>
      <c r="C685" s="20" t="s">
        <v>187</v>
      </c>
      <c r="D685" s="20" t="s">
        <v>22</v>
      </c>
      <c r="E685" s="20" t="s">
        <v>397</v>
      </c>
      <c r="F685" s="20" t="s">
        <v>1</v>
      </c>
      <c r="G685" s="13">
        <v>756100</v>
      </c>
      <c r="H685" s="13">
        <f>H686</f>
        <v>756100</v>
      </c>
      <c r="I685" s="13">
        <v>756100</v>
      </c>
      <c r="J685" s="13">
        <f>J686</f>
        <v>756100</v>
      </c>
      <c r="L685" s="13">
        <v>756100</v>
      </c>
      <c r="M685" s="13">
        <f>L685</f>
        <v>756100</v>
      </c>
      <c r="N685" s="13">
        <v>756100</v>
      </c>
      <c r="O685" s="13">
        <f>N685</f>
        <v>756100</v>
      </c>
      <c r="Q685" s="13">
        <f t="shared" si="54"/>
        <v>0</v>
      </c>
      <c r="R685" s="13">
        <f t="shared" si="55"/>
        <v>0</v>
      </c>
      <c r="S685" s="13">
        <f t="shared" si="56"/>
        <v>0</v>
      </c>
      <c r="T685" s="13">
        <f t="shared" si="57"/>
        <v>0</v>
      </c>
    </row>
    <row r="686" spans="1:20" s="149" customFormat="1" ht="126" outlineLevel="6">
      <c r="A686" s="19" t="s">
        <v>490</v>
      </c>
      <c r="B686" s="20" t="s">
        <v>770</v>
      </c>
      <c r="C686" s="20" t="s">
        <v>187</v>
      </c>
      <c r="D686" s="20" t="s">
        <v>22</v>
      </c>
      <c r="E686" s="20" t="s">
        <v>398</v>
      </c>
      <c r="F686" s="20" t="s">
        <v>1</v>
      </c>
      <c r="G686" s="13">
        <v>756100</v>
      </c>
      <c r="H686" s="13">
        <f>H687</f>
        <v>756100</v>
      </c>
      <c r="I686" s="13">
        <v>756100</v>
      </c>
      <c r="J686" s="13">
        <f>J687</f>
        <v>756100</v>
      </c>
      <c r="L686" s="13">
        <v>756100</v>
      </c>
      <c r="M686" s="13">
        <v>756100</v>
      </c>
      <c r="N686" s="13">
        <v>756100</v>
      </c>
      <c r="O686" s="13">
        <v>756100</v>
      </c>
      <c r="Q686" s="13">
        <f t="shared" si="54"/>
        <v>0</v>
      </c>
      <c r="R686" s="13">
        <f t="shared" si="55"/>
        <v>0</v>
      </c>
      <c r="S686" s="13">
        <f t="shared" si="56"/>
        <v>0</v>
      </c>
      <c r="T686" s="13">
        <f t="shared" si="57"/>
        <v>0</v>
      </c>
    </row>
    <row r="687" spans="1:20" s="149" customFormat="1" ht="31.5" outlineLevel="7">
      <c r="A687" s="19" t="s">
        <v>704</v>
      </c>
      <c r="B687" s="20" t="s">
        <v>770</v>
      </c>
      <c r="C687" s="20" t="s">
        <v>187</v>
      </c>
      <c r="D687" s="20" t="s">
        <v>22</v>
      </c>
      <c r="E687" s="20" t="s">
        <v>398</v>
      </c>
      <c r="F687" s="20" t="s">
        <v>47</v>
      </c>
      <c r="G687" s="13">
        <v>756100</v>
      </c>
      <c r="H687" s="13">
        <f>G687</f>
        <v>756100</v>
      </c>
      <c r="I687" s="13">
        <v>756100</v>
      </c>
      <c r="J687" s="13">
        <f>I687</f>
        <v>756100</v>
      </c>
      <c r="L687" s="13">
        <v>756100</v>
      </c>
      <c r="M687" s="13">
        <v>756100</v>
      </c>
      <c r="N687" s="13">
        <v>756100</v>
      </c>
      <c r="O687" s="13">
        <v>756100</v>
      </c>
      <c r="Q687" s="13">
        <f t="shared" si="54"/>
        <v>0</v>
      </c>
      <c r="R687" s="13">
        <f t="shared" si="55"/>
        <v>0</v>
      </c>
      <c r="S687" s="13">
        <f t="shared" si="56"/>
        <v>0</v>
      </c>
      <c r="T687" s="13">
        <f t="shared" si="57"/>
        <v>0</v>
      </c>
    </row>
    <row r="688" spans="1:20" s="149" customFormat="1" ht="63" outlineLevel="5">
      <c r="A688" s="19" t="s">
        <v>1169</v>
      </c>
      <c r="B688" s="20" t="s">
        <v>770</v>
      </c>
      <c r="C688" s="20" t="s">
        <v>187</v>
      </c>
      <c r="D688" s="20" t="s">
        <v>22</v>
      </c>
      <c r="E688" s="20" t="s">
        <v>399</v>
      </c>
      <c r="F688" s="20" t="s">
        <v>1</v>
      </c>
      <c r="G688" s="13">
        <v>33397200</v>
      </c>
      <c r="H688" s="13">
        <f>H689</f>
        <v>33397200</v>
      </c>
      <c r="I688" s="13">
        <v>33397200</v>
      </c>
      <c r="J688" s="13">
        <f>J689</f>
        <v>33397200</v>
      </c>
      <c r="L688" s="13">
        <v>33397200</v>
      </c>
      <c r="M688" s="13">
        <f>L688</f>
        <v>33397200</v>
      </c>
      <c r="N688" s="13">
        <v>33397200</v>
      </c>
      <c r="O688" s="13">
        <f>N688</f>
        <v>33397200</v>
      </c>
      <c r="Q688" s="13">
        <f t="shared" si="54"/>
        <v>0</v>
      </c>
      <c r="R688" s="13">
        <f t="shared" si="55"/>
        <v>0</v>
      </c>
      <c r="S688" s="13">
        <f t="shared" si="56"/>
        <v>0</v>
      </c>
      <c r="T688" s="13">
        <f t="shared" si="57"/>
        <v>0</v>
      </c>
    </row>
    <row r="689" spans="1:20" s="149" customFormat="1" ht="78.75" outlineLevel="6">
      <c r="A689" s="19" t="s">
        <v>491</v>
      </c>
      <c r="B689" s="20" t="s">
        <v>770</v>
      </c>
      <c r="C689" s="20" t="s">
        <v>187</v>
      </c>
      <c r="D689" s="20" t="s">
        <v>22</v>
      </c>
      <c r="E689" s="20" t="s">
        <v>400</v>
      </c>
      <c r="F689" s="20" t="s">
        <v>1</v>
      </c>
      <c r="G689" s="13">
        <v>33397200</v>
      </c>
      <c r="H689" s="13">
        <f>H690</f>
        <v>33397200</v>
      </c>
      <c r="I689" s="13">
        <v>33397200</v>
      </c>
      <c r="J689" s="13">
        <f>J690</f>
        <v>33397200</v>
      </c>
      <c r="L689" s="13">
        <v>33397200</v>
      </c>
      <c r="M689" s="13">
        <v>33397200</v>
      </c>
      <c r="N689" s="13">
        <v>33397200</v>
      </c>
      <c r="O689" s="13">
        <v>33397200</v>
      </c>
      <c r="Q689" s="13">
        <f t="shared" si="54"/>
        <v>0</v>
      </c>
      <c r="R689" s="13">
        <f t="shared" si="55"/>
        <v>0</v>
      </c>
      <c r="S689" s="13">
        <f t="shared" si="56"/>
        <v>0</v>
      </c>
      <c r="T689" s="13">
        <f t="shared" si="57"/>
        <v>0</v>
      </c>
    </row>
    <row r="690" spans="1:20" s="149" customFormat="1" ht="31.5" outlineLevel="7">
      <c r="A690" s="19" t="s">
        <v>704</v>
      </c>
      <c r="B690" s="20" t="s">
        <v>770</v>
      </c>
      <c r="C690" s="20" t="s">
        <v>187</v>
      </c>
      <c r="D690" s="20" t="s">
        <v>22</v>
      </c>
      <c r="E690" s="20" t="s">
        <v>400</v>
      </c>
      <c r="F690" s="20" t="s">
        <v>47</v>
      </c>
      <c r="G690" s="13">
        <v>33397200</v>
      </c>
      <c r="H690" s="13">
        <f>G690</f>
        <v>33397200</v>
      </c>
      <c r="I690" s="13">
        <v>33397200</v>
      </c>
      <c r="J690" s="13">
        <f>I690</f>
        <v>33397200</v>
      </c>
      <c r="L690" s="13">
        <v>33397200</v>
      </c>
      <c r="M690" s="13">
        <v>33397200</v>
      </c>
      <c r="N690" s="13">
        <v>33397200</v>
      </c>
      <c r="O690" s="13">
        <v>33397200</v>
      </c>
      <c r="Q690" s="13">
        <f t="shared" si="54"/>
        <v>0</v>
      </c>
      <c r="R690" s="13">
        <f t="shared" si="55"/>
        <v>0</v>
      </c>
      <c r="S690" s="13">
        <f t="shared" si="56"/>
        <v>0</v>
      </c>
      <c r="T690" s="13">
        <f t="shared" si="57"/>
        <v>0</v>
      </c>
    </row>
    <row r="691" spans="1:20" ht="63">
      <c r="A691" s="102" t="s">
        <v>1170</v>
      </c>
      <c r="B691" s="103" t="s">
        <v>776</v>
      </c>
      <c r="C691" s="103" t="s">
        <v>3</v>
      </c>
      <c r="D691" s="103" t="s">
        <v>3</v>
      </c>
      <c r="E691" s="103" t="s">
        <v>4</v>
      </c>
      <c r="F691" s="103" t="s">
        <v>1</v>
      </c>
      <c r="G691" s="12">
        <f>G692+G715+G770+G834+G849</f>
        <v>277754554.23000002</v>
      </c>
      <c r="H691" s="12">
        <f>H692+H715+H770+H834+H849</f>
        <v>17539178.43</v>
      </c>
      <c r="I691" s="12">
        <f>I692+I715+I770+I834+I849</f>
        <v>262993371.14999998</v>
      </c>
      <c r="J691" s="12">
        <f>J692+J715+J770+J834+J849</f>
        <v>2124890</v>
      </c>
      <c r="L691" s="12">
        <v>277754554.23000002</v>
      </c>
      <c r="M691" s="12">
        <f>M715+M770+M834</f>
        <v>17539178.43</v>
      </c>
      <c r="N691" s="12">
        <v>262993371.15000001</v>
      </c>
      <c r="O691" s="12">
        <f>O715+O770+O834</f>
        <v>2124890</v>
      </c>
      <c r="Q691" s="12">
        <f t="shared" si="54"/>
        <v>0</v>
      </c>
      <c r="R691" s="12">
        <f t="shared" si="55"/>
        <v>0</v>
      </c>
      <c r="S691" s="12">
        <f t="shared" si="56"/>
        <v>0</v>
      </c>
      <c r="T691" s="12">
        <f t="shared" si="57"/>
        <v>0</v>
      </c>
    </row>
    <row r="692" spans="1:20" ht="31.5" outlineLevel="1">
      <c r="A692" s="102" t="s">
        <v>701</v>
      </c>
      <c r="B692" s="103" t="s">
        <v>776</v>
      </c>
      <c r="C692" s="103" t="s">
        <v>2</v>
      </c>
      <c r="D692" s="103" t="s">
        <v>3</v>
      </c>
      <c r="E692" s="103" t="s">
        <v>4</v>
      </c>
      <c r="F692" s="103" t="s">
        <v>1</v>
      </c>
      <c r="G692" s="12">
        <f>G693+G709</f>
        <v>8257509.2400000002</v>
      </c>
      <c r="H692" s="12"/>
      <c r="I692" s="12">
        <f>I693+I709</f>
        <v>8257509.2400000002</v>
      </c>
      <c r="J692" s="12"/>
      <c r="L692" s="12">
        <v>8257509.2400000002</v>
      </c>
      <c r="M692" s="12"/>
      <c r="N692" s="12">
        <v>8257509.2400000002</v>
      </c>
      <c r="O692" s="12"/>
      <c r="Q692" s="12">
        <f t="shared" si="54"/>
        <v>0</v>
      </c>
      <c r="R692" s="12">
        <f t="shared" si="55"/>
        <v>0</v>
      </c>
      <c r="S692" s="12">
        <f t="shared" si="56"/>
        <v>0</v>
      </c>
      <c r="T692" s="12">
        <f t="shared" si="57"/>
        <v>0</v>
      </c>
    </row>
    <row r="693" spans="1:20" ht="94.5" outlineLevel="2">
      <c r="A693" s="102" t="s">
        <v>674</v>
      </c>
      <c r="B693" s="103" t="s">
        <v>776</v>
      </c>
      <c r="C693" s="103" t="s">
        <v>2</v>
      </c>
      <c r="D693" s="103" t="s">
        <v>22</v>
      </c>
      <c r="E693" s="103" t="s">
        <v>4</v>
      </c>
      <c r="F693" s="103" t="s">
        <v>1</v>
      </c>
      <c r="G693" s="12">
        <f>G694</f>
        <v>7994996.9100000001</v>
      </c>
      <c r="H693" s="12"/>
      <c r="I693" s="12">
        <f>I694</f>
        <v>7994996.9100000001</v>
      </c>
      <c r="J693" s="12"/>
      <c r="L693" s="12">
        <v>7994996.9100000001</v>
      </c>
      <c r="M693" s="12"/>
      <c r="N693" s="12">
        <v>7994996.9100000001</v>
      </c>
      <c r="O693" s="12"/>
      <c r="Q693" s="12">
        <f t="shared" si="54"/>
        <v>0</v>
      </c>
      <c r="R693" s="12">
        <f t="shared" si="55"/>
        <v>0</v>
      </c>
      <c r="S693" s="12">
        <f t="shared" si="56"/>
        <v>0</v>
      </c>
      <c r="T693" s="12">
        <f t="shared" si="57"/>
        <v>0</v>
      </c>
    </row>
    <row r="694" spans="1:20" ht="63" outlineLevel="3">
      <c r="A694" s="102" t="s">
        <v>665</v>
      </c>
      <c r="B694" s="103" t="s">
        <v>776</v>
      </c>
      <c r="C694" s="103" t="s">
        <v>2</v>
      </c>
      <c r="D694" s="103" t="s">
        <v>22</v>
      </c>
      <c r="E694" s="103" t="s">
        <v>6</v>
      </c>
      <c r="F694" s="103" t="s">
        <v>1</v>
      </c>
      <c r="G694" s="12">
        <f>G695+G701</f>
        <v>7994996.9100000001</v>
      </c>
      <c r="H694" s="12"/>
      <c r="I694" s="12">
        <f>I695+I701</f>
        <v>7994996.9100000001</v>
      </c>
      <c r="J694" s="12"/>
      <c r="L694" s="12">
        <v>7994996.9100000001</v>
      </c>
      <c r="M694" s="12"/>
      <c r="N694" s="12">
        <v>7994996.9100000001</v>
      </c>
      <c r="O694" s="12"/>
      <c r="Q694" s="12">
        <f t="shared" si="54"/>
        <v>0</v>
      </c>
      <c r="R694" s="12">
        <f t="shared" si="55"/>
        <v>0</v>
      </c>
      <c r="S694" s="12">
        <f t="shared" si="56"/>
        <v>0</v>
      </c>
      <c r="T694" s="12">
        <f t="shared" si="57"/>
        <v>0</v>
      </c>
    </row>
    <row r="695" spans="1:20" ht="78.75" outlineLevel="4">
      <c r="A695" s="102" t="s">
        <v>627</v>
      </c>
      <c r="B695" s="103" t="s">
        <v>776</v>
      </c>
      <c r="C695" s="103" t="s">
        <v>2</v>
      </c>
      <c r="D695" s="103" t="s">
        <v>22</v>
      </c>
      <c r="E695" s="103" t="s">
        <v>56</v>
      </c>
      <c r="F695" s="103" t="s">
        <v>1</v>
      </c>
      <c r="G695" s="12">
        <f>G696</f>
        <v>7864886.96</v>
      </c>
      <c r="H695" s="12"/>
      <c r="I695" s="12">
        <f>I696</f>
        <v>7864886.96</v>
      </c>
      <c r="J695" s="12"/>
      <c r="L695" s="12">
        <v>7864886.96</v>
      </c>
      <c r="M695" s="12"/>
      <c r="N695" s="12">
        <v>7864886.96</v>
      </c>
      <c r="O695" s="12"/>
      <c r="Q695" s="12">
        <f t="shared" si="54"/>
        <v>0</v>
      </c>
      <c r="R695" s="12">
        <f t="shared" si="55"/>
        <v>0</v>
      </c>
      <c r="S695" s="12">
        <f t="shared" si="56"/>
        <v>0</v>
      </c>
      <c r="T695" s="12">
        <f t="shared" si="57"/>
        <v>0</v>
      </c>
    </row>
    <row r="696" spans="1:20" s="149" customFormat="1" ht="78.75" outlineLevel="5">
      <c r="A696" s="19" t="s">
        <v>1171</v>
      </c>
      <c r="B696" s="20" t="s">
        <v>776</v>
      </c>
      <c r="C696" s="20" t="s">
        <v>2</v>
      </c>
      <c r="D696" s="20" t="s">
        <v>22</v>
      </c>
      <c r="E696" s="20" t="s">
        <v>57</v>
      </c>
      <c r="F696" s="20" t="s">
        <v>1</v>
      </c>
      <c r="G696" s="13">
        <f>G698+G700</f>
        <v>7864886.96</v>
      </c>
      <c r="H696" s="13"/>
      <c r="I696" s="13">
        <f>I698+I700</f>
        <v>7864886.96</v>
      </c>
      <c r="J696" s="13"/>
      <c r="L696" s="13">
        <v>7864886.96</v>
      </c>
      <c r="M696" s="13"/>
      <c r="N696" s="13">
        <v>7864886.96</v>
      </c>
      <c r="O696" s="13"/>
      <c r="Q696" s="13">
        <f t="shared" si="54"/>
        <v>0</v>
      </c>
      <c r="R696" s="13">
        <f t="shared" si="55"/>
        <v>0</v>
      </c>
      <c r="S696" s="13">
        <f t="shared" si="56"/>
        <v>0</v>
      </c>
      <c r="T696" s="13">
        <f t="shared" si="57"/>
        <v>0</v>
      </c>
    </row>
    <row r="697" spans="1:20" s="149" customFormat="1" ht="47.25" outlineLevel="6">
      <c r="A697" s="19" t="s">
        <v>441</v>
      </c>
      <c r="B697" s="20" t="s">
        <v>776</v>
      </c>
      <c r="C697" s="20" t="s">
        <v>2</v>
      </c>
      <c r="D697" s="20" t="s">
        <v>22</v>
      </c>
      <c r="E697" s="20" t="s">
        <v>58</v>
      </c>
      <c r="F697" s="20" t="s">
        <v>1</v>
      </c>
      <c r="G697" s="13">
        <f>G698</f>
        <v>7759523.4199999999</v>
      </c>
      <c r="H697" s="13"/>
      <c r="I697" s="13">
        <f>I698</f>
        <v>7759523.4199999999</v>
      </c>
      <c r="J697" s="13"/>
      <c r="L697" s="13">
        <v>7759523.4199999999</v>
      </c>
      <c r="M697" s="13"/>
      <c r="N697" s="13">
        <v>7759523.4199999999</v>
      </c>
      <c r="O697" s="13"/>
      <c r="Q697" s="13">
        <f t="shared" si="54"/>
        <v>0</v>
      </c>
      <c r="R697" s="13">
        <f t="shared" si="55"/>
        <v>0</v>
      </c>
      <c r="S697" s="13">
        <f t="shared" si="56"/>
        <v>0</v>
      </c>
      <c r="T697" s="13">
        <f t="shared" si="57"/>
        <v>0</v>
      </c>
    </row>
    <row r="698" spans="1:20" s="149" customFormat="1" ht="110.25" outlineLevel="7">
      <c r="A698" s="19" t="s">
        <v>702</v>
      </c>
      <c r="B698" s="20" t="s">
        <v>776</v>
      </c>
      <c r="C698" s="20" t="s">
        <v>2</v>
      </c>
      <c r="D698" s="20" t="s">
        <v>22</v>
      </c>
      <c r="E698" s="20" t="s">
        <v>58</v>
      </c>
      <c r="F698" s="20" t="s">
        <v>10</v>
      </c>
      <c r="G698" s="13">
        <v>7759523.4199999999</v>
      </c>
      <c r="H698" s="13"/>
      <c r="I698" s="13">
        <v>7759523.4199999999</v>
      </c>
      <c r="J698" s="13"/>
      <c r="L698" s="13">
        <v>7759523.4199999999</v>
      </c>
      <c r="M698" s="13"/>
      <c r="N698" s="13">
        <v>7759523.4199999999</v>
      </c>
      <c r="O698" s="13"/>
      <c r="Q698" s="13">
        <f t="shared" si="54"/>
        <v>0</v>
      </c>
      <c r="R698" s="13">
        <f t="shared" si="55"/>
        <v>0</v>
      </c>
      <c r="S698" s="13">
        <f t="shared" si="56"/>
        <v>0</v>
      </c>
      <c r="T698" s="13">
        <f t="shared" si="57"/>
        <v>0</v>
      </c>
    </row>
    <row r="699" spans="1:20" s="149" customFormat="1" ht="94.5" outlineLevel="6">
      <c r="A699" s="19" t="s">
        <v>439</v>
      </c>
      <c r="B699" s="20" t="s">
        <v>776</v>
      </c>
      <c r="C699" s="20" t="s">
        <v>2</v>
      </c>
      <c r="D699" s="20" t="s">
        <v>22</v>
      </c>
      <c r="E699" s="20" t="s">
        <v>59</v>
      </c>
      <c r="F699" s="20" t="s">
        <v>1</v>
      </c>
      <c r="G699" s="13">
        <f>G700</f>
        <v>105363.54</v>
      </c>
      <c r="H699" s="13"/>
      <c r="I699" s="13">
        <f>I700</f>
        <v>105363.54</v>
      </c>
      <c r="J699" s="13"/>
      <c r="L699" s="13">
        <v>105363.54</v>
      </c>
      <c r="M699" s="13"/>
      <c r="N699" s="13">
        <v>105363.54</v>
      </c>
      <c r="O699" s="13"/>
      <c r="Q699" s="13">
        <f t="shared" si="54"/>
        <v>0</v>
      </c>
      <c r="R699" s="13">
        <f t="shared" si="55"/>
        <v>0</v>
      </c>
      <c r="S699" s="13">
        <f t="shared" si="56"/>
        <v>0</v>
      </c>
      <c r="T699" s="13">
        <f t="shared" si="57"/>
        <v>0</v>
      </c>
    </row>
    <row r="700" spans="1:20" s="149" customFormat="1" ht="110.25" outlineLevel="7">
      <c r="A700" s="19" t="s">
        <v>702</v>
      </c>
      <c r="B700" s="20" t="s">
        <v>776</v>
      </c>
      <c r="C700" s="20" t="s">
        <v>2</v>
      </c>
      <c r="D700" s="20" t="s">
        <v>22</v>
      </c>
      <c r="E700" s="20" t="s">
        <v>59</v>
      </c>
      <c r="F700" s="20" t="s">
        <v>10</v>
      </c>
      <c r="G700" s="13">
        <v>105363.54</v>
      </c>
      <c r="H700" s="13"/>
      <c r="I700" s="13">
        <v>105363.54</v>
      </c>
      <c r="J700" s="13"/>
      <c r="L700" s="13">
        <v>105363.54</v>
      </c>
      <c r="M700" s="13"/>
      <c r="N700" s="13">
        <v>105363.54</v>
      </c>
      <c r="O700" s="13"/>
      <c r="Q700" s="13">
        <f t="shared" si="54"/>
        <v>0</v>
      </c>
      <c r="R700" s="13">
        <f t="shared" si="55"/>
        <v>0</v>
      </c>
      <c r="S700" s="13">
        <f t="shared" si="56"/>
        <v>0</v>
      </c>
      <c r="T700" s="13">
        <f t="shared" si="57"/>
        <v>0</v>
      </c>
    </row>
    <row r="701" spans="1:20" ht="47.25" outlineLevel="4">
      <c r="A701" s="102" t="s">
        <v>622</v>
      </c>
      <c r="B701" s="103" t="s">
        <v>776</v>
      </c>
      <c r="C701" s="103" t="s">
        <v>2</v>
      </c>
      <c r="D701" s="103" t="s">
        <v>22</v>
      </c>
      <c r="E701" s="103" t="s">
        <v>7</v>
      </c>
      <c r="F701" s="103" t="s">
        <v>1</v>
      </c>
      <c r="G701" s="12">
        <f>G702+G706</f>
        <v>130109.95</v>
      </c>
      <c r="H701" s="12"/>
      <c r="I701" s="12">
        <f>I702+I706</f>
        <v>130109.95</v>
      </c>
      <c r="J701" s="12"/>
      <c r="L701" s="12">
        <v>130109.95</v>
      </c>
      <c r="M701" s="12"/>
      <c r="N701" s="12">
        <v>130109.95</v>
      </c>
      <c r="O701" s="12"/>
      <c r="Q701" s="12">
        <f t="shared" si="54"/>
        <v>0</v>
      </c>
      <c r="R701" s="12">
        <f t="shared" si="55"/>
        <v>0</v>
      </c>
      <c r="S701" s="12">
        <f t="shared" si="56"/>
        <v>0</v>
      </c>
      <c r="T701" s="12">
        <f t="shared" si="57"/>
        <v>0</v>
      </c>
    </row>
    <row r="702" spans="1:20" s="149" customFormat="1" ht="78.75" outlineLevel="5">
      <c r="A702" s="19" t="s">
        <v>1081</v>
      </c>
      <c r="B702" s="20" t="s">
        <v>776</v>
      </c>
      <c r="C702" s="20" t="s">
        <v>2</v>
      </c>
      <c r="D702" s="20" t="s">
        <v>22</v>
      </c>
      <c r="E702" s="20" t="s">
        <v>15</v>
      </c>
      <c r="F702" s="20" t="s">
        <v>1</v>
      </c>
      <c r="G702" s="13">
        <f>G703</f>
        <v>81209.95</v>
      </c>
      <c r="H702" s="13"/>
      <c r="I702" s="13">
        <f>I703</f>
        <v>81209.95</v>
      </c>
      <c r="J702" s="13"/>
      <c r="L702" s="13">
        <v>81209.95</v>
      </c>
      <c r="M702" s="13"/>
      <c r="N702" s="13">
        <v>81209.95</v>
      </c>
      <c r="O702" s="13"/>
      <c r="Q702" s="13">
        <f t="shared" si="54"/>
        <v>0</v>
      </c>
      <c r="R702" s="13">
        <f t="shared" si="55"/>
        <v>0</v>
      </c>
      <c r="S702" s="13">
        <f t="shared" si="56"/>
        <v>0</v>
      </c>
      <c r="T702" s="13">
        <f t="shared" si="57"/>
        <v>0</v>
      </c>
    </row>
    <row r="703" spans="1:20" s="149" customFormat="1" ht="47.25" outlineLevel="6">
      <c r="A703" s="19" t="s">
        <v>437</v>
      </c>
      <c r="B703" s="20" t="s">
        <v>776</v>
      </c>
      <c r="C703" s="20" t="s">
        <v>2</v>
      </c>
      <c r="D703" s="20" t="s">
        <v>22</v>
      </c>
      <c r="E703" s="20" t="s">
        <v>16</v>
      </c>
      <c r="F703" s="20" t="s">
        <v>1</v>
      </c>
      <c r="G703" s="13">
        <f>G704+G705</f>
        <v>81209.95</v>
      </c>
      <c r="H703" s="13"/>
      <c r="I703" s="13">
        <f>I704+I705</f>
        <v>81209.95</v>
      </c>
      <c r="J703" s="13"/>
      <c r="L703" s="13">
        <v>81209.95</v>
      </c>
      <c r="M703" s="13"/>
      <c r="N703" s="13">
        <v>81209.95</v>
      </c>
      <c r="O703" s="13"/>
      <c r="Q703" s="13">
        <f t="shared" si="54"/>
        <v>0</v>
      </c>
      <c r="R703" s="13">
        <f t="shared" si="55"/>
        <v>0</v>
      </c>
      <c r="S703" s="13">
        <f t="shared" si="56"/>
        <v>0</v>
      </c>
      <c r="T703" s="13">
        <f t="shared" si="57"/>
        <v>0</v>
      </c>
    </row>
    <row r="704" spans="1:20" s="149" customFormat="1" ht="110.25" outlineLevel="7">
      <c r="A704" s="19" t="s">
        <v>702</v>
      </c>
      <c r="B704" s="20" t="s">
        <v>776</v>
      </c>
      <c r="C704" s="20" t="s">
        <v>2</v>
      </c>
      <c r="D704" s="20" t="s">
        <v>22</v>
      </c>
      <c r="E704" s="20" t="s">
        <v>16</v>
      </c>
      <c r="F704" s="20" t="s">
        <v>10</v>
      </c>
      <c r="G704" s="13">
        <v>34296.949999999997</v>
      </c>
      <c r="H704" s="13"/>
      <c r="I704" s="13">
        <v>34296.949999999997</v>
      </c>
      <c r="J704" s="13"/>
      <c r="L704" s="13">
        <v>34296.949999999997</v>
      </c>
      <c r="M704" s="13"/>
      <c r="N704" s="13">
        <v>34296.949999999997</v>
      </c>
      <c r="O704" s="13"/>
      <c r="Q704" s="13">
        <f t="shared" si="54"/>
        <v>0</v>
      </c>
      <c r="R704" s="13">
        <f t="shared" si="55"/>
        <v>0</v>
      </c>
      <c r="S704" s="13">
        <f t="shared" si="56"/>
        <v>0</v>
      </c>
      <c r="T704" s="13">
        <f t="shared" si="57"/>
        <v>0</v>
      </c>
    </row>
    <row r="705" spans="1:20" s="149" customFormat="1" ht="47.25" outlineLevel="7">
      <c r="A705" s="19" t="s">
        <v>703</v>
      </c>
      <c r="B705" s="20" t="s">
        <v>776</v>
      </c>
      <c r="C705" s="20" t="s">
        <v>2</v>
      </c>
      <c r="D705" s="20" t="s">
        <v>22</v>
      </c>
      <c r="E705" s="20" t="s">
        <v>16</v>
      </c>
      <c r="F705" s="20" t="s">
        <v>17</v>
      </c>
      <c r="G705" s="13">
        <v>46913</v>
      </c>
      <c r="H705" s="13"/>
      <c r="I705" s="13">
        <v>46913</v>
      </c>
      <c r="J705" s="13"/>
      <c r="L705" s="13">
        <v>46913</v>
      </c>
      <c r="M705" s="13"/>
      <c r="N705" s="13">
        <v>46913</v>
      </c>
      <c r="O705" s="13"/>
      <c r="Q705" s="13">
        <f t="shared" si="54"/>
        <v>0</v>
      </c>
      <c r="R705" s="13">
        <f t="shared" si="55"/>
        <v>0</v>
      </c>
      <c r="S705" s="13">
        <f t="shared" si="56"/>
        <v>0</v>
      </c>
      <c r="T705" s="13">
        <f t="shared" si="57"/>
        <v>0</v>
      </c>
    </row>
    <row r="706" spans="1:20" s="149" customFormat="1" ht="31.5" outlineLevel="5">
      <c r="A706" s="19" t="s">
        <v>1082</v>
      </c>
      <c r="B706" s="20" t="s">
        <v>776</v>
      </c>
      <c r="C706" s="20" t="s">
        <v>2</v>
      </c>
      <c r="D706" s="20" t="s">
        <v>22</v>
      </c>
      <c r="E706" s="20" t="s">
        <v>18</v>
      </c>
      <c r="F706" s="20" t="s">
        <v>1</v>
      </c>
      <c r="G706" s="13">
        <f>G707</f>
        <v>48900</v>
      </c>
      <c r="H706" s="13"/>
      <c r="I706" s="13">
        <f>I707</f>
        <v>48900</v>
      </c>
      <c r="J706" s="13"/>
      <c r="L706" s="13">
        <v>48900</v>
      </c>
      <c r="M706" s="13"/>
      <c r="N706" s="13">
        <v>48900</v>
      </c>
      <c r="O706" s="13"/>
      <c r="Q706" s="13">
        <f t="shared" si="54"/>
        <v>0</v>
      </c>
      <c r="R706" s="13">
        <f t="shared" si="55"/>
        <v>0</v>
      </c>
      <c r="S706" s="13">
        <f t="shared" si="56"/>
        <v>0</v>
      </c>
      <c r="T706" s="13">
        <f t="shared" si="57"/>
        <v>0</v>
      </c>
    </row>
    <row r="707" spans="1:20" s="149" customFormat="1" ht="47.25" outlineLevel="6">
      <c r="A707" s="19" t="s">
        <v>437</v>
      </c>
      <c r="B707" s="20" t="s">
        <v>776</v>
      </c>
      <c r="C707" s="20" t="s">
        <v>2</v>
      </c>
      <c r="D707" s="20" t="s">
        <v>22</v>
      </c>
      <c r="E707" s="20" t="s">
        <v>19</v>
      </c>
      <c r="F707" s="20" t="s">
        <v>1</v>
      </c>
      <c r="G707" s="13">
        <f>G708</f>
        <v>48900</v>
      </c>
      <c r="H707" s="13"/>
      <c r="I707" s="13">
        <f>I708</f>
        <v>48900</v>
      </c>
      <c r="J707" s="13"/>
      <c r="L707" s="13">
        <v>48900</v>
      </c>
      <c r="M707" s="13"/>
      <c r="N707" s="13">
        <v>48900</v>
      </c>
      <c r="O707" s="13"/>
      <c r="Q707" s="13">
        <f t="shared" si="54"/>
        <v>0</v>
      </c>
      <c r="R707" s="13">
        <f t="shared" si="55"/>
        <v>0</v>
      </c>
      <c r="S707" s="13">
        <f t="shared" si="56"/>
        <v>0</v>
      </c>
      <c r="T707" s="13">
        <f t="shared" si="57"/>
        <v>0</v>
      </c>
    </row>
    <row r="708" spans="1:20" s="149" customFormat="1" ht="47.25" outlineLevel="7">
      <c r="A708" s="19" t="s">
        <v>703</v>
      </c>
      <c r="B708" s="20" t="s">
        <v>776</v>
      </c>
      <c r="C708" s="20" t="s">
        <v>2</v>
      </c>
      <c r="D708" s="20" t="s">
        <v>22</v>
      </c>
      <c r="E708" s="20" t="s">
        <v>19</v>
      </c>
      <c r="F708" s="20" t="s">
        <v>17</v>
      </c>
      <c r="G708" s="13">
        <v>48900</v>
      </c>
      <c r="H708" s="13"/>
      <c r="I708" s="13">
        <v>48900</v>
      </c>
      <c r="J708" s="13"/>
      <c r="L708" s="13">
        <v>48900</v>
      </c>
      <c r="M708" s="13"/>
      <c r="N708" s="13">
        <v>48900</v>
      </c>
      <c r="O708" s="13"/>
      <c r="Q708" s="13">
        <f t="shared" si="54"/>
        <v>0</v>
      </c>
      <c r="R708" s="13">
        <f t="shared" si="55"/>
        <v>0</v>
      </c>
      <c r="S708" s="13">
        <f t="shared" si="56"/>
        <v>0</v>
      </c>
      <c r="T708" s="13">
        <f t="shared" si="57"/>
        <v>0</v>
      </c>
    </row>
    <row r="709" spans="1:20" ht="31.5" outlineLevel="2">
      <c r="A709" s="102" t="s">
        <v>677</v>
      </c>
      <c r="B709" s="103" t="s">
        <v>776</v>
      </c>
      <c r="C709" s="103" t="s">
        <v>2</v>
      </c>
      <c r="D709" s="103" t="s">
        <v>66</v>
      </c>
      <c r="E709" s="103" t="s">
        <v>4</v>
      </c>
      <c r="F709" s="103" t="s">
        <v>1</v>
      </c>
      <c r="G709" s="12">
        <f>G710</f>
        <v>262512.33</v>
      </c>
      <c r="H709" s="12"/>
      <c r="I709" s="12">
        <f>I710</f>
        <v>262512.33</v>
      </c>
      <c r="J709" s="12"/>
      <c r="L709" s="12">
        <v>262512.33</v>
      </c>
      <c r="M709" s="12"/>
      <c r="N709" s="12">
        <v>262512.33</v>
      </c>
      <c r="O709" s="12"/>
      <c r="Q709" s="12">
        <f t="shared" si="54"/>
        <v>0</v>
      </c>
      <c r="R709" s="12">
        <f t="shared" si="55"/>
        <v>0</v>
      </c>
      <c r="S709" s="12">
        <f t="shared" si="56"/>
        <v>0</v>
      </c>
      <c r="T709" s="12">
        <f t="shared" si="57"/>
        <v>0</v>
      </c>
    </row>
    <row r="710" spans="1:20" ht="47.25" outlineLevel="3">
      <c r="A710" s="102" t="s">
        <v>668</v>
      </c>
      <c r="B710" s="103" t="s">
        <v>776</v>
      </c>
      <c r="C710" s="103" t="s">
        <v>2</v>
      </c>
      <c r="D710" s="103" t="s">
        <v>66</v>
      </c>
      <c r="E710" s="103" t="s">
        <v>90</v>
      </c>
      <c r="F710" s="103" t="s">
        <v>1</v>
      </c>
      <c r="G710" s="12">
        <f>G711</f>
        <v>262512.33</v>
      </c>
      <c r="H710" s="12"/>
      <c r="I710" s="12">
        <f>I711</f>
        <v>262512.33</v>
      </c>
      <c r="J710" s="12"/>
      <c r="L710" s="12">
        <v>262512.33</v>
      </c>
      <c r="M710" s="12"/>
      <c r="N710" s="12">
        <v>262512.33</v>
      </c>
      <c r="O710" s="12"/>
      <c r="Q710" s="12">
        <f t="shared" si="54"/>
        <v>0</v>
      </c>
      <c r="R710" s="12">
        <f t="shared" si="55"/>
        <v>0</v>
      </c>
      <c r="S710" s="12">
        <f t="shared" si="56"/>
        <v>0</v>
      </c>
      <c r="T710" s="12">
        <f t="shared" si="57"/>
        <v>0</v>
      </c>
    </row>
    <row r="711" spans="1:20" ht="63" outlineLevel="4">
      <c r="A711" s="102" t="s">
        <v>633</v>
      </c>
      <c r="B711" s="103" t="s">
        <v>776</v>
      </c>
      <c r="C711" s="103" t="s">
        <v>2</v>
      </c>
      <c r="D711" s="103" t="s">
        <v>66</v>
      </c>
      <c r="E711" s="103" t="s">
        <v>91</v>
      </c>
      <c r="F711" s="103" t="s">
        <v>1</v>
      </c>
      <c r="G711" s="12">
        <f>G712</f>
        <v>262512.33</v>
      </c>
      <c r="H711" s="12"/>
      <c r="I711" s="12">
        <f>I712</f>
        <v>262512.33</v>
      </c>
      <c r="J711" s="12"/>
      <c r="L711" s="12">
        <v>262512.33</v>
      </c>
      <c r="M711" s="12"/>
      <c r="N711" s="12">
        <v>262512.33</v>
      </c>
      <c r="O711" s="12"/>
      <c r="Q711" s="12">
        <f t="shared" si="54"/>
        <v>0</v>
      </c>
      <c r="R711" s="12">
        <f t="shared" si="55"/>
        <v>0</v>
      </c>
      <c r="S711" s="12">
        <f t="shared" si="56"/>
        <v>0</v>
      </c>
      <c r="T711" s="12">
        <f t="shared" si="57"/>
        <v>0</v>
      </c>
    </row>
    <row r="712" spans="1:20" s="149" customFormat="1" ht="47.25" outlineLevel="5">
      <c r="A712" s="19" t="s">
        <v>1084</v>
      </c>
      <c r="B712" s="20" t="s">
        <v>776</v>
      </c>
      <c r="C712" s="20" t="s">
        <v>2</v>
      </c>
      <c r="D712" s="20" t="s">
        <v>66</v>
      </c>
      <c r="E712" s="20" t="s">
        <v>94</v>
      </c>
      <c r="F712" s="20" t="s">
        <v>1</v>
      </c>
      <c r="G712" s="13">
        <f>G713</f>
        <v>262512.33</v>
      </c>
      <c r="H712" s="13"/>
      <c r="I712" s="13">
        <f>I713</f>
        <v>262512.33</v>
      </c>
      <c r="J712" s="13"/>
      <c r="L712" s="13">
        <v>262512.33</v>
      </c>
      <c r="M712" s="13"/>
      <c r="N712" s="13">
        <v>262512.33</v>
      </c>
      <c r="O712" s="13"/>
      <c r="Q712" s="13">
        <f t="shared" si="54"/>
        <v>0</v>
      </c>
      <c r="R712" s="13">
        <f t="shared" si="55"/>
        <v>0</v>
      </c>
      <c r="S712" s="13">
        <f t="shared" si="56"/>
        <v>0</v>
      </c>
      <c r="T712" s="13">
        <f t="shared" si="57"/>
        <v>0</v>
      </c>
    </row>
    <row r="713" spans="1:20" s="149" customFormat="1" ht="31.5" outlineLevel="6">
      <c r="A713" s="19" t="s">
        <v>448</v>
      </c>
      <c r="B713" s="20" t="s">
        <v>776</v>
      </c>
      <c r="C713" s="20" t="s">
        <v>2</v>
      </c>
      <c r="D713" s="20" t="s">
        <v>66</v>
      </c>
      <c r="E713" s="20" t="s">
        <v>95</v>
      </c>
      <c r="F713" s="20" t="s">
        <v>1</v>
      </c>
      <c r="G713" s="13">
        <f>G714</f>
        <v>262512.33</v>
      </c>
      <c r="H713" s="13"/>
      <c r="I713" s="13">
        <f>I714</f>
        <v>262512.33</v>
      </c>
      <c r="J713" s="13"/>
      <c r="L713" s="13">
        <v>262512.33</v>
      </c>
      <c r="M713" s="13"/>
      <c r="N713" s="13">
        <v>262512.33</v>
      </c>
      <c r="O713" s="13"/>
      <c r="Q713" s="13">
        <f t="shared" si="54"/>
        <v>0</v>
      </c>
      <c r="R713" s="13">
        <f t="shared" si="55"/>
        <v>0</v>
      </c>
      <c r="S713" s="13">
        <f t="shared" si="56"/>
        <v>0</v>
      </c>
      <c r="T713" s="13">
        <f t="shared" si="57"/>
        <v>0</v>
      </c>
    </row>
    <row r="714" spans="1:20" s="149" customFormat="1" ht="47.25" outlineLevel="7">
      <c r="A714" s="19" t="s">
        <v>703</v>
      </c>
      <c r="B714" s="20" t="s">
        <v>776</v>
      </c>
      <c r="C714" s="20" t="s">
        <v>2</v>
      </c>
      <c r="D714" s="20" t="s">
        <v>66</v>
      </c>
      <c r="E714" s="20" t="s">
        <v>95</v>
      </c>
      <c r="F714" s="20" t="s">
        <v>17</v>
      </c>
      <c r="G714" s="13">
        <v>262512.33</v>
      </c>
      <c r="H714" s="13"/>
      <c r="I714" s="13">
        <v>262512.33</v>
      </c>
      <c r="J714" s="13"/>
      <c r="L714" s="13">
        <v>262512.33</v>
      </c>
      <c r="M714" s="13"/>
      <c r="N714" s="13">
        <v>262512.33</v>
      </c>
      <c r="O714" s="13"/>
      <c r="Q714" s="13">
        <f t="shared" si="54"/>
        <v>0</v>
      </c>
      <c r="R714" s="13">
        <f t="shared" si="55"/>
        <v>0</v>
      </c>
      <c r="S714" s="13">
        <f t="shared" si="56"/>
        <v>0</v>
      </c>
      <c r="T714" s="13">
        <f t="shared" si="57"/>
        <v>0</v>
      </c>
    </row>
    <row r="715" spans="1:20" outlineLevel="1">
      <c r="A715" s="102" t="s">
        <v>710</v>
      </c>
      <c r="B715" s="103" t="s">
        <v>776</v>
      </c>
      <c r="C715" s="103" t="s">
        <v>242</v>
      </c>
      <c r="D715" s="103" t="s">
        <v>3</v>
      </c>
      <c r="E715" s="103" t="s">
        <v>4</v>
      </c>
      <c r="F715" s="103" t="s">
        <v>1</v>
      </c>
      <c r="G715" s="12">
        <f>G716+G737</f>
        <v>84825737.480000004</v>
      </c>
      <c r="H715" s="12">
        <f>H716+H737</f>
        <v>710830.91</v>
      </c>
      <c r="I715" s="12">
        <f>I716+I737</f>
        <v>84489743.569999993</v>
      </c>
      <c r="J715" s="12"/>
      <c r="L715" s="12">
        <v>84825737.480000004</v>
      </c>
      <c r="M715" s="12">
        <f>M716</f>
        <v>710830.91</v>
      </c>
      <c r="N715" s="12">
        <v>84489743.569999993</v>
      </c>
      <c r="O715" s="12"/>
      <c r="Q715" s="12">
        <f t="shared" si="54"/>
        <v>0</v>
      </c>
      <c r="R715" s="12">
        <f t="shared" si="55"/>
        <v>0</v>
      </c>
      <c r="S715" s="12">
        <f t="shared" si="56"/>
        <v>0</v>
      </c>
      <c r="T715" s="12">
        <f t="shared" si="57"/>
        <v>0</v>
      </c>
    </row>
    <row r="716" spans="1:20" outlineLevel="2">
      <c r="A716" s="102" t="s">
        <v>691</v>
      </c>
      <c r="B716" s="103" t="s">
        <v>776</v>
      </c>
      <c r="C716" s="103" t="s">
        <v>242</v>
      </c>
      <c r="D716" s="103" t="s">
        <v>14</v>
      </c>
      <c r="E716" s="103" t="s">
        <v>4</v>
      </c>
      <c r="F716" s="103" t="s">
        <v>1</v>
      </c>
      <c r="G716" s="12">
        <f>G717+G732</f>
        <v>64695361.480000004</v>
      </c>
      <c r="H716" s="12">
        <f>H717+H732</f>
        <v>710830.91</v>
      </c>
      <c r="I716" s="12">
        <f>I717+I732</f>
        <v>64224228.57</v>
      </c>
      <c r="J716" s="12"/>
      <c r="L716" s="12">
        <v>64695361.479999997</v>
      </c>
      <c r="M716" s="12">
        <f>M717</f>
        <v>710830.91</v>
      </c>
      <c r="N716" s="12">
        <v>64224228.57</v>
      </c>
      <c r="O716" s="12"/>
      <c r="Q716" s="12">
        <f t="shared" si="54"/>
        <v>0</v>
      </c>
      <c r="R716" s="12">
        <f t="shared" si="55"/>
        <v>0</v>
      </c>
      <c r="S716" s="12">
        <f t="shared" si="56"/>
        <v>0</v>
      </c>
      <c r="T716" s="12">
        <f t="shared" si="57"/>
        <v>0</v>
      </c>
    </row>
    <row r="717" spans="1:20" ht="63" outlineLevel="3">
      <c r="A717" s="102" t="s">
        <v>670</v>
      </c>
      <c r="B717" s="103" t="s">
        <v>776</v>
      </c>
      <c r="C717" s="103" t="s">
        <v>242</v>
      </c>
      <c r="D717" s="103" t="s">
        <v>14</v>
      </c>
      <c r="E717" s="103" t="s">
        <v>282</v>
      </c>
      <c r="F717" s="103" t="s">
        <v>1</v>
      </c>
      <c r="G717" s="12">
        <f>G718</f>
        <v>64366182.480000004</v>
      </c>
      <c r="H717" s="12">
        <f>H718</f>
        <v>710830.91</v>
      </c>
      <c r="I717" s="12">
        <f>I718</f>
        <v>63895049.57</v>
      </c>
      <c r="J717" s="12"/>
      <c r="L717" s="12">
        <v>64366182.479999997</v>
      </c>
      <c r="M717" s="12">
        <f>M718</f>
        <v>710830.91</v>
      </c>
      <c r="N717" s="12">
        <v>63895049.57</v>
      </c>
      <c r="O717" s="12"/>
      <c r="Q717" s="12">
        <f t="shared" ref="Q717:Q780" si="61">L717-G717</f>
        <v>0</v>
      </c>
      <c r="R717" s="12">
        <f t="shared" ref="R717:R780" si="62">M717-H717</f>
        <v>0</v>
      </c>
      <c r="S717" s="12">
        <f t="shared" ref="S717:S780" si="63">N717-I717</f>
        <v>0</v>
      </c>
      <c r="T717" s="12">
        <f t="shared" ref="T717:T780" si="64">O717-J717</f>
        <v>0</v>
      </c>
    </row>
    <row r="718" spans="1:20" ht="63" outlineLevel="4">
      <c r="A718" s="102" t="s">
        <v>652</v>
      </c>
      <c r="B718" s="103" t="s">
        <v>776</v>
      </c>
      <c r="C718" s="103" t="s">
        <v>242</v>
      </c>
      <c r="D718" s="103" t="s">
        <v>14</v>
      </c>
      <c r="E718" s="103" t="s">
        <v>283</v>
      </c>
      <c r="F718" s="103" t="s">
        <v>1</v>
      </c>
      <c r="G718" s="12">
        <f>G719+G724+G729</f>
        <v>64366182.480000004</v>
      </c>
      <c r="H718" s="12">
        <f>H719+H724+H729</f>
        <v>710830.91</v>
      </c>
      <c r="I718" s="12">
        <f>I719+I724+I729</f>
        <v>63895049.57</v>
      </c>
      <c r="J718" s="12"/>
      <c r="L718" s="12">
        <v>64366182.479999997</v>
      </c>
      <c r="M718" s="12">
        <f>M719+M724</f>
        <v>710830.91</v>
      </c>
      <c r="N718" s="12">
        <v>63895049.57</v>
      </c>
      <c r="O718" s="12"/>
      <c r="Q718" s="12">
        <f t="shared" si="61"/>
        <v>0</v>
      </c>
      <c r="R718" s="12">
        <f t="shared" si="62"/>
        <v>0</v>
      </c>
      <c r="S718" s="12">
        <f t="shared" si="63"/>
        <v>0</v>
      </c>
      <c r="T718" s="12">
        <f t="shared" si="64"/>
        <v>0</v>
      </c>
    </row>
    <row r="719" spans="1:20" s="149" customFormat="1" ht="31.5" outlineLevel="5">
      <c r="A719" s="19" t="s">
        <v>1172</v>
      </c>
      <c r="B719" s="20" t="s">
        <v>776</v>
      </c>
      <c r="C719" s="20" t="s">
        <v>242</v>
      </c>
      <c r="D719" s="20" t="s">
        <v>14</v>
      </c>
      <c r="E719" s="20" t="s">
        <v>284</v>
      </c>
      <c r="F719" s="20" t="s">
        <v>1</v>
      </c>
      <c r="G719" s="13">
        <f>G720+G722</f>
        <v>42951205.390000001</v>
      </c>
      <c r="H719" s="13">
        <f>H720+H722</f>
        <v>490473.33</v>
      </c>
      <c r="I719" s="13">
        <f>I720+I722</f>
        <v>42919070.280000001</v>
      </c>
      <c r="J719" s="13"/>
      <c r="L719" s="13">
        <v>42951205.390000001</v>
      </c>
      <c r="M719" s="13">
        <f>M722</f>
        <v>490473.33</v>
      </c>
      <c r="N719" s="13">
        <v>42919070.280000001</v>
      </c>
      <c r="O719" s="13"/>
      <c r="Q719" s="13">
        <f t="shared" si="61"/>
        <v>0</v>
      </c>
      <c r="R719" s="13">
        <f t="shared" si="62"/>
        <v>0</v>
      </c>
      <c r="S719" s="13">
        <f t="shared" si="63"/>
        <v>0</v>
      </c>
      <c r="T719" s="13">
        <f t="shared" si="64"/>
        <v>0</v>
      </c>
    </row>
    <row r="720" spans="1:20" s="149" customFormat="1" ht="94.5" outlineLevel="6">
      <c r="A720" s="19" t="s">
        <v>450</v>
      </c>
      <c r="B720" s="20" t="s">
        <v>776</v>
      </c>
      <c r="C720" s="20" t="s">
        <v>242</v>
      </c>
      <c r="D720" s="20" t="s">
        <v>14</v>
      </c>
      <c r="E720" s="20" t="s">
        <v>285</v>
      </c>
      <c r="F720" s="20" t="s">
        <v>1</v>
      </c>
      <c r="G720" s="13">
        <f>G721</f>
        <v>42460732.060000002</v>
      </c>
      <c r="H720" s="13"/>
      <c r="I720" s="13">
        <f>I721</f>
        <v>42919070.280000001</v>
      </c>
      <c r="J720" s="13"/>
      <c r="L720" s="13">
        <v>42460732.060000002</v>
      </c>
      <c r="M720" s="13"/>
      <c r="N720" s="13">
        <v>42919070.280000001</v>
      </c>
      <c r="O720" s="13"/>
      <c r="Q720" s="13">
        <f t="shared" si="61"/>
        <v>0</v>
      </c>
      <c r="R720" s="13">
        <f t="shared" si="62"/>
        <v>0</v>
      </c>
      <c r="S720" s="13">
        <f t="shared" si="63"/>
        <v>0</v>
      </c>
      <c r="T720" s="13">
        <f t="shared" si="64"/>
        <v>0</v>
      </c>
    </row>
    <row r="721" spans="1:20" s="149" customFormat="1" ht="63" outlineLevel="7">
      <c r="A721" s="19" t="s">
        <v>706</v>
      </c>
      <c r="B721" s="20" t="s">
        <v>776</v>
      </c>
      <c r="C721" s="20" t="s">
        <v>242</v>
      </c>
      <c r="D721" s="20" t="s">
        <v>14</v>
      </c>
      <c r="E721" s="20" t="s">
        <v>285</v>
      </c>
      <c r="F721" s="20" t="s">
        <v>70</v>
      </c>
      <c r="G721" s="13">
        <v>42460732.060000002</v>
      </c>
      <c r="H721" s="13"/>
      <c r="I721" s="13">
        <v>42919070.280000001</v>
      </c>
      <c r="J721" s="13"/>
      <c r="L721" s="13">
        <v>42460732.060000002</v>
      </c>
      <c r="M721" s="13"/>
      <c r="N721" s="13">
        <v>42919070.280000001</v>
      </c>
      <c r="O721" s="13"/>
      <c r="Q721" s="13">
        <f t="shared" si="61"/>
        <v>0</v>
      </c>
      <c r="R721" s="13">
        <f t="shared" si="62"/>
        <v>0</v>
      </c>
      <c r="S721" s="13">
        <f t="shared" si="63"/>
        <v>0</v>
      </c>
      <c r="T721" s="13">
        <f t="shared" si="64"/>
        <v>0</v>
      </c>
    </row>
    <row r="722" spans="1:20" s="149" customFormat="1" ht="94.5" outlineLevel="6">
      <c r="A722" s="19" t="s">
        <v>472</v>
      </c>
      <c r="B722" s="20" t="s">
        <v>776</v>
      </c>
      <c r="C722" s="20" t="s">
        <v>242</v>
      </c>
      <c r="D722" s="20" t="s">
        <v>14</v>
      </c>
      <c r="E722" s="20" t="s">
        <v>286</v>
      </c>
      <c r="F722" s="20" t="s">
        <v>1</v>
      </c>
      <c r="G722" s="13">
        <f>G723</f>
        <v>490473.33</v>
      </c>
      <c r="H722" s="13">
        <f>H723</f>
        <v>490473.33</v>
      </c>
      <c r="I722" s="13">
        <f>I723</f>
        <v>0</v>
      </c>
      <c r="J722" s="13"/>
      <c r="L722" s="13">
        <v>490473.33</v>
      </c>
      <c r="M722" s="13">
        <v>490473.33</v>
      </c>
      <c r="N722" s="13">
        <v>0</v>
      </c>
      <c r="O722" s="13"/>
      <c r="Q722" s="13">
        <f t="shared" si="61"/>
        <v>0</v>
      </c>
      <c r="R722" s="13">
        <f t="shared" si="62"/>
        <v>0</v>
      </c>
      <c r="S722" s="13">
        <f t="shared" si="63"/>
        <v>0</v>
      </c>
      <c r="T722" s="13">
        <f t="shared" si="64"/>
        <v>0</v>
      </c>
    </row>
    <row r="723" spans="1:20" s="149" customFormat="1" ht="63" outlineLevel="7">
      <c r="A723" s="19" t="s">
        <v>706</v>
      </c>
      <c r="B723" s="20" t="s">
        <v>776</v>
      </c>
      <c r="C723" s="20" t="s">
        <v>242</v>
      </c>
      <c r="D723" s="20" t="s">
        <v>14</v>
      </c>
      <c r="E723" s="20" t="s">
        <v>286</v>
      </c>
      <c r="F723" s="20" t="s">
        <v>70</v>
      </c>
      <c r="G723" s="13">
        <v>490473.33</v>
      </c>
      <c r="H723" s="13">
        <f>G723</f>
        <v>490473.33</v>
      </c>
      <c r="I723" s="13">
        <v>0</v>
      </c>
      <c r="J723" s="13"/>
      <c r="L723" s="13">
        <v>490473.33</v>
      </c>
      <c r="M723" s="13">
        <v>490473.33</v>
      </c>
      <c r="N723" s="13">
        <v>0</v>
      </c>
      <c r="O723" s="13"/>
      <c r="Q723" s="13">
        <f t="shared" si="61"/>
        <v>0</v>
      </c>
      <c r="R723" s="13">
        <f t="shared" si="62"/>
        <v>0</v>
      </c>
      <c r="S723" s="13">
        <f t="shared" si="63"/>
        <v>0</v>
      </c>
      <c r="T723" s="13">
        <f t="shared" si="64"/>
        <v>0</v>
      </c>
    </row>
    <row r="724" spans="1:20" s="149" customFormat="1" ht="63" outlineLevel="5">
      <c r="A724" s="19" t="s">
        <v>1173</v>
      </c>
      <c r="B724" s="20" t="s">
        <v>776</v>
      </c>
      <c r="C724" s="20" t="s">
        <v>242</v>
      </c>
      <c r="D724" s="20" t="s">
        <v>14</v>
      </c>
      <c r="E724" s="20" t="s">
        <v>288</v>
      </c>
      <c r="F724" s="20" t="s">
        <v>1</v>
      </c>
      <c r="G724" s="13">
        <f>G725+G727</f>
        <v>20436797.09</v>
      </c>
      <c r="H724" s="13">
        <f>H725+H727</f>
        <v>220357.58</v>
      </c>
      <c r="I724" s="13">
        <f>I725+I727</f>
        <v>19875526.289999999</v>
      </c>
      <c r="J724" s="13"/>
      <c r="L724" s="13">
        <v>20436797.09</v>
      </c>
      <c r="M724" s="13">
        <f>M727</f>
        <v>220357.58</v>
      </c>
      <c r="N724" s="13">
        <v>19875526.289999999</v>
      </c>
      <c r="O724" s="13"/>
      <c r="Q724" s="13">
        <f t="shared" si="61"/>
        <v>0</v>
      </c>
      <c r="R724" s="13">
        <f t="shared" si="62"/>
        <v>0</v>
      </c>
      <c r="S724" s="13">
        <f t="shared" si="63"/>
        <v>0</v>
      </c>
      <c r="T724" s="13">
        <f t="shared" si="64"/>
        <v>0</v>
      </c>
    </row>
    <row r="725" spans="1:20" s="149" customFormat="1" ht="94.5" outlineLevel="6">
      <c r="A725" s="19" t="s">
        <v>450</v>
      </c>
      <c r="B725" s="20" t="s">
        <v>776</v>
      </c>
      <c r="C725" s="20" t="s">
        <v>242</v>
      </c>
      <c r="D725" s="20" t="s">
        <v>14</v>
      </c>
      <c r="E725" s="20" t="s">
        <v>289</v>
      </c>
      <c r="F725" s="20" t="s">
        <v>1</v>
      </c>
      <c r="G725" s="13">
        <f>G726</f>
        <v>20216439.510000002</v>
      </c>
      <c r="H725" s="13"/>
      <c r="I725" s="13">
        <v>19875526.289999999</v>
      </c>
      <c r="J725" s="13"/>
      <c r="L725" s="13">
        <v>20216439.510000002</v>
      </c>
      <c r="M725" s="13"/>
      <c r="N725" s="13">
        <v>19875526.289999999</v>
      </c>
      <c r="O725" s="13"/>
      <c r="Q725" s="13">
        <f t="shared" si="61"/>
        <v>0</v>
      </c>
      <c r="R725" s="13">
        <f t="shared" si="62"/>
        <v>0</v>
      </c>
      <c r="S725" s="13">
        <f t="shared" si="63"/>
        <v>0</v>
      </c>
      <c r="T725" s="13">
        <f t="shared" si="64"/>
        <v>0</v>
      </c>
    </row>
    <row r="726" spans="1:20" s="149" customFormat="1" ht="63" outlineLevel="7">
      <c r="A726" s="19" t="s">
        <v>706</v>
      </c>
      <c r="B726" s="20" t="s">
        <v>776</v>
      </c>
      <c r="C726" s="20" t="s">
        <v>242</v>
      </c>
      <c r="D726" s="20" t="s">
        <v>14</v>
      </c>
      <c r="E726" s="20" t="s">
        <v>289</v>
      </c>
      <c r="F726" s="20" t="s">
        <v>70</v>
      </c>
      <c r="G726" s="13">
        <v>20216439.510000002</v>
      </c>
      <c r="H726" s="13"/>
      <c r="I726" s="13">
        <v>19875526.289999999</v>
      </c>
      <c r="J726" s="13"/>
      <c r="L726" s="13">
        <v>20216439.510000002</v>
      </c>
      <c r="M726" s="13"/>
      <c r="N726" s="13">
        <v>19875526.289999999</v>
      </c>
      <c r="O726" s="13"/>
      <c r="Q726" s="13">
        <f t="shared" si="61"/>
        <v>0</v>
      </c>
      <c r="R726" s="13">
        <f t="shared" si="62"/>
        <v>0</v>
      </c>
      <c r="S726" s="13">
        <f t="shared" si="63"/>
        <v>0</v>
      </c>
      <c r="T726" s="13">
        <f t="shared" si="64"/>
        <v>0</v>
      </c>
    </row>
    <row r="727" spans="1:20" s="149" customFormat="1" ht="94.5" outlineLevel="6">
      <c r="A727" s="19" t="s">
        <v>472</v>
      </c>
      <c r="B727" s="20" t="s">
        <v>776</v>
      </c>
      <c r="C727" s="20" t="s">
        <v>242</v>
      </c>
      <c r="D727" s="20" t="s">
        <v>14</v>
      </c>
      <c r="E727" s="20" t="s">
        <v>290</v>
      </c>
      <c r="F727" s="20" t="s">
        <v>1</v>
      </c>
      <c r="G727" s="13">
        <f>G728</f>
        <v>220357.58</v>
      </c>
      <c r="H727" s="13">
        <f>H728</f>
        <v>220357.58</v>
      </c>
      <c r="I727" s="13">
        <v>0</v>
      </c>
      <c r="J727" s="13"/>
      <c r="L727" s="13">
        <v>220357.58</v>
      </c>
      <c r="M727" s="13">
        <v>220357.58</v>
      </c>
      <c r="N727" s="13">
        <v>0</v>
      </c>
      <c r="O727" s="13"/>
      <c r="Q727" s="13">
        <f t="shared" si="61"/>
        <v>0</v>
      </c>
      <c r="R727" s="13">
        <f t="shared" si="62"/>
        <v>0</v>
      </c>
      <c r="S727" s="13">
        <f t="shared" si="63"/>
        <v>0</v>
      </c>
      <c r="T727" s="13">
        <f t="shared" si="64"/>
        <v>0</v>
      </c>
    </row>
    <row r="728" spans="1:20" s="149" customFormat="1" ht="63" outlineLevel="7">
      <c r="A728" s="19" t="s">
        <v>706</v>
      </c>
      <c r="B728" s="20" t="s">
        <v>776</v>
      </c>
      <c r="C728" s="20" t="s">
        <v>242</v>
      </c>
      <c r="D728" s="20" t="s">
        <v>14</v>
      </c>
      <c r="E728" s="20" t="s">
        <v>290</v>
      </c>
      <c r="F728" s="20" t="s">
        <v>70</v>
      </c>
      <c r="G728" s="13">
        <v>220357.58</v>
      </c>
      <c r="H728" s="13">
        <f>G728</f>
        <v>220357.58</v>
      </c>
      <c r="I728" s="13">
        <v>0</v>
      </c>
      <c r="J728" s="13"/>
      <c r="L728" s="13">
        <v>220357.58</v>
      </c>
      <c r="M728" s="13">
        <v>220357.58</v>
      </c>
      <c r="N728" s="13">
        <v>0</v>
      </c>
      <c r="O728" s="13"/>
      <c r="Q728" s="13">
        <f t="shared" si="61"/>
        <v>0</v>
      </c>
      <c r="R728" s="13">
        <f t="shared" si="62"/>
        <v>0</v>
      </c>
      <c r="S728" s="13">
        <f t="shared" si="63"/>
        <v>0</v>
      </c>
      <c r="T728" s="13">
        <f t="shared" si="64"/>
        <v>0</v>
      </c>
    </row>
    <row r="729" spans="1:20" s="149" customFormat="1" ht="31.5" outlineLevel="5">
      <c r="A729" s="19" t="s">
        <v>1148</v>
      </c>
      <c r="B729" s="20" t="s">
        <v>776</v>
      </c>
      <c r="C729" s="20" t="s">
        <v>242</v>
      </c>
      <c r="D729" s="20" t="s">
        <v>14</v>
      </c>
      <c r="E729" s="20" t="s">
        <v>292</v>
      </c>
      <c r="F729" s="20" t="s">
        <v>1</v>
      </c>
      <c r="G729" s="13">
        <f>G730</f>
        <v>978180</v>
      </c>
      <c r="H729" s="13"/>
      <c r="I729" s="13">
        <f>I730</f>
        <v>1100453</v>
      </c>
      <c r="J729" s="13"/>
      <c r="L729" s="13">
        <v>978180</v>
      </c>
      <c r="M729" s="13"/>
      <c r="N729" s="13">
        <v>1100453</v>
      </c>
      <c r="O729" s="13"/>
      <c r="Q729" s="13">
        <f t="shared" si="61"/>
        <v>0</v>
      </c>
      <c r="R729" s="13">
        <f t="shared" si="62"/>
        <v>0</v>
      </c>
      <c r="S729" s="13">
        <f t="shared" si="63"/>
        <v>0</v>
      </c>
      <c r="T729" s="13">
        <f t="shared" si="64"/>
        <v>0</v>
      </c>
    </row>
    <row r="730" spans="1:20" s="149" customFormat="1" ht="94.5" outlineLevel="6">
      <c r="A730" s="19" t="s">
        <v>439</v>
      </c>
      <c r="B730" s="20" t="s">
        <v>776</v>
      </c>
      <c r="C730" s="20" t="s">
        <v>242</v>
      </c>
      <c r="D730" s="20" t="s">
        <v>14</v>
      </c>
      <c r="E730" s="20" t="s">
        <v>293</v>
      </c>
      <c r="F730" s="20" t="s">
        <v>1</v>
      </c>
      <c r="G730" s="13">
        <f>G731</f>
        <v>978180</v>
      </c>
      <c r="H730" s="13"/>
      <c r="I730" s="13">
        <f>I731</f>
        <v>1100453</v>
      </c>
      <c r="J730" s="13"/>
      <c r="L730" s="13">
        <v>978180</v>
      </c>
      <c r="M730" s="13"/>
      <c r="N730" s="13">
        <v>1100453</v>
      </c>
      <c r="O730" s="13"/>
      <c r="Q730" s="13">
        <f t="shared" si="61"/>
        <v>0</v>
      </c>
      <c r="R730" s="13">
        <f t="shared" si="62"/>
        <v>0</v>
      </c>
      <c r="S730" s="13">
        <f t="shared" si="63"/>
        <v>0</v>
      </c>
      <c r="T730" s="13">
        <f t="shared" si="64"/>
        <v>0</v>
      </c>
    </row>
    <row r="731" spans="1:20" s="149" customFormat="1" ht="63" outlineLevel="7">
      <c r="A731" s="19" t="s">
        <v>706</v>
      </c>
      <c r="B731" s="20" t="s">
        <v>776</v>
      </c>
      <c r="C731" s="20" t="s">
        <v>242</v>
      </c>
      <c r="D731" s="20" t="s">
        <v>14</v>
      </c>
      <c r="E731" s="20" t="s">
        <v>293</v>
      </c>
      <c r="F731" s="20" t="s">
        <v>70</v>
      </c>
      <c r="G731" s="13">
        <v>978180</v>
      </c>
      <c r="H731" s="13"/>
      <c r="I731" s="13">
        <v>1100453</v>
      </c>
      <c r="J731" s="13"/>
      <c r="L731" s="13">
        <v>978180</v>
      </c>
      <c r="M731" s="13"/>
      <c r="N731" s="13">
        <v>1100453</v>
      </c>
      <c r="O731" s="13"/>
      <c r="Q731" s="13">
        <f t="shared" si="61"/>
        <v>0</v>
      </c>
      <c r="R731" s="13">
        <f t="shared" si="62"/>
        <v>0</v>
      </c>
      <c r="S731" s="13">
        <f t="shared" si="63"/>
        <v>0</v>
      </c>
      <c r="T731" s="13">
        <f t="shared" si="64"/>
        <v>0</v>
      </c>
    </row>
    <row r="732" spans="1:20" ht="47.25" outlineLevel="3">
      <c r="A732" s="102" t="s">
        <v>668</v>
      </c>
      <c r="B732" s="103" t="s">
        <v>776</v>
      </c>
      <c r="C732" s="103" t="s">
        <v>242</v>
      </c>
      <c r="D732" s="103" t="s">
        <v>14</v>
      </c>
      <c r="E732" s="103" t="s">
        <v>90</v>
      </c>
      <c r="F732" s="103" t="s">
        <v>1</v>
      </c>
      <c r="G732" s="12">
        <f>G733</f>
        <v>329179</v>
      </c>
      <c r="H732" s="12"/>
      <c r="I732" s="12">
        <f>I733</f>
        <v>329179</v>
      </c>
      <c r="J732" s="12"/>
      <c r="L732" s="12">
        <v>329179</v>
      </c>
      <c r="M732" s="12"/>
      <c r="N732" s="12">
        <v>329179</v>
      </c>
      <c r="O732" s="12"/>
      <c r="Q732" s="12">
        <f t="shared" si="61"/>
        <v>0</v>
      </c>
      <c r="R732" s="12">
        <f t="shared" si="62"/>
        <v>0</v>
      </c>
      <c r="S732" s="12">
        <f t="shared" si="63"/>
        <v>0</v>
      </c>
      <c r="T732" s="12">
        <f t="shared" si="64"/>
        <v>0</v>
      </c>
    </row>
    <row r="733" spans="1:20" ht="63" outlineLevel="4">
      <c r="A733" s="102" t="s">
        <v>633</v>
      </c>
      <c r="B733" s="103" t="s">
        <v>776</v>
      </c>
      <c r="C733" s="103" t="s">
        <v>242</v>
      </c>
      <c r="D733" s="103" t="s">
        <v>14</v>
      </c>
      <c r="E733" s="103" t="s">
        <v>91</v>
      </c>
      <c r="F733" s="103" t="s">
        <v>1</v>
      </c>
      <c r="G733" s="12">
        <f>G734</f>
        <v>329179</v>
      </c>
      <c r="H733" s="12"/>
      <c r="I733" s="12">
        <f>I734</f>
        <v>329179</v>
      </c>
      <c r="J733" s="12"/>
      <c r="L733" s="12">
        <v>329179</v>
      </c>
      <c r="M733" s="12"/>
      <c r="N733" s="12">
        <v>329179</v>
      </c>
      <c r="O733" s="12"/>
      <c r="Q733" s="12">
        <f t="shared" si="61"/>
        <v>0</v>
      </c>
      <c r="R733" s="12">
        <f t="shared" si="62"/>
        <v>0</v>
      </c>
      <c r="S733" s="12">
        <f t="shared" si="63"/>
        <v>0</v>
      </c>
      <c r="T733" s="12">
        <f t="shared" si="64"/>
        <v>0</v>
      </c>
    </row>
    <row r="734" spans="1:20" s="149" customFormat="1" ht="47.25" outlineLevel="5">
      <c r="A734" s="19" t="s">
        <v>1092</v>
      </c>
      <c r="B734" s="20" t="s">
        <v>776</v>
      </c>
      <c r="C734" s="20" t="s">
        <v>242</v>
      </c>
      <c r="D734" s="20" t="s">
        <v>14</v>
      </c>
      <c r="E734" s="20" t="s">
        <v>100</v>
      </c>
      <c r="F734" s="20" t="s">
        <v>1</v>
      </c>
      <c r="G734" s="13">
        <f>G735</f>
        <v>329179</v>
      </c>
      <c r="H734" s="13"/>
      <c r="I734" s="13">
        <f>I735</f>
        <v>329179</v>
      </c>
      <c r="J734" s="13"/>
      <c r="L734" s="13">
        <v>329179</v>
      </c>
      <c r="M734" s="13"/>
      <c r="N734" s="13">
        <v>329179</v>
      </c>
      <c r="O734" s="13"/>
      <c r="Q734" s="13">
        <f t="shared" si="61"/>
        <v>0</v>
      </c>
      <c r="R734" s="13">
        <f t="shared" si="62"/>
        <v>0</v>
      </c>
      <c r="S734" s="13">
        <f t="shared" si="63"/>
        <v>0</v>
      </c>
      <c r="T734" s="13">
        <f t="shared" si="64"/>
        <v>0</v>
      </c>
    </row>
    <row r="735" spans="1:20" s="149" customFormat="1" ht="31.5" outlineLevel="6">
      <c r="A735" s="19" t="s">
        <v>448</v>
      </c>
      <c r="B735" s="20" t="s">
        <v>776</v>
      </c>
      <c r="C735" s="20" t="s">
        <v>242</v>
      </c>
      <c r="D735" s="20" t="s">
        <v>14</v>
      </c>
      <c r="E735" s="20" t="s">
        <v>101</v>
      </c>
      <c r="F735" s="20" t="s">
        <v>1</v>
      </c>
      <c r="G735" s="13">
        <f>G736</f>
        <v>329179</v>
      </c>
      <c r="H735" s="13"/>
      <c r="I735" s="13">
        <f>I736</f>
        <v>329179</v>
      </c>
      <c r="J735" s="13"/>
      <c r="L735" s="13">
        <v>329179</v>
      </c>
      <c r="M735" s="13"/>
      <c r="N735" s="13">
        <v>329179</v>
      </c>
      <c r="O735" s="13"/>
      <c r="Q735" s="13">
        <f t="shared" si="61"/>
        <v>0</v>
      </c>
      <c r="R735" s="13">
        <f t="shared" si="62"/>
        <v>0</v>
      </c>
      <c r="S735" s="13">
        <f t="shared" si="63"/>
        <v>0</v>
      </c>
      <c r="T735" s="13">
        <f t="shared" si="64"/>
        <v>0</v>
      </c>
    </row>
    <row r="736" spans="1:20" s="149" customFormat="1" ht="63" outlineLevel="7">
      <c r="A736" s="19" t="s">
        <v>706</v>
      </c>
      <c r="B736" s="20" t="s">
        <v>776</v>
      </c>
      <c r="C736" s="20" t="s">
        <v>242</v>
      </c>
      <c r="D736" s="20" t="s">
        <v>14</v>
      </c>
      <c r="E736" s="20" t="s">
        <v>101</v>
      </c>
      <c r="F736" s="20" t="s">
        <v>70</v>
      </c>
      <c r="G736" s="13">
        <v>329179</v>
      </c>
      <c r="H736" s="13"/>
      <c r="I736" s="13">
        <v>329179</v>
      </c>
      <c r="J736" s="13"/>
      <c r="L736" s="13">
        <v>329179</v>
      </c>
      <c r="M736" s="13"/>
      <c r="N736" s="13">
        <v>329179</v>
      </c>
      <c r="O736" s="13"/>
      <c r="Q736" s="13">
        <f t="shared" si="61"/>
        <v>0</v>
      </c>
      <c r="R736" s="13">
        <f t="shared" si="62"/>
        <v>0</v>
      </c>
      <c r="S736" s="13">
        <f t="shared" si="63"/>
        <v>0</v>
      </c>
      <c r="T736" s="13">
        <f t="shared" si="64"/>
        <v>0</v>
      </c>
    </row>
    <row r="737" spans="1:20" outlineLevel="2">
      <c r="A737" s="102" t="s">
        <v>692</v>
      </c>
      <c r="B737" s="103" t="s">
        <v>776</v>
      </c>
      <c r="C737" s="103" t="s">
        <v>242</v>
      </c>
      <c r="D737" s="103" t="s">
        <v>242</v>
      </c>
      <c r="E737" s="103" t="s">
        <v>4</v>
      </c>
      <c r="F737" s="103" t="s">
        <v>1</v>
      </c>
      <c r="G737" s="12">
        <f>G738+G765</f>
        <v>20130376</v>
      </c>
      <c r="H737" s="12">
        <f>H738+H765</f>
        <v>0</v>
      </c>
      <c r="I737" s="12">
        <f>I738+I765</f>
        <v>20265515</v>
      </c>
      <c r="J737" s="12"/>
      <c r="L737" s="12">
        <v>20130376</v>
      </c>
      <c r="M737" s="12"/>
      <c r="N737" s="12">
        <v>20265515</v>
      </c>
      <c r="O737" s="12"/>
      <c r="Q737" s="12">
        <f t="shared" si="61"/>
        <v>0</v>
      </c>
      <c r="R737" s="12">
        <f t="shared" si="62"/>
        <v>0</v>
      </c>
      <c r="S737" s="12">
        <f t="shared" si="63"/>
        <v>0</v>
      </c>
      <c r="T737" s="12">
        <f t="shared" si="64"/>
        <v>0</v>
      </c>
    </row>
    <row r="738" spans="1:20" ht="78.75" outlineLevel="3">
      <c r="A738" s="102" t="s">
        <v>671</v>
      </c>
      <c r="B738" s="103" t="s">
        <v>776</v>
      </c>
      <c r="C738" s="103" t="s">
        <v>242</v>
      </c>
      <c r="D738" s="103" t="s">
        <v>242</v>
      </c>
      <c r="E738" s="103" t="s">
        <v>300</v>
      </c>
      <c r="F738" s="103" t="s">
        <v>1</v>
      </c>
      <c r="G738" s="12">
        <f>G739+G755</f>
        <v>19935438</v>
      </c>
      <c r="H738" s="12">
        <f>H739+H755</f>
        <v>0</v>
      </c>
      <c r="I738" s="12">
        <f>I739+I755</f>
        <v>20070577</v>
      </c>
      <c r="J738" s="12"/>
      <c r="L738" s="12">
        <v>19935438</v>
      </c>
      <c r="M738" s="12"/>
      <c r="N738" s="12">
        <v>20070577</v>
      </c>
      <c r="O738" s="12"/>
      <c r="Q738" s="12">
        <f t="shared" si="61"/>
        <v>0</v>
      </c>
      <c r="R738" s="12">
        <f t="shared" si="62"/>
        <v>0</v>
      </c>
      <c r="S738" s="12">
        <f t="shared" si="63"/>
        <v>0</v>
      </c>
      <c r="T738" s="12">
        <f t="shared" si="64"/>
        <v>0</v>
      </c>
    </row>
    <row r="739" spans="1:20" ht="31.5" outlineLevel="4">
      <c r="A739" s="102" t="s">
        <v>654</v>
      </c>
      <c r="B739" s="103" t="s">
        <v>776</v>
      </c>
      <c r="C739" s="103" t="s">
        <v>242</v>
      </c>
      <c r="D739" s="103" t="s">
        <v>242</v>
      </c>
      <c r="E739" s="103" t="s">
        <v>301</v>
      </c>
      <c r="F739" s="103" t="s">
        <v>1</v>
      </c>
      <c r="G739" s="12">
        <f>G740+G744+G749+G752</f>
        <v>846250</v>
      </c>
      <c r="H739" s="12">
        <f>H740+H744+H749+H752</f>
        <v>0</v>
      </c>
      <c r="I739" s="12">
        <f>I740+I744+I749+I752</f>
        <v>846250</v>
      </c>
      <c r="J739" s="12"/>
      <c r="L739" s="12">
        <v>846250</v>
      </c>
      <c r="M739" s="12"/>
      <c r="N739" s="12">
        <v>846250</v>
      </c>
      <c r="O739" s="12"/>
      <c r="Q739" s="12">
        <f t="shared" si="61"/>
        <v>0</v>
      </c>
      <c r="R739" s="12">
        <f t="shared" si="62"/>
        <v>0</v>
      </c>
      <c r="S739" s="12">
        <f t="shared" si="63"/>
        <v>0</v>
      </c>
      <c r="T739" s="12">
        <f t="shared" si="64"/>
        <v>0</v>
      </c>
    </row>
    <row r="740" spans="1:20" s="149" customFormat="1" ht="63" outlineLevel="5">
      <c r="A740" s="19" t="s">
        <v>1174</v>
      </c>
      <c r="B740" s="20" t="s">
        <v>776</v>
      </c>
      <c r="C740" s="20" t="s">
        <v>242</v>
      </c>
      <c r="D740" s="20" t="s">
        <v>242</v>
      </c>
      <c r="E740" s="20" t="s">
        <v>302</v>
      </c>
      <c r="F740" s="20" t="s">
        <v>1</v>
      </c>
      <c r="G740" s="13">
        <f>G741</f>
        <v>436250</v>
      </c>
      <c r="H740" s="13"/>
      <c r="I740" s="13">
        <f>I741</f>
        <v>436250</v>
      </c>
      <c r="J740" s="13"/>
      <c r="L740" s="13">
        <v>436250</v>
      </c>
      <c r="M740" s="13"/>
      <c r="N740" s="13">
        <v>436250</v>
      </c>
      <c r="O740" s="13"/>
      <c r="Q740" s="13">
        <f t="shared" si="61"/>
        <v>0</v>
      </c>
      <c r="R740" s="13">
        <f t="shared" si="62"/>
        <v>0</v>
      </c>
      <c r="S740" s="13">
        <f t="shared" si="63"/>
        <v>0</v>
      </c>
      <c r="T740" s="13">
        <f t="shared" si="64"/>
        <v>0</v>
      </c>
    </row>
    <row r="741" spans="1:20" s="149" customFormat="1" ht="31.5" outlineLevel="6">
      <c r="A741" s="19" t="s">
        <v>448</v>
      </c>
      <c r="B741" s="20" t="s">
        <v>776</v>
      </c>
      <c r="C741" s="20" t="s">
        <v>242</v>
      </c>
      <c r="D741" s="20" t="s">
        <v>242</v>
      </c>
      <c r="E741" s="20" t="s">
        <v>303</v>
      </c>
      <c r="F741" s="20" t="s">
        <v>1</v>
      </c>
      <c r="G741" s="13">
        <f>G742+G743</f>
        <v>436250</v>
      </c>
      <c r="H741" s="13"/>
      <c r="I741" s="13">
        <f>I742+I743</f>
        <v>436250</v>
      </c>
      <c r="J741" s="13"/>
      <c r="L741" s="13">
        <v>436250</v>
      </c>
      <c r="M741" s="13"/>
      <c r="N741" s="13">
        <v>436250</v>
      </c>
      <c r="O741" s="13"/>
      <c r="Q741" s="13">
        <f t="shared" si="61"/>
        <v>0</v>
      </c>
      <c r="R741" s="13">
        <f t="shared" si="62"/>
        <v>0</v>
      </c>
      <c r="S741" s="13">
        <f t="shared" si="63"/>
        <v>0</v>
      </c>
      <c r="T741" s="13">
        <f t="shared" si="64"/>
        <v>0</v>
      </c>
    </row>
    <row r="742" spans="1:20" s="149" customFormat="1" ht="47.25" outlineLevel="7">
      <c r="A742" s="19" t="s">
        <v>703</v>
      </c>
      <c r="B742" s="20" t="s">
        <v>776</v>
      </c>
      <c r="C742" s="20" t="s">
        <v>242</v>
      </c>
      <c r="D742" s="20" t="s">
        <v>242</v>
      </c>
      <c r="E742" s="20" t="s">
        <v>303</v>
      </c>
      <c r="F742" s="20" t="s">
        <v>17</v>
      </c>
      <c r="G742" s="13">
        <v>236250</v>
      </c>
      <c r="H742" s="13"/>
      <c r="I742" s="13">
        <v>236250</v>
      </c>
      <c r="J742" s="13"/>
      <c r="L742" s="13">
        <v>236250</v>
      </c>
      <c r="M742" s="13"/>
      <c r="N742" s="13">
        <v>236250</v>
      </c>
      <c r="O742" s="13"/>
      <c r="Q742" s="13">
        <f t="shared" si="61"/>
        <v>0</v>
      </c>
      <c r="R742" s="13">
        <f t="shared" si="62"/>
        <v>0</v>
      </c>
      <c r="S742" s="13">
        <f t="shared" si="63"/>
        <v>0</v>
      </c>
      <c r="T742" s="13">
        <f t="shared" si="64"/>
        <v>0</v>
      </c>
    </row>
    <row r="743" spans="1:20" s="149" customFormat="1" ht="63" outlineLevel="7">
      <c r="A743" s="19" t="s">
        <v>706</v>
      </c>
      <c r="B743" s="20" t="s">
        <v>776</v>
      </c>
      <c r="C743" s="20" t="s">
        <v>242</v>
      </c>
      <c r="D743" s="20" t="s">
        <v>242</v>
      </c>
      <c r="E743" s="20" t="s">
        <v>303</v>
      </c>
      <c r="F743" s="20" t="s">
        <v>70</v>
      </c>
      <c r="G743" s="13">
        <v>200000</v>
      </c>
      <c r="H743" s="13"/>
      <c r="I743" s="13">
        <v>200000</v>
      </c>
      <c r="J743" s="13"/>
      <c r="L743" s="13">
        <v>200000</v>
      </c>
      <c r="M743" s="13"/>
      <c r="N743" s="13">
        <v>200000</v>
      </c>
      <c r="O743" s="13"/>
      <c r="Q743" s="13">
        <f t="shared" si="61"/>
        <v>0</v>
      </c>
      <c r="R743" s="13">
        <f t="shared" si="62"/>
        <v>0</v>
      </c>
      <c r="S743" s="13">
        <f t="shared" si="63"/>
        <v>0</v>
      </c>
      <c r="T743" s="13">
        <f t="shared" si="64"/>
        <v>0</v>
      </c>
    </row>
    <row r="744" spans="1:20" s="149" customFormat="1" ht="110.25" outlineLevel="5">
      <c r="A744" s="19" t="s">
        <v>1175</v>
      </c>
      <c r="B744" s="20" t="s">
        <v>776</v>
      </c>
      <c r="C744" s="20" t="s">
        <v>242</v>
      </c>
      <c r="D744" s="20" t="s">
        <v>242</v>
      </c>
      <c r="E744" s="20" t="s">
        <v>304</v>
      </c>
      <c r="F744" s="20" t="s">
        <v>1</v>
      </c>
      <c r="G744" s="13">
        <f>G745</f>
        <v>105000</v>
      </c>
      <c r="H744" s="13"/>
      <c r="I744" s="13">
        <f>I745</f>
        <v>105000</v>
      </c>
      <c r="J744" s="13"/>
      <c r="L744" s="13">
        <v>105000</v>
      </c>
      <c r="M744" s="13"/>
      <c r="N744" s="13">
        <v>105000</v>
      </c>
      <c r="O744" s="13"/>
      <c r="Q744" s="13">
        <f t="shared" si="61"/>
        <v>0</v>
      </c>
      <c r="R744" s="13">
        <f t="shared" si="62"/>
        <v>0</v>
      </c>
      <c r="S744" s="13">
        <f t="shared" si="63"/>
        <v>0</v>
      </c>
      <c r="T744" s="13">
        <f t="shared" si="64"/>
        <v>0</v>
      </c>
    </row>
    <row r="745" spans="1:20" s="149" customFormat="1" ht="31.5" outlineLevel="6">
      <c r="A745" s="19" t="s">
        <v>448</v>
      </c>
      <c r="B745" s="20" t="s">
        <v>776</v>
      </c>
      <c r="C745" s="20" t="s">
        <v>242</v>
      </c>
      <c r="D745" s="20" t="s">
        <v>242</v>
      </c>
      <c r="E745" s="20" t="s">
        <v>305</v>
      </c>
      <c r="F745" s="20" t="s">
        <v>1</v>
      </c>
      <c r="G745" s="13">
        <f>G746+G747+G748</f>
        <v>105000</v>
      </c>
      <c r="H745" s="13"/>
      <c r="I745" s="13">
        <f>I746+I747+I748</f>
        <v>105000</v>
      </c>
      <c r="J745" s="13"/>
      <c r="L745" s="13">
        <v>105000</v>
      </c>
      <c r="M745" s="13"/>
      <c r="N745" s="13">
        <v>105000</v>
      </c>
      <c r="O745" s="13"/>
      <c r="Q745" s="13">
        <f t="shared" si="61"/>
        <v>0</v>
      </c>
      <c r="R745" s="13">
        <f t="shared" si="62"/>
        <v>0</v>
      </c>
      <c r="S745" s="13">
        <f t="shared" si="63"/>
        <v>0</v>
      </c>
      <c r="T745" s="13">
        <f t="shared" si="64"/>
        <v>0</v>
      </c>
    </row>
    <row r="746" spans="1:20" s="149" customFormat="1" ht="110.25" outlineLevel="7">
      <c r="A746" s="19" t="s">
        <v>702</v>
      </c>
      <c r="B746" s="20" t="s">
        <v>776</v>
      </c>
      <c r="C746" s="20" t="s">
        <v>242</v>
      </c>
      <c r="D746" s="20" t="s">
        <v>242</v>
      </c>
      <c r="E746" s="20" t="s">
        <v>305</v>
      </c>
      <c r="F746" s="20" t="s">
        <v>10</v>
      </c>
      <c r="G746" s="13">
        <v>30000</v>
      </c>
      <c r="H746" s="13"/>
      <c r="I746" s="13">
        <v>30000</v>
      </c>
      <c r="J746" s="13"/>
      <c r="L746" s="13">
        <v>30000</v>
      </c>
      <c r="M746" s="13"/>
      <c r="N746" s="13">
        <v>30000</v>
      </c>
      <c r="O746" s="13"/>
      <c r="Q746" s="13">
        <f t="shared" si="61"/>
        <v>0</v>
      </c>
      <c r="R746" s="13">
        <f t="shared" si="62"/>
        <v>0</v>
      </c>
      <c r="S746" s="13">
        <f t="shared" si="63"/>
        <v>0</v>
      </c>
      <c r="T746" s="13">
        <f t="shared" si="64"/>
        <v>0</v>
      </c>
    </row>
    <row r="747" spans="1:20" s="149" customFormat="1" ht="47.25" outlineLevel="7">
      <c r="A747" s="19" t="s">
        <v>703</v>
      </c>
      <c r="B747" s="20" t="s">
        <v>776</v>
      </c>
      <c r="C747" s="20" t="s">
        <v>242</v>
      </c>
      <c r="D747" s="20" t="s">
        <v>242</v>
      </c>
      <c r="E747" s="20" t="s">
        <v>305</v>
      </c>
      <c r="F747" s="20" t="s">
        <v>17</v>
      </c>
      <c r="G747" s="13">
        <v>30000</v>
      </c>
      <c r="H747" s="13"/>
      <c r="I747" s="13">
        <v>30000</v>
      </c>
      <c r="J747" s="13"/>
      <c r="L747" s="13">
        <v>30000</v>
      </c>
      <c r="M747" s="13"/>
      <c r="N747" s="13">
        <v>30000</v>
      </c>
      <c r="O747" s="13"/>
      <c r="Q747" s="13">
        <f t="shared" si="61"/>
        <v>0</v>
      </c>
      <c r="R747" s="13">
        <f t="shared" si="62"/>
        <v>0</v>
      </c>
      <c r="S747" s="13">
        <f t="shared" si="63"/>
        <v>0</v>
      </c>
      <c r="T747" s="13">
        <f t="shared" si="64"/>
        <v>0</v>
      </c>
    </row>
    <row r="748" spans="1:20" s="149" customFormat="1" ht="63" outlineLevel="7">
      <c r="A748" s="19" t="s">
        <v>706</v>
      </c>
      <c r="B748" s="20" t="s">
        <v>776</v>
      </c>
      <c r="C748" s="20" t="s">
        <v>242</v>
      </c>
      <c r="D748" s="20" t="s">
        <v>242</v>
      </c>
      <c r="E748" s="20" t="s">
        <v>305</v>
      </c>
      <c r="F748" s="20" t="s">
        <v>70</v>
      </c>
      <c r="G748" s="13">
        <v>45000</v>
      </c>
      <c r="H748" s="13"/>
      <c r="I748" s="13">
        <v>45000</v>
      </c>
      <c r="J748" s="13"/>
      <c r="L748" s="13">
        <v>45000</v>
      </c>
      <c r="M748" s="13"/>
      <c r="N748" s="13">
        <v>45000</v>
      </c>
      <c r="O748" s="13"/>
      <c r="Q748" s="13">
        <f t="shared" si="61"/>
        <v>0</v>
      </c>
      <c r="R748" s="13">
        <f t="shared" si="62"/>
        <v>0</v>
      </c>
      <c r="S748" s="13">
        <f t="shared" si="63"/>
        <v>0</v>
      </c>
      <c r="T748" s="13">
        <f t="shared" si="64"/>
        <v>0</v>
      </c>
    </row>
    <row r="749" spans="1:20" s="149" customFormat="1" ht="47.25" outlineLevel="5">
      <c r="A749" s="19" t="s">
        <v>1176</v>
      </c>
      <c r="B749" s="20" t="s">
        <v>776</v>
      </c>
      <c r="C749" s="20" t="s">
        <v>242</v>
      </c>
      <c r="D749" s="20" t="s">
        <v>242</v>
      </c>
      <c r="E749" s="20" t="s">
        <v>306</v>
      </c>
      <c r="F749" s="20" t="s">
        <v>1</v>
      </c>
      <c r="G749" s="13">
        <f>G750</f>
        <v>5000</v>
      </c>
      <c r="H749" s="13"/>
      <c r="I749" s="13">
        <f>I750</f>
        <v>5000</v>
      </c>
      <c r="J749" s="13"/>
      <c r="L749" s="13">
        <v>5000</v>
      </c>
      <c r="M749" s="13"/>
      <c r="N749" s="13">
        <v>5000</v>
      </c>
      <c r="O749" s="13"/>
      <c r="Q749" s="13">
        <f t="shared" si="61"/>
        <v>0</v>
      </c>
      <c r="R749" s="13">
        <f t="shared" si="62"/>
        <v>0</v>
      </c>
      <c r="S749" s="13">
        <f t="shared" si="63"/>
        <v>0</v>
      </c>
      <c r="T749" s="13">
        <f t="shared" si="64"/>
        <v>0</v>
      </c>
    </row>
    <row r="750" spans="1:20" s="149" customFormat="1" ht="31.5" outlineLevel="6">
      <c r="A750" s="19" t="s">
        <v>448</v>
      </c>
      <c r="B750" s="20" t="s">
        <v>776</v>
      </c>
      <c r="C750" s="20" t="s">
        <v>242</v>
      </c>
      <c r="D750" s="20" t="s">
        <v>242</v>
      </c>
      <c r="E750" s="20" t="s">
        <v>307</v>
      </c>
      <c r="F750" s="20" t="s">
        <v>1</v>
      </c>
      <c r="G750" s="13">
        <f>G751</f>
        <v>5000</v>
      </c>
      <c r="H750" s="13"/>
      <c r="I750" s="13">
        <f>I751</f>
        <v>5000</v>
      </c>
      <c r="J750" s="13"/>
      <c r="L750" s="13">
        <v>5000</v>
      </c>
      <c r="M750" s="13"/>
      <c r="N750" s="13">
        <v>5000</v>
      </c>
      <c r="O750" s="13"/>
      <c r="Q750" s="13">
        <f t="shared" si="61"/>
        <v>0</v>
      </c>
      <c r="R750" s="13">
        <f t="shared" si="62"/>
        <v>0</v>
      </c>
      <c r="S750" s="13">
        <f t="shared" si="63"/>
        <v>0</v>
      </c>
      <c r="T750" s="13">
        <f t="shared" si="64"/>
        <v>0</v>
      </c>
    </row>
    <row r="751" spans="1:20" s="149" customFormat="1" ht="47.25" outlineLevel="7">
      <c r="A751" s="19" t="s">
        <v>703</v>
      </c>
      <c r="B751" s="20" t="s">
        <v>776</v>
      </c>
      <c r="C751" s="20" t="s">
        <v>242</v>
      </c>
      <c r="D751" s="20" t="s">
        <v>242</v>
      </c>
      <c r="E751" s="20" t="s">
        <v>307</v>
      </c>
      <c r="F751" s="20" t="s">
        <v>17</v>
      </c>
      <c r="G751" s="13">
        <v>5000</v>
      </c>
      <c r="H751" s="13"/>
      <c r="I751" s="13">
        <v>5000</v>
      </c>
      <c r="J751" s="13"/>
      <c r="L751" s="13">
        <v>5000</v>
      </c>
      <c r="M751" s="13"/>
      <c r="N751" s="13">
        <v>5000</v>
      </c>
      <c r="O751" s="13"/>
      <c r="Q751" s="13">
        <f t="shared" si="61"/>
        <v>0</v>
      </c>
      <c r="R751" s="13">
        <f t="shared" si="62"/>
        <v>0</v>
      </c>
      <c r="S751" s="13">
        <f t="shared" si="63"/>
        <v>0</v>
      </c>
      <c r="T751" s="13">
        <f t="shared" si="64"/>
        <v>0</v>
      </c>
    </row>
    <row r="752" spans="1:20" s="149" customFormat="1" ht="63" outlineLevel="5">
      <c r="A752" s="19" t="s">
        <v>1177</v>
      </c>
      <c r="B752" s="20" t="s">
        <v>776</v>
      </c>
      <c r="C752" s="20" t="s">
        <v>242</v>
      </c>
      <c r="D752" s="20" t="s">
        <v>242</v>
      </c>
      <c r="E752" s="20" t="s">
        <v>308</v>
      </c>
      <c r="F752" s="20" t="s">
        <v>1</v>
      </c>
      <c r="G752" s="13">
        <f>G753</f>
        <v>300000</v>
      </c>
      <c r="H752" s="13"/>
      <c r="I752" s="13">
        <f>I753</f>
        <v>300000</v>
      </c>
      <c r="J752" s="13"/>
      <c r="L752" s="13">
        <v>300000</v>
      </c>
      <c r="M752" s="13"/>
      <c r="N752" s="13">
        <v>300000</v>
      </c>
      <c r="O752" s="13"/>
      <c r="Q752" s="13">
        <f t="shared" si="61"/>
        <v>0</v>
      </c>
      <c r="R752" s="13">
        <f t="shared" si="62"/>
        <v>0</v>
      </c>
      <c r="S752" s="13">
        <f t="shared" si="63"/>
        <v>0</v>
      </c>
      <c r="T752" s="13">
        <f t="shared" si="64"/>
        <v>0</v>
      </c>
    </row>
    <row r="753" spans="1:20" s="149" customFormat="1" ht="31.5" outlineLevel="6">
      <c r="A753" s="19" t="s">
        <v>476</v>
      </c>
      <c r="B753" s="20" t="s">
        <v>776</v>
      </c>
      <c r="C753" s="20" t="s">
        <v>242</v>
      </c>
      <c r="D753" s="20" t="s">
        <v>242</v>
      </c>
      <c r="E753" s="20" t="s">
        <v>309</v>
      </c>
      <c r="F753" s="20" t="s">
        <v>1</v>
      </c>
      <c r="G753" s="13">
        <f>G754</f>
        <v>300000</v>
      </c>
      <c r="H753" s="13"/>
      <c r="I753" s="13">
        <f>I754</f>
        <v>300000</v>
      </c>
      <c r="J753" s="13"/>
      <c r="L753" s="13">
        <v>300000</v>
      </c>
      <c r="M753" s="13"/>
      <c r="N753" s="13">
        <v>300000</v>
      </c>
      <c r="O753" s="13"/>
      <c r="Q753" s="13">
        <f t="shared" si="61"/>
        <v>0</v>
      </c>
      <c r="R753" s="13">
        <f t="shared" si="62"/>
        <v>0</v>
      </c>
      <c r="S753" s="13">
        <f t="shared" si="63"/>
        <v>0</v>
      </c>
      <c r="T753" s="13">
        <f t="shared" si="64"/>
        <v>0</v>
      </c>
    </row>
    <row r="754" spans="1:20" s="149" customFormat="1" ht="31.5" outlineLevel="7">
      <c r="A754" s="19" t="s">
        <v>704</v>
      </c>
      <c r="B754" s="20" t="s">
        <v>776</v>
      </c>
      <c r="C754" s="20" t="s">
        <v>242</v>
      </c>
      <c r="D754" s="20" t="s">
        <v>242</v>
      </c>
      <c r="E754" s="20" t="s">
        <v>309</v>
      </c>
      <c r="F754" s="20" t="s">
        <v>47</v>
      </c>
      <c r="G754" s="13">
        <v>300000</v>
      </c>
      <c r="H754" s="13"/>
      <c r="I754" s="13">
        <v>300000</v>
      </c>
      <c r="J754" s="13"/>
      <c r="L754" s="13">
        <v>300000</v>
      </c>
      <c r="M754" s="13"/>
      <c r="N754" s="13">
        <v>300000</v>
      </c>
      <c r="O754" s="13"/>
      <c r="Q754" s="13">
        <f t="shared" si="61"/>
        <v>0</v>
      </c>
      <c r="R754" s="13">
        <f t="shared" si="62"/>
        <v>0</v>
      </c>
      <c r="S754" s="13">
        <f t="shared" si="63"/>
        <v>0</v>
      </c>
      <c r="T754" s="13">
        <f t="shared" si="64"/>
        <v>0</v>
      </c>
    </row>
    <row r="755" spans="1:20" ht="31.5" outlineLevel="4">
      <c r="A755" s="102" t="s">
        <v>655</v>
      </c>
      <c r="B755" s="103" t="s">
        <v>776</v>
      </c>
      <c r="C755" s="103" t="s">
        <v>242</v>
      </c>
      <c r="D755" s="103" t="s">
        <v>242</v>
      </c>
      <c r="E755" s="103" t="s">
        <v>310</v>
      </c>
      <c r="F755" s="103" t="s">
        <v>1</v>
      </c>
      <c r="G755" s="12">
        <f>G756+G759+G762</f>
        <v>19089188</v>
      </c>
      <c r="H755" s="12">
        <f>H756+H759+H762</f>
        <v>0</v>
      </c>
      <c r="I755" s="12">
        <f>I756+I759+I762</f>
        <v>19224327</v>
      </c>
      <c r="J755" s="12"/>
      <c r="L755" s="12">
        <v>19089188</v>
      </c>
      <c r="M755" s="12"/>
      <c r="N755" s="12">
        <v>19224327</v>
      </c>
      <c r="O755" s="12"/>
      <c r="Q755" s="12">
        <f t="shared" si="61"/>
        <v>0</v>
      </c>
      <c r="R755" s="12">
        <f t="shared" si="62"/>
        <v>0</v>
      </c>
      <c r="S755" s="12">
        <f t="shared" si="63"/>
        <v>0</v>
      </c>
      <c r="T755" s="12">
        <f t="shared" si="64"/>
        <v>0</v>
      </c>
    </row>
    <row r="756" spans="1:20" s="149" customFormat="1" ht="126" outlineLevel="5">
      <c r="A756" s="19" t="s">
        <v>1178</v>
      </c>
      <c r="B756" s="20" t="s">
        <v>776</v>
      </c>
      <c r="C756" s="20" t="s">
        <v>242</v>
      </c>
      <c r="D756" s="20" t="s">
        <v>242</v>
      </c>
      <c r="E756" s="20" t="s">
        <v>311</v>
      </c>
      <c r="F756" s="20" t="s">
        <v>1</v>
      </c>
      <c r="G756" s="13">
        <f>G757</f>
        <v>79467</v>
      </c>
      <c r="H756" s="13"/>
      <c r="I756" s="13">
        <f>I757</f>
        <v>82805</v>
      </c>
      <c r="J756" s="13"/>
      <c r="L756" s="13">
        <v>79467</v>
      </c>
      <c r="M756" s="13"/>
      <c r="N756" s="13">
        <v>82805</v>
      </c>
      <c r="O756" s="13"/>
      <c r="Q756" s="13">
        <f t="shared" si="61"/>
        <v>0</v>
      </c>
      <c r="R756" s="13">
        <f t="shared" si="62"/>
        <v>0</v>
      </c>
      <c r="S756" s="13">
        <f t="shared" si="63"/>
        <v>0</v>
      </c>
      <c r="T756" s="13">
        <f t="shared" si="64"/>
        <v>0</v>
      </c>
    </row>
    <row r="757" spans="1:20" s="149" customFormat="1" ht="94.5" outlineLevel="6">
      <c r="A757" s="19" t="s">
        <v>450</v>
      </c>
      <c r="B757" s="20" t="s">
        <v>776</v>
      </c>
      <c r="C757" s="20" t="s">
        <v>242</v>
      </c>
      <c r="D757" s="20" t="s">
        <v>242</v>
      </c>
      <c r="E757" s="20" t="s">
        <v>312</v>
      </c>
      <c r="F757" s="20" t="s">
        <v>1</v>
      </c>
      <c r="G757" s="13">
        <f>G758</f>
        <v>79467</v>
      </c>
      <c r="H757" s="13"/>
      <c r="I757" s="13">
        <f>I758</f>
        <v>82805</v>
      </c>
      <c r="J757" s="13"/>
      <c r="L757" s="13">
        <v>79467</v>
      </c>
      <c r="M757" s="13"/>
      <c r="N757" s="13">
        <v>82805</v>
      </c>
      <c r="O757" s="13"/>
      <c r="Q757" s="13">
        <f t="shared" si="61"/>
        <v>0</v>
      </c>
      <c r="R757" s="13">
        <f t="shared" si="62"/>
        <v>0</v>
      </c>
      <c r="S757" s="13">
        <f t="shared" si="63"/>
        <v>0</v>
      </c>
      <c r="T757" s="13">
        <f t="shared" si="64"/>
        <v>0</v>
      </c>
    </row>
    <row r="758" spans="1:20" s="149" customFormat="1" ht="63" outlineLevel="7">
      <c r="A758" s="19" t="s">
        <v>706</v>
      </c>
      <c r="B758" s="20" t="s">
        <v>776</v>
      </c>
      <c r="C758" s="20" t="s">
        <v>242</v>
      </c>
      <c r="D758" s="20" t="s">
        <v>242</v>
      </c>
      <c r="E758" s="20" t="s">
        <v>312</v>
      </c>
      <c r="F758" s="20" t="s">
        <v>70</v>
      </c>
      <c r="G758" s="13">
        <v>79467</v>
      </c>
      <c r="H758" s="13"/>
      <c r="I758" s="13">
        <v>82805</v>
      </c>
      <c r="J758" s="13"/>
      <c r="L758" s="13">
        <v>79467</v>
      </c>
      <c r="M758" s="13"/>
      <c r="N758" s="13">
        <v>82805</v>
      </c>
      <c r="O758" s="13"/>
      <c r="Q758" s="13">
        <f t="shared" si="61"/>
        <v>0</v>
      </c>
      <c r="R758" s="13">
        <f t="shared" si="62"/>
        <v>0</v>
      </c>
      <c r="S758" s="13">
        <f t="shared" si="63"/>
        <v>0</v>
      </c>
      <c r="T758" s="13">
        <f t="shared" si="64"/>
        <v>0</v>
      </c>
    </row>
    <row r="759" spans="1:20" s="149" customFormat="1" ht="157.5" outlineLevel="5">
      <c r="A759" s="19" t="s">
        <v>1179</v>
      </c>
      <c r="B759" s="20" t="s">
        <v>776</v>
      </c>
      <c r="C759" s="20" t="s">
        <v>242</v>
      </c>
      <c r="D759" s="20" t="s">
        <v>242</v>
      </c>
      <c r="E759" s="20" t="s">
        <v>313</v>
      </c>
      <c r="F759" s="20" t="s">
        <v>1</v>
      </c>
      <c r="G759" s="13">
        <f>G760</f>
        <v>18824471</v>
      </c>
      <c r="H759" s="13"/>
      <c r="I759" s="13">
        <f>I760</f>
        <v>18935689</v>
      </c>
      <c r="J759" s="13"/>
      <c r="L759" s="13">
        <v>18824471</v>
      </c>
      <c r="M759" s="13"/>
      <c r="N759" s="13">
        <v>18935689</v>
      </c>
      <c r="O759" s="13"/>
      <c r="Q759" s="13">
        <f t="shared" si="61"/>
        <v>0</v>
      </c>
      <c r="R759" s="13">
        <f t="shared" si="62"/>
        <v>0</v>
      </c>
      <c r="S759" s="13">
        <f t="shared" si="63"/>
        <v>0</v>
      </c>
      <c r="T759" s="13">
        <f t="shared" si="64"/>
        <v>0</v>
      </c>
    </row>
    <row r="760" spans="1:20" s="149" customFormat="1" ht="94.5" outlineLevel="6">
      <c r="A760" s="19" t="s">
        <v>450</v>
      </c>
      <c r="B760" s="20" t="s">
        <v>776</v>
      </c>
      <c r="C760" s="20" t="s">
        <v>242</v>
      </c>
      <c r="D760" s="20" t="s">
        <v>242</v>
      </c>
      <c r="E760" s="20" t="s">
        <v>314</v>
      </c>
      <c r="F760" s="20" t="s">
        <v>1</v>
      </c>
      <c r="G760" s="13">
        <f>G761</f>
        <v>18824471</v>
      </c>
      <c r="H760" s="13"/>
      <c r="I760" s="13">
        <f>I761</f>
        <v>18935689</v>
      </c>
      <c r="J760" s="13"/>
      <c r="L760" s="13">
        <v>18824471</v>
      </c>
      <c r="M760" s="13"/>
      <c r="N760" s="13">
        <v>18935689</v>
      </c>
      <c r="O760" s="13"/>
      <c r="Q760" s="13">
        <f t="shared" si="61"/>
        <v>0</v>
      </c>
      <c r="R760" s="13">
        <f t="shared" si="62"/>
        <v>0</v>
      </c>
      <c r="S760" s="13">
        <f t="shared" si="63"/>
        <v>0</v>
      </c>
      <c r="T760" s="13">
        <f t="shared" si="64"/>
        <v>0</v>
      </c>
    </row>
    <row r="761" spans="1:20" s="149" customFormat="1" ht="63" outlineLevel="7">
      <c r="A761" s="19" t="s">
        <v>706</v>
      </c>
      <c r="B761" s="20" t="s">
        <v>776</v>
      </c>
      <c r="C761" s="20" t="s">
        <v>242</v>
      </c>
      <c r="D761" s="20" t="s">
        <v>242</v>
      </c>
      <c r="E761" s="20" t="s">
        <v>314</v>
      </c>
      <c r="F761" s="20" t="s">
        <v>70</v>
      </c>
      <c r="G761" s="13">
        <v>18824471</v>
      </c>
      <c r="H761" s="13"/>
      <c r="I761" s="13">
        <v>18935689</v>
      </c>
      <c r="J761" s="13"/>
      <c r="L761" s="13">
        <v>18824471</v>
      </c>
      <c r="M761" s="13"/>
      <c r="N761" s="13">
        <v>18935689</v>
      </c>
      <c r="O761" s="13"/>
      <c r="Q761" s="13">
        <f t="shared" si="61"/>
        <v>0</v>
      </c>
      <c r="R761" s="13">
        <f t="shared" si="62"/>
        <v>0</v>
      </c>
      <c r="S761" s="13">
        <f t="shared" si="63"/>
        <v>0</v>
      </c>
      <c r="T761" s="13">
        <f t="shared" si="64"/>
        <v>0</v>
      </c>
    </row>
    <row r="762" spans="1:20" s="149" customFormat="1" ht="31.5" outlineLevel="5">
      <c r="A762" s="19" t="s">
        <v>1148</v>
      </c>
      <c r="B762" s="20" t="s">
        <v>776</v>
      </c>
      <c r="C762" s="20" t="s">
        <v>242</v>
      </c>
      <c r="D762" s="20" t="s">
        <v>242</v>
      </c>
      <c r="E762" s="20" t="s">
        <v>315</v>
      </c>
      <c r="F762" s="20" t="s">
        <v>1</v>
      </c>
      <c r="G762" s="13">
        <f>G763</f>
        <v>185250</v>
      </c>
      <c r="H762" s="13"/>
      <c r="I762" s="13">
        <f>I763</f>
        <v>205833</v>
      </c>
      <c r="J762" s="13"/>
      <c r="L762" s="13">
        <v>185250</v>
      </c>
      <c r="M762" s="13"/>
      <c r="N762" s="13">
        <v>205833</v>
      </c>
      <c r="O762" s="13"/>
      <c r="Q762" s="13">
        <f t="shared" si="61"/>
        <v>0</v>
      </c>
      <c r="R762" s="13">
        <f t="shared" si="62"/>
        <v>0</v>
      </c>
      <c r="S762" s="13">
        <f t="shared" si="63"/>
        <v>0</v>
      </c>
      <c r="T762" s="13">
        <f t="shared" si="64"/>
        <v>0</v>
      </c>
    </row>
    <row r="763" spans="1:20" s="149" customFormat="1" ht="94.5" outlineLevel="6">
      <c r="A763" s="19" t="s">
        <v>439</v>
      </c>
      <c r="B763" s="20" t="s">
        <v>776</v>
      </c>
      <c r="C763" s="20" t="s">
        <v>242</v>
      </c>
      <c r="D763" s="20" t="s">
        <v>242</v>
      </c>
      <c r="E763" s="20" t="s">
        <v>316</v>
      </c>
      <c r="F763" s="20" t="s">
        <v>1</v>
      </c>
      <c r="G763" s="13">
        <f>G764</f>
        <v>185250</v>
      </c>
      <c r="H763" s="13"/>
      <c r="I763" s="13">
        <f>I764</f>
        <v>205833</v>
      </c>
      <c r="J763" s="13"/>
      <c r="L763" s="13">
        <v>185250</v>
      </c>
      <c r="M763" s="13"/>
      <c r="N763" s="13">
        <v>205833</v>
      </c>
      <c r="O763" s="13"/>
      <c r="Q763" s="13">
        <f t="shared" si="61"/>
        <v>0</v>
      </c>
      <c r="R763" s="13">
        <f t="shared" si="62"/>
        <v>0</v>
      </c>
      <c r="S763" s="13">
        <f t="shared" si="63"/>
        <v>0</v>
      </c>
      <c r="T763" s="13">
        <f t="shared" si="64"/>
        <v>0</v>
      </c>
    </row>
    <row r="764" spans="1:20" s="149" customFormat="1" ht="63" outlineLevel="7">
      <c r="A764" s="19" t="s">
        <v>706</v>
      </c>
      <c r="B764" s="20" t="s">
        <v>776</v>
      </c>
      <c r="C764" s="20" t="s">
        <v>242</v>
      </c>
      <c r="D764" s="20" t="s">
        <v>242</v>
      </c>
      <c r="E764" s="20" t="s">
        <v>316</v>
      </c>
      <c r="F764" s="20" t="s">
        <v>70</v>
      </c>
      <c r="G764" s="13">
        <v>185250</v>
      </c>
      <c r="H764" s="13"/>
      <c r="I764" s="13">
        <v>205833</v>
      </c>
      <c r="J764" s="13"/>
      <c r="L764" s="13">
        <v>185250</v>
      </c>
      <c r="M764" s="13"/>
      <c r="N764" s="13">
        <v>205833</v>
      </c>
      <c r="O764" s="13"/>
      <c r="Q764" s="13">
        <f t="shared" si="61"/>
        <v>0</v>
      </c>
      <c r="R764" s="13">
        <f t="shared" si="62"/>
        <v>0</v>
      </c>
      <c r="S764" s="13">
        <f t="shared" si="63"/>
        <v>0</v>
      </c>
      <c r="T764" s="13">
        <f t="shared" si="64"/>
        <v>0</v>
      </c>
    </row>
    <row r="765" spans="1:20" ht="47.25" outlineLevel="3">
      <c r="A765" s="102" t="s">
        <v>668</v>
      </c>
      <c r="B765" s="103" t="s">
        <v>776</v>
      </c>
      <c r="C765" s="103" t="s">
        <v>242</v>
      </c>
      <c r="D765" s="103" t="s">
        <v>242</v>
      </c>
      <c r="E765" s="103" t="s">
        <v>90</v>
      </c>
      <c r="F765" s="103" t="s">
        <v>1</v>
      </c>
      <c r="G765" s="12">
        <f>G766</f>
        <v>194938</v>
      </c>
      <c r="H765" s="12"/>
      <c r="I765" s="12">
        <f>I766</f>
        <v>194938</v>
      </c>
      <c r="J765" s="12"/>
      <c r="L765" s="12">
        <v>194938</v>
      </c>
      <c r="M765" s="12"/>
      <c r="N765" s="12">
        <v>194938</v>
      </c>
      <c r="O765" s="12"/>
      <c r="Q765" s="12">
        <f t="shared" si="61"/>
        <v>0</v>
      </c>
      <c r="R765" s="12">
        <f t="shared" si="62"/>
        <v>0</v>
      </c>
      <c r="S765" s="12">
        <f t="shared" si="63"/>
        <v>0</v>
      </c>
      <c r="T765" s="12">
        <f t="shared" si="64"/>
        <v>0</v>
      </c>
    </row>
    <row r="766" spans="1:20" ht="63" outlineLevel="4">
      <c r="A766" s="102" t="s">
        <v>633</v>
      </c>
      <c r="B766" s="103" t="s">
        <v>776</v>
      </c>
      <c r="C766" s="103" t="s">
        <v>242</v>
      </c>
      <c r="D766" s="103" t="s">
        <v>242</v>
      </c>
      <c r="E766" s="103" t="s">
        <v>91</v>
      </c>
      <c r="F766" s="103" t="s">
        <v>1</v>
      </c>
      <c r="G766" s="12">
        <f>G767</f>
        <v>194938</v>
      </c>
      <c r="H766" s="12"/>
      <c r="I766" s="12">
        <f>I767</f>
        <v>194938</v>
      </c>
      <c r="J766" s="12"/>
      <c r="L766" s="12">
        <v>194938</v>
      </c>
      <c r="M766" s="12"/>
      <c r="N766" s="12">
        <v>194938</v>
      </c>
      <c r="O766" s="12"/>
      <c r="Q766" s="12">
        <f t="shared" si="61"/>
        <v>0</v>
      </c>
      <c r="R766" s="12">
        <f t="shared" si="62"/>
        <v>0</v>
      </c>
      <c r="S766" s="12">
        <f t="shared" si="63"/>
        <v>0</v>
      </c>
      <c r="T766" s="12">
        <f t="shared" si="64"/>
        <v>0</v>
      </c>
    </row>
    <row r="767" spans="1:20" s="149" customFormat="1" ht="47.25" outlineLevel="5">
      <c r="A767" s="19" t="s">
        <v>1092</v>
      </c>
      <c r="B767" s="20" t="s">
        <v>776</v>
      </c>
      <c r="C767" s="20" t="s">
        <v>242</v>
      </c>
      <c r="D767" s="20" t="s">
        <v>242</v>
      </c>
      <c r="E767" s="20" t="s">
        <v>100</v>
      </c>
      <c r="F767" s="20" t="s">
        <v>1</v>
      </c>
      <c r="G767" s="13">
        <f>G768</f>
        <v>194938</v>
      </c>
      <c r="H767" s="13"/>
      <c r="I767" s="13">
        <f>I768</f>
        <v>194938</v>
      </c>
      <c r="J767" s="13"/>
      <c r="L767" s="13">
        <v>194938</v>
      </c>
      <c r="M767" s="13"/>
      <c r="N767" s="13">
        <v>194938</v>
      </c>
      <c r="O767" s="13"/>
      <c r="Q767" s="13">
        <f t="shared" si="61"/>
        <v>0</v>
      </c>
      <c r="R767" s="13">
        <f t="shared" si="62"/>
        <v>0</v>
      </c>
      <c r="S767" s="13">
        <f t="shared" si="63"/>
        <v>0</v>
      </c>
      <c r="T767" s="13">
        <f t="shared" si="64"/>
        <v>0</v>
      </c>
    </row>
    <row r="768" spans="1:20" s="149" customFormat="1" ht="31.5" outlineLevel="6">
      <c r="A768" s="19" t="s">
        <v>448</v>
      </c>
      <c r="B768" s="20" t="s">
        <v>776</v>
      </c>
      <c r="C768" s="20" t="s">
        <v>242</v>
      </c>
      <c r="D768" s="20" t="s">
        <v>242</v>
      </c>
      <c r="E768" s="20" t="s">
        <v>101</v>
      </c>
      <c r="F768" s="20" t="s">
        <v>1</v>
      </c>
      <c r="G768" s="13">
        <f>G769</f>
        <v>194938</v>
      </c>
      <c r="H768" s="13"/>
      <c r="I768" s="13">
        <f>I769</f>
        <v>194938</v>
      </c>
      <c r="J768" s="13"/>
      <c r="L768" s="13">
        <v>194938</v>
      </c>
      <c r="M768" s="13"/>
      <c r="N768" s="13">
        <v>194938</v>
      </c>
      <c r="O768" s="13"/>
      <c r="Q768" s="13">
        <f t="shared" si="61"/>
        <v>0</v>
      </c>
      <c r="R768" s="13">
        <f t="shared" si="62"/>
        <v>0</v>
      </c>
      <c r="S768" s="13">
        <f t="shared" si="63"/>
        <v>0</v>
      </c>
      <c r="T768" s="13">
        <f t="shared" si="64"/>
        <v>0</v>
      </c>
    </row>
    <row r="769" spans="1:20" s="149" customFormat="1" ht="63" outlineLevel="7">
      <c r="A769" s="19" t="s">
        <v>706</v>
      </c>
      <c r="B769" s="20" t="s">
        <v>776</v>
      </c>
      <c r="C769" s="20" t="s">
        <v>242</v>
      </c>
      <c r="D769" s="20" t="s">
        <v>242</v>
      </c>
      <c r="E769" s="20" t="s">
        <v>101</v>
      </c>
      <c r="F769" s="20" t="s">
        <v>70</v>
      </c>
      <c r="G769" s="13">
        <v>194938</v>
      </c>
      <c r="H769" s="13"/>
      <c r="I769" s="13">
        <v>194938</v>
      </c>
      <c r="J769" s="13"/>
      <c r="L769" s="13">
        <v>194938</v>
      </c>
      <c r="M769" s="13"/>
      <c r="N769" s="13">
        <v>194938</v>
      </c>
      <c r="O769" s="13"/>
      <c r="Q769" s="13">
        <f t="shared" si="61"/>
        <v>0</v>
      </c>
      <c r="R769" s="13">
        <f t="shared" si="62"/>
        <v>0</v>
      </c>
      <c r="S769" s="13">
        <f t="shared" si="63"/>
        <v>0</v>
      </c>
      <c r="T769" s="13">
        <f t="shared" si="64"/>
        <v>0</v>
      </c>
    </row>
    <row r="770" spans="1:20" outlineLevel="1">
      <c r="A770" s="102" t="s">
        <v>713</v>
      </c>
      <c r="B770" s="103" t="s">
        <v>776</v>
      </c>
      <c r="C770" s="103" t="s">
        <v>165</v>
      </c>
      <c r="D770" s="103" t="s">
        <v>3</v>
      </c>
      <c r="E770" s="103" t="s">
        <v>4</v>
      </c>
      <c r="F770" s="103" t="s">
        <v>1</v>
      </c>
      <c r="G770" s="12">
        <f>G771</f>
        <v>182734021.51000002</v>
      </c>
      <c r="H770" s="12">
        <f>H771</f>
        <v>16291111.52</v>
      </c>
      <c r="I770" s="12">
        <f>I771</f>
        <v>168286598.34</v>
      </c>
      <c r="J770" s="12">
        <f>J771</f>
        <v>1565420</v>
      </c>
      <c r="L770" s="12">
        <v>182734021.50999999</v>
      </c>
      <c r="M770" s="12">
        <f>M771</f>
        <v>16291111.52</v>
      </c>
      <c r="N770" s="12">
        <v>168286598.34</v>
      </c>
      <c r="O770" s="12">
        <f>O771</f>
        <v>1565420</v>
      </c>
      <c r="Q770" s="12">
        <f t="shared" si="61"/>
        <v>0</v>
      </c>
      <c r="R770" s="12">
        <f t="shared" si="62"/>
        <v>0</v>
      </c>
      <c r="S770" s="12">
        <f t="shared" si="63"/>
        <v>0</v>
      </c>
      <c r="T770" s="12">
        <f t="shared" si="64"/>
        <v>0</v>
      </c>
    </row>
    <row r="771" spans="1:20" outlineLevel="2">
      <c r="A771" s="102" t="s">
        <v>694</v>
      </c>
      <c r="B771" s="103" t="s">
        <v>776</v>
      </c>
      <c r="C771" s="103" t="s">
        <v>165</v>
      </c>
      <c r="D771" s="103" t="s">
        <v>2</v>
      </c>
      <c r="E771" s="103" t="s">
        <v>4</v>
      </c>
      <c r="F771" s="103" t="s">
        <v>1</v>
      </c>
      <c r="G771" s="12">
        <f>G772+G829</f>
        <v>182734021.51000002</v>
      </c>
      <c r="H771" s="12">
        <f>H772+H829</f>
        <v>16291111.52</v>
      </c>
      <c r="I771" s="12">
        <f>I772+I829</f>
        <v>168286598.34</v>
      </c>
      <c r="J771" s="12">
        <f>J772+J829</f>
        <v>1565420</v>
      </c>
      <c r="L771" s="12">
        <v>182734021.50999999</v>
      </c>
      <c r="M771" s="12">
        <f>M772</f>
        <v>16291111.52</v>
      </c>
      <c r="N771" s="12">
        <v>168286598.34</v>
      </c>
      <c r="O771" s="12">
        <f>O772</f>
        <v>1565420</v>
      </c>
      <c r="Q771" s="12">
        <f t="shared" si="61"/>
        <v>0</v>
      </c>
      <c r="R771" s="12">
        <f t="shared" si="62"/>
        <v>0</v>
      </c>
      <c r="S771" s="12">
        <f t="shared" si="63"/>
        <v>0</v>
      </c>
      <c r="T771" s="12">
        <f t="shared" si="64"/>
        <v>0</v>
      </c>
    </row>
    <row r="772" spans="1:20" ht="63" outlineLevel="3">
      <c r="A772" s="102" t="s">
        <v>670</v>
      </c>
      <c r="B772" s="103" t="s">
        <v>776</v>
      </c>
      <c r="C772" s="103" t="s">
        <v>165</v>
      </c>
      <c r="D772" s="103" t="s">
        <v>2</v>
      </c>
      <c r="E772" s="103" t="s">
        <v>282</v>
      </c>
      <c r="F772" s="103" t="s">
        <v>1</v>
      </c>
      <c r="G772" s="12">
        <f>G773+G788+G808+G825</f>
        <v>181725818.51000002</v>
      </c>
      <c r="H772" s="12">
        <f>H773+H788+H808+H825</f>
        <v>16291111.52</v>
      </c>
      <c r="I772" s="12">
        <f>I773+I788+I808+I825</f>
        <v>167278395.34</v>
      </c>
      <c r="J772" s="12">
        <f>J773+J788+J808+J825</f>
        <v>1565420</v>
      </c>
      <c r="L772" s="12">
        <v>181725818.50999999</v>
      </c>
      <c r="M772" s="12">
        <f>M773+M788+M808</f>
        <v>16291111.52</v>
      </c>
      <c r="N772" s="12">
        <v>167278395.34</v>
      </c>
      <c r="O772" s="12">
        <f>O773+O788+O808</f>
        <v>1565420</v>
      </c>
      <c r="Q772" s="12">
        <f t="shared" si="61"/>
        <v>0</v>
      </c>
      <c r="R772" s="12">
        <f t="shared" si="62"/>
        <v>0</v>
      </c>
      <c r="S772" s="12">
        <f t="shared" si="63"/>
        <v>0</v>
      </c>
      <c r="T772" s="12">
        <f t="shared" si="64"/>
        <v>0</v>
      </c>
    </row>
    <row r="773" spans="1:20" ht="63" outlineLevel="4">
      <c r="A773" s="102" t="s">
        <v>652</v>
      </c>
      <c r="B773" s="103" t="s">
        <v>776</v>
      </c>
      <c r="C773" s="103" t="s">
        <v>165</v>
      </c>
      <c r="D773" s="103" t="s">
        <v>2</v>
      </c>
      <c r="E773" s="103" t="s">
        <v>283</v>
      </c>
      <c r="F773" s="103" t="s">
        <v>1</v>
      </c>
      <c r="G773" s="12">
        <f>G774+G778+G785</f>
        <v>111698768.06</v>
      </c>
      <c r="H773" s="12">
        <f>H774+H778+H785</f>
        <v>10449045.359999999</v>
      </c>
      <c r="I773" s="12">
        <f>I774+I778+I785</f>
        <v>103067189.67999999</v>
      </c>
      <c r="J773" s="12">
        <f>J774+J778+J785</f>
        <v>1246035.52</v>
      </c>
      <c r="L773" s="12">
        <v>111698768.06</v>
      </c>
      <c r="M773" s="12">
        <f>M778</f>
        <v>10449045.359999999</v>
      </c>
      <c r="N773" s="12">
        <v>103067189.68000001</v>
      </c>
      <c r="O773" s="12">
        <f>O778</f>
        <v>1246035.52</v>
      </c>
      <c r="Q773" s="12">
        <f t="shared" si="61"/>
        <v>0</v>
      </c>
      <c r="R773" s="12">
        <f t="shared" si="62"/>
        <v>0</v>
      </c>
      <c r="S773" s="12">
        <f t="shared" si="63"/>
        <v>0</v>
      </c>
      <c r="T773" s="12">
        <f t="shared" si="64"/>
        <v>0</v>
      </c>
    </row>
    <row r="774" spans="1:20" s="149" customFormat="1" ht="47.25" outlineLevel="5">
      <c r="A774" s="19" t="s">
        <v>1180</v>
      </c>
      <c r="B774" s="20" t="s">
        <v>776</v>
      </c>
      <c r="C774" s="20" t="s">
        <v>165</v>
      </c>
      <c r="D774" s="20" t="s">
        <v>2</v>
      </c>
      <c r="E774" s="20" t="s">
        <v>338</v>
      </c>
      <c r="F774" s="20" t="s">
        <v>1</v>
      </c>
      <c r="G774" s="13">
        <f>G775</f>
        <v>1756220</v>
      </c>
      <c r="H774" s="13"/>
      <c r="I774" s="13">
        <f>I775</f>
        <v>1756220</v>
      </c>
      <c r="J774" s="13"/>
      <c r="L774" s="13">
        <v>1756220</v>
      </c>
      <c r="M774" s="13"/>
      <c r="N774" s="13">
        <v>1756220</v>
      </c>
      <c r="O774" s="13"/>
      <c r="Q774" s="13">
        <f t="shared" si="61"/>
        <v>0</v>
      </c>
      <c r="R774" s="13">
        <f t="shared" si="62"/>
        <v>0</v>
      </c>
      <c r="S774" s="13">
        <f t="shared" si="63"/>
        <v>0</v>
      </c>
      <c r="T774" s="13">
        <f t="shared" si="64"/>
        <v>0</v>
      </c>
    </row>
    <row r="775" spans="1:20" s="149" customFormat="1" ht="31.5" outlineLevel="6">
      <c r="A775" s="19" t="s">
        <v>448</v>
      </c>
      <c r="B775" s="20" t="s">
        <v>776</v>
      </c>
      <c r="C775" s="20" t="s">
        <v>165</v>
      </c>
      <c r="D775" s="20" t="s">
        <v>2</v>
      </c>
      <c r="E775" s="20" t="s">
        <v>339</v>
      </c>
      <c r="F775" s="20" t="s">
        <v>1</v>
      </c>
      <c r="G775" s="13">
        <f>G776+G777</f>
        <v>1756220</v>
      </c>
      <c r="H775" s="13"/>
      <c r="I775" s="13">
        <f>I776+I777</f>
        <v>1756220</v>
      </c>
      <c r="J775" s="13"/>
      <c r="L775" s="13">
        <v>1756220</v>
      </c>
      <c r="M775" s="13"/>
      <c r="N775" s="13">
        <v>1756220</v>
      </c>
      <c r="O775" s="13"/>
      <c r="Q775" s="13">
        <f t="shared" si="61"/>
        <v>0</v>
      </c>
      <c r="R775" s="13">
        <f t="shared" si="62"/>
        <v>0</v>
      </c>
      <c r="S775" s="13">
        <f t="shared" si="63"/>
        <v>0</v>
      </c>
      <c r="T775" s="13">
        <f t="shared" si="64"/>
        <v>0</v>
      </c>
    </row>
    <row r="776" spans="1:20" s="149" customFormat="1" ht="47.25" outlineLevel="7">
      <c r="A776" s="19" t="s">
        <v>703</v>
      </c>
      <c r="B776" s="20" t="s">
        <v>776</v>
      </c>
      <c r="C776" s="20" t="s">
        <v>165</v>
      </c>
      <c r="D776" s="20" t="s">
        <v>2</v>
      </c>
      <c r="E776" s="20" t="s">
        <v>339</v>
      </c>
      <c r="F776" s="20" t="s">
        <v>17</v>
      </c>
      <c r="G776" s="13">
        <v>695220</v>
      </c>
      <c r="H776" s="13"/>
      <c r="I776" s="13">
        <v>695220</v>
      </c>
      <c r="J776" s="13"/>
      <c r="L776" s="13">
        <v>695220</v>
      </c>
      <c r="M776" s="13"/>
      <c r="N776" s="13">
        <v>695220</v>
      </c>
      <c r="O776" s="13"/>
      <c r="Q776" s="13">
        <f t="shared" si="61"/>
        <v>0</v>
      </c>
      <c r="R776" s="13">
        <f t="shared" si="62"/>
        <v>0</v>
      </c>
      <c r="S776" s="13">
        <f t="shared" si="63"/>
        <v>0</v>
      </c>
      <c r="T776" s="13">
        <f t="shared" si="64"/>
        <v>0</v>
      </c>
    </row>
    <row r="777" spans="1:20" s="149" customFormat="1" ht="63" outlineLevel="7">
      <c r="A777" s="19" t="s">
        <v>706</v>
      </c>
      <c r="B777" s="20" t="s">
        <v>776</v>
      </c>
      <c r="C777" s="20" t="s">
        <v>165</v>
      </c>
      <c r="D777" s="20" t="s">
        <v>2</v>
      </c>
      <c r="E777" s="20" t="s">
        <v>339</v>
      </c>
      <c r="F777" s="20" t="s">
        <v>70</v>
      </c>
      <c r="G777" s="13">
        <v>1061000</v>
      </c>
      <c r="H777" s="13"/>
      <c r="I777" s="13">
        <v>1061000</v>
      </c>
      <c r="J777" s="13"/>
      <c r="L777" s="13">
        <v>1061000</v>
      </c>
      <c r="M777" s="13"/>
      <c r="N777" s="13">
        <v>1061000</v>
      </c>
      <c r="O777" s="13"/>
      <c r="Q777" s="13">
        <f t="shared" si="61"/>
        <v>0</v>
      </c>
      <c r="R777" s="13">
        <f t="shared" si="62"/>
        <v>0</v>
      </c>
      <c r="S777" s="13">
        <f t="shared" si="63"/>
        <v>0</v>
      </c>
      <c r="T777" s="13">
        <f t="shared" si="64"/>
        <v>0</v>
      </c>
    </row>
    <row r="778" spans="1:20" s="149" customFormat="1" ht="63" outlineLevel="5">
      <c r="A778" s="19" t="s">
        <v>1181</v>
      </c>
      <c r="B778" s="20" t="s">
        <v>776</v>
      </c>
      <c r="C778" s="20" t="s">
        <v>165</v>
      </c>
      <c r="D778" s="20" t="s">
        <v>2</v>
      </c>
      <c r="E778" s="20" t="s">
        <v>340</v>
      </c>
      <c r="F778" s="20" t="s">
        <v>1</v>
      </c>
      <c r="G778" s="13">
        <f>G779+G781+G783</f>
        <v>108556818.06</v>
      </c>
      <c r="H778" s="13">
        <f>H779+H781+H783</f>
        <v>10449045.359999999</v>
      </c>
      <c r="I778" s="13">
        <f>I779+I781+I783</f>
        <v>100028279.67999999</v>
      </c>
      <c r="J778" s="13">
        <f>J779+J781+J783</f>
        <v>1246035.52</v>
      </c>
      <c r="L778" s="13">
        <v>108556818.06</v>
      </c>
      <c r="M778" s="13">
        <f>M781</f>
        <v>10449045.359999999</v>
      </c>
      <c r="N778" s="13">
        <v>100028279.68000001</v>
      </c>
      <c r="O778" s="13">
        <f>O781</f>
        <v>1246035.52</v>
      </c>
      <c r="Q778" s="13">
        <f t="shared" si="61"/>
        <v>0</v>
      </c>
      <c r="R778" s="13">
        <f t="shared" si="62"/>
        <v>0</v>
      </c>
      <c r="S778" s="13">
        <f t="shared" si="63"/>
        <v>0</v>
      </c>
      <c r="T778" s="13">
        <f t="shared" si="64"/>
        <v>0</v>
      </c>
    </row>
    <row r="779" spans="1:20" s="149" customFormat="1" ht="94.5" outlineLevel="6">
      <c r="A779" s="19" t="s">
        <v>450</v>
      </c>
      <c r="B779" s="20" t="s">
        <v>776</v>
      </c>
      <c r="C779" s="20" t="s">
        <v>165</v>
      </c>
      <c r="D779" s="20" t="s">
        <v>2</v>
      </c>
      <c r="E779" s="20" t="s">
        <v>341</v>
      </c>
      <c r="F779" s="20" t="s">
        <v>1</v>
      </c>
      <c r="G779" s="13">
        <f>G780</f>
        <v>98070639.900000006</v>
      </c>
      <c r="H779" s="13"/>
      <c r="I779" s="13">
        <f>I780</f>
        <v>98719942.379999995</v>
      </c>
      <c r="J779" s="13"/>
      <c r="L779" s="13">
        <v>98070639.900000006</v>
      </c>
      <c r="M779" s="13"/>
      <c r="N779" s="13">
        <v>98719942.379999995</v>
      </c>
      <c r="O779" s="13"/>
      <c r="Q779" s="13">
        <f t="shared" si="61"/>
        <v>0</v>
      </c>
      <c r="R779" s="13">
        <f t="shared" si="62"/>
        <v>0</v>
      </c>
      <c r="S779" s="13">
        <f t="shared" si="63"/>
        <v>0</v>
      </c>
      <c r="T779" s="13">
        <f t="shared" si="64"/>
        <v>0</v>
      </c>
    </row>
    <row r="780" spans="1:20" s="149" customFormat="1" ht="63" outlineLevel="7">
      <c r="A780" s="19" t="s">
        <v>706</v>
      </c>
      <c r="B780" s="20" t="s">
        <v>776</v>
      </c>
      <c r="C780" s="20" t="s">
        <v>165</v>
      </c>
      <c r="D780" s="20" t="s">
        <v>2</v>
      </c>
      <c r="E780" s="20" t="s">
        <v>341</v>
      </c>
      <c r="F780" s="20" t="s">
        <v>70</v>
      </c>
      <c r="G780" s="13">
        <v>98070639.900000006</v>
      </c>
      <c r="H780" s="13"/>
      <c r="I780" s="13">
        <v>98719942.379999995</v>
      </c>
      <c r="J780" s="13"/>
      <c r="L780" s="13">
        <v>98070639.900000006</v>
      </c>
      <c r="M780" s="13"/>
      <c r="N780" s="13">
        <v>98719942.379999995</v>
      </c>
      <c r="O780" s="13"/>
      <c r="Q780" s="13">
        <f t="shared" si="61"/>
        <v>0</v>
      </c>
      <c r="R780" s="13">
        <f t="shared" si="62"/>
        <v>0</v>
      </c>
      <c r="S780" s="13">
        <f t="shared" si="63"/>
        <v>0</v>
      </c>
      <c r="T780" s="13">
        <f t="shared" si="64"/>
        <v>0</v>
      </c>
    </row>
    <row r="781" spans="1:20" s="149" customFormat="1" ht="94.5" outlineLevel="6">
      <c r="A781" s="19" t="s">
        <v>472</v>
      </c>
      <c r="B781" s="20" t="s">
        <v>776</v>
      </c>
      <c r="C781" s="20" t="s">
        <v>165</v>
      </c>
      <c r="D781" s="20" t="s">
        <v>2</v>
      </c>
      <c r="E781" s="20" t="s">
        <v>342</v>
      </c>
      <c r="F781" s="20" t="s">
        <v>1</v>
      </c>
      <c r="G781" s="13">
        <f>G782</f>
        <v>10449045.359999999</v>
      </c>
      <c r="H781" s="13">
        <f>H782</f>
        <v>10449045.359999999</v>
      </c>
      <c r="I781" s="13">
        <f>I782</f>
        <v>1246035.52</v>
      </c>
      <c r="J781" s="13">
        <f>J782</f>
        <v>1246035.52</v>
      </c>
      <c r="L781" s="13">
        <v>10449045.359999999</v>
      </c>
      <c r="M781" s="13">
        <v>10449045.359999999</v>
      </c>
      <c r="N781" s="13">
        <v>1246035.52</v>
      </c>
      <c r="O781" s="13">
        <v>1246035.52</v>
      </c>
      <c r="Q781" s="13">
        <f t="shared" ref="Q781:Q844" si="65">L781-G781</f>
        <v>0</v>
      </c>
      <c r="R781" s="13">
        <f t="shared" ref="R781:R844" si="66">M781-H781</f>
        <v>0</v>
      </c>
      <c r="S781" s="13">
        <f t="shared" ref="S781:S844" si="67">N781-I781</f>
        <v>0</v>
      </c>
      <c r="T781" s="13">
        <f t="shared" ref="T781:T844" si="68">O781-J781</f>
        <v>0</v>
      </c>
    </row>
    <row r="782" spans="1:20" s="149" customFormat="1" ht="63" outlineLevel="7">
      <c r="A782" s="19" t="s">
        <v>706</v>
      </c>
      <c r="B782" s="20" t="s">
        <v>776</v>
      </c>
      <c r="C782" s="20" t="s">
        <v>165</v>
      </c>
      <c r="D782" s="20" t="s">
        <v>2</v>
      </c>
      <c r="E782" s="20" t="s">
        <v>342</v>
      </c>
      <c r="F782" s="20" t="s">
        <v>70</v>
      </c>
      <c r="G782" s="13">
        <v>10449045.359999999</v>
      </c>
      <c r="H782" s="13">
        <f>G782</f>
        <v>10449045.359999999</v>
      </c>
      <c r="I782" s="13">
        <v>1246035.52</v>
      </c>
      <c r="J782" s="13">
        <f>I782</f>
        <v>1246035.52</v>
      </c>
      <c r="L782" s="13">
        <v>10449045.359999999</v>
      </c>
      <c r="M782" s="13">
        <v>10449045.359999999</v>
      </c>
      <c r="N782" s="13">
        <v>1246035.52</v>
      </c>
      <c r="O782" s="13">
        <v>1246035.52</v>
      </c>
      <c r="Q782" s="13">
        <f t="shared" si="65"/>
        <v>0</v>
      </c>
      <c r="R782" s="13">
        <f t="shared" si="66"/>
        <v>0</v>
      </c>
      <c r="S782" s="13">
        <f t="shared" si="67"/>
        <v>0</v>
      </c>
      <c r="T782" s="13">
        <f t="shared" si="68"/>
        <v>0</v>
      </c>
    </row>
    <row r="783" spans="1:20" s="149" customFormat="1" ht="94.5" outlineLevel="6">
      <c r="A783" s="19" t="s">
        <v>472</v>
      </c>
      <c r="B783" s="20" t="s">
        <v>776</v>
      </c>
      <c r="C783" s="20" t="s">
        <v>165</v>
      </c>
      <c r="D783" s="20" t="s">
        <v>2</v>
      </c>
      <c r="E783" s="20" t="s">
        <v>343</v>
      </c>
      <c r="F783" s="20" t="s">
        <v>1</v>
      </c>
      <c r="G783" s="13">
        <f>G784</f>
        <v>37132.800000000003</v>
      </c>
      <c r="H783" s="13"/>
      <c r="I783" s="13">
        <f>I784</f>
        <v>62301.78</v>
      </c>
      <c r="J783" s="13"/>
      <c r="L783" s="13">
        <v>37132.800000000003</v>
      </c>
      <c r="M783" s="13"/>
      <c r="N783" s="13">
        <v>62301.78</v>
      </c>
      <c r="O783" s="13"/>
      <c r="Q783" s="13">
        <f t="shared" si="65"/>
        <v>0</v>
      </c>
      <c r="R783" s="13">
        <f t="shared" si="66"/>
        <v>0</v>
      </c>
      <c r="S783" s="13">
        <f t="shared" si="67"/>
        <v>0</v>
      </c>
      <c r="T783" s="13">
        <f t="shared" si="68"/>
        <v>0</v>
      </c>
    </row>
    <row r="784" spans="1:20" s="149" customFormat="1" ht="63" outlineLevel="7">
      <c r="A784" s="19" t="s">
        <v>706</v>
      </c>
      <c r="B784" s="20" t="s">
        <v>776</v>
      </c>
      <c r="C784" s="20" t="s">
        <v>165</v>
      </c>
      <c r="D784" s="20" t="s">
        <v>2</v>
      </c>
      <c r="E784" s="20" t="s">
        <v>343</v>
      </c>
      <c r="F784" s="20" t="s">
        <v>70</v>
      </c>
      <c r="G784" s="13">
        <v>37132.800000000003</v>
      </c>
      <c r="H784" s="13"/>
      <c r="I784" s="13">
        <v>62301.78</v>
      </c>
      <c r="J784" s="13"/>
      <c r="L784" s="13">
        <v>37132.800000000003</v>
      </c>
      <c r="M784" s="13"/>
      <c r="N784" s="13">
        <v>62301.78</v>
      </c>
      <c r="O784" s="13"/>
      <c r="Q784" s="13">
        <f t="shared" si="65"/>
        <v>0</v>
      </c>
      <c r="R784" s="13">
        <f t="shared" si="66"/>
        <v>0</v>
      </c>
      <c r="S784" s="13">
        <f t="shared" si="67"/>
        <v>0</v>
      </c>
      <c r="T784" s="13">
        <f t="shared" si="68"/>
        <v>0</v>
      </c>
    </row>
    <row r="785" spans="1:20" s="149" customFormat="1" ht="31.5" outlineLevel="5">
      <c r="A785" s="19" t="s">
        <v>1148</v>
      </c>
      <c r="B785" s="20" t="s">
        <v>776</v>
      </c>
      <c r="C785" s="20" t="s">
        <v>165</v>
      </c>
      <c r="D785" s="20" t="s">
        <v>2</v>
      </c>
      <c r="E785" s="20" t="s">
        <v>344</v>
      </c>
      <c r="F785" s="20" t="s">
        <v>1</v>
      </c>
      <c r="G785" s="13">
        <f>G786</f>
        <v>1385730</v>
      </c>
      <c r="H785" s="13"/>
      <c r="I785" s="13">
        <f>I786</f>
        <v>1282690</v>
      </c>
      <c r="J785" s="13"/>
      <c r="L785" s="13">
        <v>1385730</v>
      </c>
      <c r="M785" s="13"/>
      <c r="N785" s="13">
        <v>1282690</v>
      </c>
      <c r="O785" s="13"/>
      <c r="Q785" s="13">
        <f t="shared" si="65"/>
        <v>0</v>
      </c>
      <c r="R785" s="13">
        <f t="shared" si="66"/>
        <v>0</v>
      </c>
      <c r="S785" s="13">
        <f t="shared" si="67"/>
        <v>0</v>
      </c>
      <c r="T785" s="13">
        <f t="shared" si="68"/>
        <v>0</v>
      </c>
    </row>
    <row r="786" spans="1:20" s="149" customFormat="1" ht="94.5" outlineLevel="6">
      <c r="A786" s="19" t="s">
        <v>439</v>
      </c>
      <c r="B786" s="20" t="s">
        <v>776</v>
      </c>
      <c r="C786" s="20" t="s">
        <v>165</v>
      </c>
      <c r="D786" s="20" t="s">
        <v>2</v>
      </c>
      <c r="E786" s="20" t="s">
        <v>345</v>
      </c>
      <c r="F786" s="20" t="s">
        <v>1</v>
      </c>
      <c r="G786" s="13">
        <f>G787</f>
        <v>1385730</v>
      </c>
      <c r="H786" s="13"/>
      <c r="I786" s="13">
        <f>I787</f>
        <v>1282690</v>
      </c>
      <c r="J786" s="13"/>
      <c r="L786" s="13">
        <v>1385730</v>
      </c>
      <c r="M786" s="13"/>
      <c r="N786" s="13">
        <v>1282690</v>
      </c>
      <c r="O786" s="13"/>
      <c r="Q786" s="13">
        <f t="shared" si="65"/>
        <v>0</v>
      </c>
      <c r="R786" s="13">
        <f t="shared" si="66"/>
        <v>0</v>
      </c>
      <c r="S786" s="13">
        <f t="shared" si="67"/>
        <v>0</v>
      </c>
      <c r="T786" s="13">
        <f t="shared" si="68"/>
        <v>0</v>
      </c>
    </row>
    <row r="787" spans="1:20" s="149" customFormat="1" ht="63" outlineLevel="7">
      <c r="A787" s="19" t="s">
        <v>706</v>
      </c>
      <c r="B787" s="20" t="s">
        <v>776</v>
      </c>
      <c r="C787" s="20" t="s">
        <v>165</v>
      </c>
      <c r="D787" s="20" t="s">
        <v>2</v>
      </c>
      <c r="E787" s="20" t="s">
        <v>345</v>
      </c>
      <c r="F787" s="20" t="s">
        <v>70</v>
      </c>
      <c r="G787" s="13">
        <v>1385730</v>
      </c>
      <c r="H787" s="13"/>
      <c r="I787" s="13">
        <v>1282690</v>
      </c>
      <c r="J787" s="13"/>
      <c r="L787" s="13">
        <v>1385730</v>
      </c>
      <c r="M787" s="13"/>
      <c r="N787" s="13">
        <v>1282690</v>
      </c>
      <c r="O787" s="13"/>
      <c r="Q787" s="13">
        <f t="shared" si="65"/>
        <v>0</v>
      </c>
      <c r="R787" s="13">
        <f t="shared" si="66"/>
        <v>0</v>
      </c>
      <c r="S787" s="13">
        <f t="shared" si="67"/>
        <v>0</v>
      </c>
      <c r="T787" s="13">
        <f t="shared" si="68"/>
        <v>0</v>
      </c>
    </row>
    <row r="788" spans="1:20" ht="31.5" outlineLevel="4">
      <c r="A788" s="102" t="s">
        <v>659</v>
      </c>
      <c r="B788" s="103" t="s">
        <v>776</v>
      </c>
      <c r="C788" s="103" t="s">
        <v>165</v>
      </c>
      <c r="D788" s="103" t="s">
        <v>2</v>
      </c>
      <c r="E788" s="103" t="s">
        <v>346</v>
      </c>
      <c r="F788" s="103" t="s">
        <v>1</v>
      </c>
      <c r="G788" s="12">
        <f>G789+G796+G799+G802+G805</f>
        <v>54080531.800000004</v>
      </c>
      <c r="H788" s="12">
        <f>H789+H796+H799+H802+H805</f>
        <v>4686055.09</v>
      </c>
      <c r="I788" s="12">
        <f>I789+I796+I799+I802+I805</f>
        <v>49789558.729999997</v>
      </c>
      <c r="J788" s="12">
        <f>J789+J796+J799+J802+J805</f>
        <v>319384.48</v>
      </c>
      <c r="L788" s="12">
        <v>54080531.799999997</v>
      </c>
      <c r="M788" s="12">
        <f>M789</f>
        <v>4686055.09</v>
      </c>
      <c r="N788" s="12">
        <v>49789558.729999997</v>
      </c>
      <c r="O788" s="12">
        <f>O789</f>
        <v>319384.48</v>
      </c>
      <c r="Q788" s="12">
        <f t="shared" si="65"/>
        <v>0</v>
      </c>
      <c r="R788" s="12">
        <f t="shared" si="66"/>
        <v>0</v>
      </c>
      <c r="S788" s="12">
        <f t="shared" si="67"/>
        <v>0</v>
      </c>
      <c r="T788" s="12">
        <f t="shared" si="68"/>
        <v>0</v>
      </c>
    </row>
    <row r="789" spans="1:20" s="149" customFormat="1" ht="47.25" outlineLevel="5">
      <c r="A789" s="19" t="s">
        <v>1182</v>
      </c>
      <c r="B789" s="20" t="s">
        <v>776</v>
      </c>
      <c r="C789" s="20" t="s">
        <v>165</v>
      </c>
      <c r="D789" s="20" t="s">
        <v>2</v>
      </c>
      <c r="E789" s="20" t="s">
        <v>347</v>
      </c>
      <c r="F789" s="20" t="s">
        <v>1</v>
      </c>
      <c r="G789" s="13">
        <f>G790+G792+G794</f>
        <v>43537698.760000005</v>
      </c>
      <c r="H789" s="13">
        <f>H790+H792+H794</f>
        <v>4686055.09</v>
      </c>
      <c r="I789" s="13">
        <f>I790+I792+I794</f>
        <v>39334810.689999998</v>
      </c>
      <c r="J789" s="13">
        <f>J790+J792+J794</f>
        <v>319384.48</v>
      </c>
      <c r="L789" s="13">
        <v>43537698.759999998</v>
      </c>
      <c r="M789" s="13">
        <f>M792</f>
        <v>4686055.09</v>
      </c>
      <c r="N789" s="13">
        <v>39334810.689999998</v>
      </c>
      <c r="O789" s="13">
        <f>O792</f>
        <v>319384.48</v>
      </c>
      <c r="Q789" s="13">
        <f t="shared" si="65"/>
        <v>0</v>
      </c>
      <c r="R789" s="13">
        <f t="shared" si="66"/>
        <v>0</v>
      </c>
      <c r="S789" s="13">
        <f t="shared" si="67"/>
        <v>0</v>
      </c>
      <c r="T789" s="13">
        <f t="shared" si="68"/>
        <v>0</v>
      </c>
    </row>
    <row r="790" spans="1:20" s="149" customFormat="1" ht="94.5" outlineLevel="6">
      <c r="A790" s="19" t="s">
        <v>450</v>
      </c>
      <c r="B790" s="20" t="s">
        <v>776</v>
      </c>
      <c r="C790" s="20" t="s">
        <v>165</v>
      </c>
      <c r="D790" s="20" t="s">
        <v>2</v>
      </c>
      <c r="E790" s="20" t="s">
        <v>348</v>
      </c>
      <c r="F790" s="20" t="s">
        <v>1</v>
      </c>
      <c r="G790" s="13">
        <f>G791</f>
        <v>38839688.140000001</v>
      </c>
      <c r="H790" s="13"/>
      <c r="I790" s="13">
        <f>I791</f>
        <v>38999456.990000002</v>
      </c>
      <c r="J790" s="13"/>
      <c r="L790" s="13">
        <v>38839688.140000001</v>
      </c>
      <c r="M790" s="13"/>
      <c r="N790" s="13">
        <v>38999456.990000002</v>
      </c>
      <c r="O790" s="13"/>
      <c r="Q790" s="13">
        <f t="shared" si="65"/>
        <v>0</v>
      </c>
      <c r="R790" s="13">
        <f t="shared" si="66"/>
        <v>0</v>
      </c>
      <c r="S790" s="13">
        <f t="shared" si="67"/>
        <v>0</v>
      </c>
      <c r="T790" s="13">
        <f t="shared" si="68"/>
        <v>0</v>
      </c>
    </row>
    <row r="791" spans="1:20" s="149" customFormat="1" ht="63" outlineLevel="7">
      <c r="A791" s="19" t="s">
        <v>706</v>
      </c>
      <c r="B791" s="20" t="s">
        <v>776</v>
      </c>
      <c r="C791" s="20" t="s">
        <v>165</v>
      </c>
      <c r="D791" s="20" t="s">
        <v>2</v>
      </c>
      <c r="E791" s="20" t="s">
        <v>348</v>
      </c>
      <c r="F791" s="20" t="s">
        <v>70</v>
      </c>
      <c r="G791" s="13">
        <v>38839688.140000001</v>
      </c>
      <c r="H791" s="13"/>
      <c r="I791" s="13">
        <v>38999456.990000002</v>
      </c>
      <c r="J791" s="13"/>
      <c r="L791" s="13">
        <v>38839688.140000001</v>
      </c>
      <c r="M791" s="13"/>
      <c r="N791" s="13">
        <v>38999456.990000002</v>
      </c>
      <c r="O791" s="13"/>
      <c r="Q791" s="13">
        <f t="shared" si="65"/>
        <v>0</v>
      </c>
      <c r="R791" s="13">
        <f t="shared" si="66"/>
        <v>0</v>
      </c>
      <c r="S791" s="13">
        <f t="shared" si="67"/>
        <v>0</v>
      </c>
      <c r="T791" s="13">
        <f t="shared" si="68"/>
        <v>0</v>
      </c>
    </row>
    <row r="792" spans="1:20" s="149" customFormat="1" ht="94.5" outlineLevel="6">
      <c r="A792" s="19" t="s">
        <v>472</v>
      </c>
      <c r="B792" s="20" t="s">
        <v>776</v>
      </c>
      <c r="C792" s="20" t="s">
        <v>165</v>
      </c>
      <c r="D792" s="20" t="s">
        <v>2</v>
      </c>
      <c r="E792" s="20" t="s">
        <v>349</v>
      </c>
      <c r="F792" s="20" t="s">
        <v>1</v>
      </c>
      <c r="G792" s="13">
        <f>G793</f>
        <v>4686055.09</v>
      </c>
      <c r="H792" s="13">
        <f>H793</f>
        <v>4686055.09</v>
      </c>
      <c r="I792" s="13">
        <f>I793</f>
        <v>319384.48</v>
      </c>
      <c r="J792" s="13">
        <f>J793</f>
        <v>319384.48</v>
      </c>
      <c r="L792" s="13">
        <v>4686055.09</v>
      </c>
      <c r="M792" s="13">
        <v>4686055.09</v>
      </c>
      <c r="N792" s="13">
        <v>319384.48</v>
      </c>
      <c r="O792" s="13">
        <v>319384.48</v>
      </c>
      <c r="Q792" s="13">
        <f t="shared" si="65"/>
        <v>0</v>
      </c>
      <c r="R792" s="13">
        <f t="shared" si="66"/>
        <v>0</v>
      </c>
      <c r="S792" s="13">
        <f t="shared" si="67"/>
        <v>0</v>
      </c>
      <c r="T792" s="13">
        <f t="shared" si="68"/>
        <v>0</v>
      </c>
    </row>
    <row r="793" spans="1:20" s="149" customFormat="1" ht="63" outlineLevel="7">
      <c r="A793" s="19" t="s">
        <v>706</v>
      </c>
      <c r="B793" s="20" t="s">
        <v>776</v>
      </c>
      <c r="C793" s="20" t="s">
        <v>165</v>
      </c>
      <c r="D793" s="20" t="s">
        <v>2</v>
      </c>
      <c r="E793" s="20" t="s">
        <v>349</v>
      </c>
      <c r="F793" s="20" t="s">
        <v>70</v>
      </c>
      <c r="G793" s="13">
        <v>4686055.09</v>
      </c>
      <c r="H793" s="13">
        <f>G793</f>
        <v>4686055.09</v>
      </c>
      <c r="I793" s="13">
        <v>319384.48</v>
      </c>
      <c r="J793" s="13">
        <f>I793</f>
        <v>319384.48</v>
      </c>
      <c r="L793" s="13">
        <v>4686055.09</v>
      </c>
      <c r="M793" s="13">
        <v>4686055.09</v>
      </c>
      <c r="N793" s="13">
        <v>319384.48</v>
      </c>
      <c r="O793" s="13">
        <v>319384.48</v>
      </c>
      <c r="Q793" s="13">
        <f t="shared" si="65"/>
        <v>0</v>
      </c>
      <c r="R793" s="13">
        <f t="shared" si="66"/>
        <v>0</v>
      </c>
      <c r="S793" s="13">
        <f t="shared" si="67"/>
        <v>0</v>
      </c>
      <c r="T793" s="13">
        <f t="shared" si="68"/>
        <v>0</v>
      </c>
    </row>
    <row r="794" spans="1:20" s="149" customFormat="1" ht="94.5" outlineLevel="6">
      <c r="A794" s="19" t="s">
        <v>472</v>
      </c>
      <c r="B794" s="20" t="s">
        <v>776</v>
      </c>
      <c r="C794" s="20" t="s">
        <v>165</v>
      </c>
      <c r="D794" s="20" t="s">
        <v>2</v>
      </c>
      <c r="E794" s="20" t="s">
        <v>350</v>
      </c>
      <c r="F794" s="20" t="s">
        <v>1</v>
      </c>
      <c r="G794" s="13">
        <f>G795</f>
        <v>11955.53</v>
      </c>
      <c r="H794" s="13"/>
      <c r="I794" s="13">
        <f>I795</f>
        <v>15969.22</v>
      </c>
      <c r="J794" s="13"/>
      <c r="L794" s="13">
        <v>11955.53</v>
      </c>
      <c r="M794" s="13"/>
      <c r="N794" s="13">
        <v>15969.22</v>
      </c>
      <c r="O794" s="13"/>
      <c r="Q794" s="13">
        <f t="shared" si="65"/>
        <v>0</v>
      </c>
      <c r="R794" s="13">
        <f t="shared" si="66"/>
        <v>0</v>
      </c>
      <c r="S794" s="13">
        <f t="shared" si="67"/>
        <v>0</v>
      </c>
      <c r="T794" s="13">
        <f t="shared" si="68"/>
        <v>0</v>
      </c>
    </row>
    <row r="795" spans="1:20" s="149" customFormat="1" ht="63" outlineLevel="7">
      <c r="A795" s="19" t="s">
        <v>706</v>
      </c>
      <c r="B795" s="20" t="s">
        <v>776</v>
      </c>
      <c r="C795" s="20" t="s">
        <v>165</v>
      </c>
      <c r="D795" s="20" t="s">
        <v>2</v>
      </c>
      <c r="E795" s="20" t="s">
        <v>350</v>
      </c>
      <c r="F795" s="20" t="s">
        <v>70</v>
      </c>
      <c r="G795" s="13">
        <v>11955.53</v>
      </c>
      <c r="H795" s="13"/>
      <c r="I795" s="13">
        <v>15969.22</v>
      </c>
      <c r="J795" s="13"/>
      <c r="L795" s="13">
        <v>11955.53</v>
      </c>
      <c r="M795" s="13"/>
      <c r="N795" s="13">
        <v>15969.22</v>
      </c>
      <c r="O795" s="13"/>
      <c r="Q795" s="13">
        <f t="shared" si="65"/>
        <v>0</v>
      </c>
      <c r="R795" s="13">
        <f t="shared" si="66"/>
        <v>0</v>
      </c>
      <c r="S795" s="13">
        <f t="shared" si="67"/>
        <v>0</v>
      </c>
      <c r="T795" s="13">
        <f t="shared" si="68"/>
        <v>0</v>
      </c>
    </row>
    <row r="796" spans="1:20" s="149" customFormat="1" ht="31.5" outlineLevel="5">
      <c r="A796" s="19" t="s">
        <v>1148</v>
      </c>
      <c r="B796" s="20" t="s">
        <v>776</v>
      </c>
      <c r="C796" s="20" t="s">
        <v>165</v>
      </c>
      <c r="D796" s="20" t="s">
        <v>2</v>
      </c>
      <c r="E796" s="20" t="s">
        <v>351</v>
      </c>
      <c r="F796" s="20" t="s">
        <v>1</v>
      </c>
      <c r="G796" s="13">
        <f>G797</f>
        <v>1142509</v>
      </c>
      <c r="H796" s="13"/>
      <c r="I796" s="13">
        <f>I797</f>
        <v>1054624</v>
      </c>
      <c r="J796" s="13"/>
      <c r="L796" s="13">
        <v>1142509</v>
      </c>
      <c r="M796" s="13"/>
      <c r="N796" s="13">
        <v>1054624</v>
      </c>
      <c r="O796" s="13"/>
      <c r="Q796" s="13">
        <f t="shared" si="65"/>
        <v>0</v>
      </c>
      <c r="R796" s="13">
        <f t="shared" si="66"/>
        <v>0</v>
      </c>
      <c r="S796" s="13">
        <f t="shared" si="67"/>
        <v>0</v>
      </c>
      <c r="T796" s="13">
        <f t="shared" si="68"/>
        <v>0</v>
      </c>
    </row>
    <row r="797" spans="1:20" s="149" customFormat="1" ht="94.5" outlineLevel="6">
      <c r="A797" s="19" t="s">
        <v>439</v>
      </c>
      <c r="B797" s="20" t="s">
        <v>776</v>
      </c>
      <c r="C797" s="20" t="s">
        <v>165</v>
      </c>
      <c r="D797" s="20" t="s">
        <v>2</v>
      </c>
      <c r="E797" s="20" t="s">
        <v>352</v>
      </c>
      <c r="F797" s="20" t="s">
        <v>1</v>
      </c>
      <c r="G797" s="13">
        <f>G798</f>
        <v>1142509</v>
      </c>
      <c r="H797" s="13"/>
      <c r="I797" s="13">
        <f>I798</f>
        <v>1054624</v>
      </c>
      <c r="J797" s="13"/>
      <c r="L797" s="13">
        <v>1142509</v>
      </c>
      <c r="M797" s="13"/>
      <c r="N797" s="13">
        <v>1054624</v>
      </c>
      <c r="O797" s="13"/>
      <c r="Q797" s="13">
        <f t="shared" si="65"/>
        <v>0</v>
      </c>
      <c r="R797" s="13">
        <f t="shared" si="66"/>
        <v>0</v>
      </c>
      <c r="S797" s="13">
        <f t="shared" si="67"/>
        <v>0</v>
      </c>
      <c r="T797" s="13">
        <f t="shared" si="68"/>
        <v>0</v>
      </c>
    </row>
    <row r="798" spans="1:20" s="149" customFormat="1" ht="63" outlineLevel="7">
      <c r="A798" s="19" t="s">
        <v>706</v>
      </c>
      <c r="B798" s="20" t="s">
        <v>776</v>
      </c>
      <c r="C798" s="20" t="s">
        <v>165</v>
      </c>
      <c r="D798" s="20" t="s">
        <v>2</v>
      </c>
      <c r="E798" s="20" t="s">
        <v>352</v>
      </c>
      <c r="F798" s="20" t="s">
        <v>70</v>
      </c>
      <c r="G798" s="13">
        <v>1142509</v>
      </c>
      <c r="H798" s="13"/>
      <c r="I798" s="13">
        <v>1054624</v>
      </c>
      <c r="J798" s="13"/>
      <c r="L798" s="13">
        <v>1142509</v>
      </c>
      <c r="M798" s="13"/>
      <c r="N798" s="13">
        <v>1054624</v>
      </c>
      <c r="O798" s="13"/>
      <c r="Q798" s="13">
        <f t="shared" si="65"/>
        <v>0</v>
      </c>
      <c r="R798" s="13">
        <f t="shared" si="66"/>
        <v>0</v>
      </c>
      <c r="S798" s="13">
        <f t="shared" si="67"/>
        <v>0</v>
      </c>
      <c r="T798" s="13">
        <f t="shared" si="68"/>
        <v>0</v>
      </c>
    </row>
    <row r="799" spans="1:20" s="149" customFormat="1" ht="63" outlineLevel="5">
      <c r="A799" s="19" t="s">
        <v>1183</v>
      </c>
      <c r="B799" s="20" t="s">
        <v>776</v>
      </c>
      <c r="C799" s="20" t="s">
        <v>165</v>
      </c>
      <c r="D799" s="20" t="s">
        <v>2</v>
      </c>
      <c r="E799" s="20" t="s">
        <v>353</v>
      </c>
      <c r="F799" s="20" t="s">
        <v>1</v>
      </c>
      <c r="G799" s="13">
        <f>G800</f>
        <v>5197983.7699999996</v>
      </c>
      <c r="H799" s="13"/>
      <c r="I799" s="13">
        <f>I800</f>
        <v>5197983.7699999996</v>
      </c>
      <c r="J799" s="13"/>
      <c r="L799" s="13">
        <v>5197983.7699999996</v>
      </c>
      <c r="M799" s="13"/>
      <c r="N799" s="13">
        <v>5197983.7699999996</v>
      </c>
      <c r="O799" s="13"/>
      <c r="Q799" s="13">
        <f t="shared" si="65"/>
        <v>0</v>
      </c>
      <c r="R799" s="13">
        <f t="shared" si="66"/>
        <v>0</v>
      </c>
      <c r="S799" s="13">
        <f t="shared" si="67"/>
        <v>0</v>
      </c>
      <c r="T799" s="13">
        <f t="shared" si="68"/>
        <v>0</v>
      </c>
    </row>
    <row r="800" spans="1:20" s="149" customFormat="1" ht="94.5" outlineLevel="6">
      <c r="A800" s="19" t="s">
        <v>450</v>
      </c>
      <c r="B800" s="20" t="s">
        <v>776</v>
      </c>
      <c r="C800" s="20" t="s">
        <v>165</v>
      </c>
      <c r="D800" s="20" t="s">
        <v>2</v>
      </c>
      <c r="E800" s="20" t="s">
        <v>354</v>
      </c>
      <c r="F800" s="20" t="s">
        <v>1</v>
      </c>
      <c r="G800" s="13">
        <f>G801</f>
        <v>5197983.7699999996</v>
      </c>
      <c r="H800" s="13"/>
      <c r="I800" s="13">
        <f>I801</f>
        <v>5197983.7699999996</v>
      </c>
      <c r="J800" s="13"/>
      <c r="L800" s="13">
        <v>5197983.7699999996</v>
      </c>
      <c r="M800" s="13"/>
      <c r="N800" s="13">
        <v>5197983.7699999996</v>
      </c>
      <c r="O800" s="13"/>
      <c r="Q800" s="13">
        <f t="shared" si="65"/>
        <v>0</v>
      </c>
      <c r="R800" s="13">
        <f t="shared" si="66"/>
        <v>0</v>
      </c>
      <c r="S800" s="13">
        <f t="shared" si="67"/>
        <v>0</v>
      </c>
      <c r="T800" s="13">
        <f t="shared" si="68"/>
        <v>0</v>
      </c>
    </row>
    <row r="801" spans="1:20" s="149" customFormat="1" ht="63" outlineLevel="7">
      <c r="A801" s="19" t="s">
        <v>706</v>
      </c>
      <c r="B801" s="20" t="s">
        <v>776</v>
      </c>
      <c r="C801" s="20" t="s">
        <v>165</v>
      </c>
      <c r="D801" s="20" t="s">
        <v>2</v>
      </c>
      <c r="E801" s="20" t="s">
        <v>354</v>
      </c>
      <c r="F801" s="20" t="s">
        <v>70</v>
      </c>
      <c r="G801" s="13">
        <v>5197983.7699999996</v>
      </c>
      <c r="H801" s="13"/>
      <c r="I801" s="13">
        <v>5197983.7699999996</v>
      </c>
      <c r="J801" s="13"/>
      <c r="L801" s="13">
        <v>5197983.7699999996</v>
      </c>
      <c r="M801" s="13"/>
      <c r="N801" s="13">
        <v>5197983.7699999996</v>
      </c>
      <c r="O801" s="13"/>
      <c r="Q801" s="13">
        <f t="shared" si="65"/>
        <v>0</v>
      </c>
      <c r="R801" s="13">
        <f t="shared" si="66"/>
        <v>0</v>
      </c>
      <c r="S801" s="13">
        <f t="shared" si="67"/>
        <v>0</v>
      </c>
      <c r="T801" s="13">
        <f t="shared" si="68"/>
        <v>0</v>
      </c>
    </row>
    <row r="802" spans="1:20" s="149" customFormat="1" ht="31.5" outlineLevel="5">
      <c r="A802" s="19" t="s">
        <v>1184</v>
      </c>
      <c r="B802" s="20" t="s">
        <v>776</v>
      </c>
      <c r="C802" s="20" t="s">
        <v>165</v>
      </c>
      <c r="D802" s="20" t="s">
        <v>2</v>
      </c>
      <c r="E802" s="20" t="s">
        <v>355</v>
      </c>
      <c r="F802" s="20" t="s">
        <v>1</v>
      </c>
      <c r="G802" s="13">
        <f>G803</f>
        <v>4093833.27</v>
      </c>
      <c r="H802" s="13"/>
      <c r="I802" s="13">
        <f>I803</f>
        <v>4093633.27</v>
      </c>
      <c r="J802" s="13"/>
      <c r="L802" s="13">
        <v>4093833.27</v>
      </c>
      <c r="M802" s="13"/>
      <c r="N802" s="13">
        <v>4093633.27</v>
      </c>
      <c r="O802" s="13"/>
      <c r="Q802" s="13">
        <f t="shared" si="65"/>
        <v>0</v>
      </c>
      <c r="R802" s="13">
        <f t="shared" si="66"/>
        <v>0</v>
      </c>
      <c r="S802" s="13">
        <f t="shared" si="67"/>
        <v>0</v>
      </c>
      <c r="T802" s="13">
        <f t="shared" si="68"/>
        <v>0</v>
      </c>
    </row>
    <row r="803" spans="1:20" s="149" customFormat="1" ht="94.5" outlineLevel="6">
      <c r="A803" s="19" t="s">
        <v>450</v>
      </c>
      <c r="B803" s="20" t="s">
        <v>776</v>
      </c>
      <c r="C803" s="20" t="s">
        <v>165</v>
      </c>
      <c r="D803" s="20" t="s">
        <v>2</v>
      </c>
      <c r="E803" s="20" t="s">
        <v>356</v>
      </c>
      <c r="F803" s="20" t="s">
        <v>1</v>
      </c>
      <c r="G803" s="13">
        <f>G804</f>
        <v>4093833.27</v>
      </c>
      <c r="H803" s="13"/>
      <c r="I803" s="13">
        <f>I804</f>
        <v>4093633.27</v>
      </c>
      <c r="J803" s="13"/>
      <c r="L803" s="13">
        <v>4093833.27</v>
      </c>
      <c r="M803" s="13"/>
      <c r="N803" s="13">
        <v>4093633.27</v>
      </c>
      <c r="O803" s="13"/>
      <c r="Q803" s="13">
        <f t="shared" si="65"/>
        <v>0</v>
      </c>
      <c r="R803" s="13">
        <f t="shared" si="66"/>
        <v>0</v>
      </c>
      <c r="S803" s="13">
        <f t="shared" si="67"/>
        <v>0</v>
      </c>
      <c r="T803" s="13">
        <f t="shared" si="68"/>
        <v>0</v>
      </c>
    </row>
    <row r="804" spans="1:20" s="149" customFormat="1" ht="63" outlineLevel="7">
      <c r="A804" s="19" t="s">
        <v>706</v>
      </c>
      <c r="B804" s="20" t="s">
        <v>776</v>
      </c>
      <c r="C804" s="20" t="s">
        <v>165</v>
      </c>
      <c r="D804" s="20" t="s">
        <v>2</v>
      </c>
      <c r="E804" s="20" t="s">
        <v>356</v>
      </c>
      <c r="F804" s="20" t="s">
        <v>70</v>
      </c>
      <c r="G804" s="13">
        <v>4093833.27</v>
      </c>
      <c r="H804" s="13"/>
      <c r="I804" s="13">
        <v>4093633.27</v>
      </c>
      <c r="J804" s="13"/>
      <c r="L804" s="13">
        <v>4093833.27</v>
      </c>
      <c r="M804" s="13"/>
      <c r="N804" s="13">
        <v>4093633.27</v>
      </c>
      <c r="O804" s="13"/>
      <c r="Q804" s="13">
        <f t="shared" si="65"/>
        <v>0</v>
      </c>
      <c r="R804" s="13">
        <f t="shared" si="66"/>
        <v>0</v>
      </c>
      <c r="S804" s="13">
        <f t="shared" si="67"/>
        <v>0</v>
      </c>
      <c r="T804" s="13">
        <f t="shared" si="68"/>
        <v>0</v>
      </c>
    </row>
    <row r="805" spans="1:20" s="149" customFormat="1" ht="31.5" outlineLevel="5">
      <c r="A805" s="19" t="s">
        <v>1185</v>
      </c>
      <c r="B805" s="20" t="s">
        <v>776</v>
      </c>
      <c r="C805" s="20" t="s">
        <v>165</v>
      </c>
      <c r="D805" s="20" t="s">
        <v>2</v>
      </c>
      <c r="E805" s="20" t="s">
        <v>357</v>
      </c>
      <c r="F805" s="20" t="s">
        <v>1</v>
      </c>
      <c r="G805" s="13">
        <f>G806</f>
        <v>108507</v>
      </c>
      <c r="H805" s="13"/>
      <c r="I805" s="13">
        <f>I806</f>
        <v>108507</v>
      </c>
      <c r="J805" s="13"/>
      <c r="L805" s="13">
        <v>108507</v>
      </c>
      <c r="M805" s="13"/>
      <c r="N805" s="13">
        <v>108507</v>
      </c>
      <c r="O805" s="13"/>
      <c r="Q805" s="13">
        <f t="shared" si="65"/>
        <v>0</v>
      </c>
      <c r="R805" s="13">
        <f t="shared" si="66"/>
        <v>0</v>
      </c>
      <c r="S805" s="13">
        <f t="shared" si="67"/>
        <v>0</v>
      </c>
      <c r="T805" s="13">
        <f t="shared" si="68"/>
        <v>0</v>
      </c>
    </row>
    <row r="806" spans="1:20" s="149" customFormat="1" ht="94.5" outlineLevel="6">
      <c r="A806" s="19" t="s">
        <v>450</v>
      </c>
      <c r="B806" s="20" t="s">
        <v>776</v>
      </c>
      <c r="C806" s="20" t="s">
        <v>165</v>
      </c>
      <c r="D806" s="20" t="s">
        <v>2</v>
      </c>
      <c r="E806" s="20" t="s">
        <v>358</v>
      </c>
      <c r="F806" s="20" t="s">
        <v>1</v>
      </c>
      <c r="G806" s="13">
        <f>G807</f>
        <v>108507</v>
      </c>
      <c r="H806" s="13"/>
      <c r="I806" s="13">
        <f>I807</f>
        <v>108507</v>
      </c>
      <c r="J806" s="13"/>
      <c r="L806" s="13">
        <v>108507</v>
      </c>
      <c r="M806" s="13"/>
      <c r="N806" s="13">
        <v>108507</v>
      </c>
      <c r="O806" s="13"/>
      <c r="Q806" s="13">
        <f t="shared" si="65"/>
        <v>0</v>
      </c>
      <c r="R806" s="13">
        <f t="shared" si="66"/>
        <v>0</v>
      </c>
      <c r="S806" s="13">
        <f t="shared" si="67"/>
        <v>0</v>
      </c>
      <c r="T806" s="13">
        <f t="shared" si="68"/>
        <v>0</v>
      </c>
    </row>
    <row r="807" spans="1:20" s="149" customFormat="1" ht="63" outlineLevel="7">
      <c r="A807" s="19" t="s">
        <v>706</v>
      </c>
      <c r="B807" s="20" t="s">
        <v>776</v>
      </c>
      <c r="C807" s="20" t="s">
        <v>165</v>
      </c>
      <c r="D807" s="20" t="s">
        <v>2</v>
      </c>
      <c r="E807" s="20" t="s">
        <v>358</v>
      </c>
      <c r="F807" s="20" t="s">
        <v>70</v>
      </c>
      <c r="G807" s="13">
        <v>108507</v>
      </c>
      <c r="H807" s="13"/>
      <c r="I807" s="13">
        <v>108507</v>
      </c>
      <c r="J807" s="13"/>
      <c r="L807" s="13">
        <v>108507</v>
      </c>
      <c r="M807" s="13"/>
      <c r="N807" s="13">
        <v>108507</v>
      </c>
      <c r="O807" s="13"/>
      <c r="Q807" s="13">
        <f t="shared" si="65"/>
        <v>0</v>
      </c>
      <c r="R807" s="13">
        <f t="shared" si="66"/>
        <v>0</v>
      </c>
      <c r="S807" s="13">
        <f t="shared" si="67"/>
        <v>0</v>
      </c>
      <c r="T807" s="13">
        <f t="shared" si="68"/>
        <v>0</v>
      </c>
    </row>
    <row r="808" spans="1:20" ht="31.5" outlineLevel="4">
      <c r="A808" s="102" t="s">
        <v>660</v>
      </c>
      <c r="B808" s="103" t="s">
        <v>776</v>
      </c>
      <c r="C808" s="103" t="s">
        <v>165</v>
      </c>
      <c r="D808" s="103" t="s">
        <v>2</v>
      </c>
      <c r="E808" s="103" t="s">
        <v>359</v>
      </c>
      <c r="F808" s="103" t="s">
        <v>1</v>
      </c>
      <c r="G808" s="12">
        <f>G809+G812+G817+G822</f>
        <v>15254873</v>
      </c>
      <c r="H808" s="12">
        <f>H809+H812+H817+H822</f>
        <v>1156011.0699999998</v>
      </c>
      <c r="I808" s="12">
        <f>I809+I812+I817+I822</f>
        <v>14421646.93</v>
      </c>
      <c r="J808" s="12"/>
      <c r="L808" s="12">
        <v>15254873</v>
      </c>
      <c r="M808" s="12">
        <f>M812+M817</f>
        <v>1156011.0699999998</v>
      </c>
      <c r="N808" s="12">
        <v>14421646.93</v>
      </c>
      <c r="O808" s="12"/>
      <c r="Q808" s="12">
        <f t="shared" si="65"/>
        <v>0</v>
      </c>
      <c r="R808" s="12">
        <f t="shared" si="66"/>
        <v>0</v>
      </c>
      <c r="S808" s="12">
        <f t="shared" si="67"/>
        <v>0</v>
      </c>
      <c r="T808" s="12">
        <f t="shared" si="68"/>
        <v>0</v>
      </c>
    </row>
    <row r="809" spans="1:20" s="149" customFormat="1" ht="63" outlineLevel="5">
      <c r="A809" s="19" t="s">
        <v>1186</v>
      </c>
      <c r="B809" s="20" t="s">
        <v>776</v>
      </c>
      <c r="C809" s="20" t="s">
        <v>165</v>
      </c>
      <c r="D809" s="20" t="s">
        <v>2</v>
      </c>
      <c r="E809" s="20" t="s">
        <v>360</v>
      </c>
      <c r="F809" s="20" t="s">
        <v>1</v>
      </c>
      <c r="G809" s="13">
        <f>G810</f>
        <v>403464</v>
      </c>
      <c r="H809" s="13"/>
      <c r="I809" s="13">
        <f>I810</f>
        <v>403464</v>
      </c>
      <c r="J809" s="13"/>
      <c r="L809" s="13">
        <v>403464</v>
      </c>
      <c r="M809" s="13"/>
      <c r="N809" s="13">
        <v>403464</v>
      </c>
      <c r="O809" s="13"/>
      <c r="Q809" s="13">
        <f t="shared" si="65"/>
        <v>0</v>
      </c>
      <c r="R809" s="13">
        <f t="shared" si="66"/>
        <v>0</v>
      </c>
      <c r="S809" s="13">
        <f t="shared" si="67"/>
        <v>0</v>
      </c>
      <c r="T809" s="13">
        <f t="shared" si="68"/>
        <v>0</v>
      </c>
    </row>
    <row r="810" spans="1:20" s="149" customFormat="1" ht="94.5" outlineLevel="6">
      <c r="A810" s="19" t="s">
        <v>450</v>
      </c>
      <c r="B810" s="20" t="s">
        <v>776</v>
      </c>
      <c r="C810" s="20" t="s">
        <v>165</v>
      </c>
      <c r="D810" s="20" t="s">
        <v>2</v>
      </c>
      <c r="E810" s="20" t="s">
        <v>361</v>
      </c>
      <c r="F810" s="20" t="s">
        <v>1</v>
      </c>
      <c r="G810" s="13">
        <f>G811</f>
        <v>403464</v>
      </c>
      <c r="H810" s="13"/>
      <c r="I810" s="13">
        <f>I811</f>
        <v>403464</v>
      </c>
      <c r="J810" s="13"/>
      <c r="L810" s="13">
        <v>403464</v>
      </c>
      <c r="M810" s="13"/>
      <c r="N810" s="13">
        <v>403464</v>
      </c>
      <c r="O810" s="13"/>
      <c r="Q810" s="13">
        <f t="shared" si="65"/>
        <v>0</v>
      </c>
      <c r="R810" s="13">
        <f t="shared" si="66"/>
        <v>0</v>
      </c>
      <c r="S810" s="13">
        <f t="shared" si="67"/>
        <v>0</v>
      </c>
      <c r="T810" s="13">
        <f t="shared" si="68"/>
        <v>0</v>
      </c>
    </row>
    <row r="811" spans="1:20" s="149" customFormat="1" ht="63" outlineLevel="7">
      <c r="A811" s="19" t="s">
        <v>706</v>
      </c>
      <c r="B811" s="20" t="s">
        <v>776</v>
      </c>
      <c r="C811" s="20" t="s">
        <v>165</v>
      </c>
      <c r="D811" s="20" t="s">
        <v>2</v>
      </c>
      <c r="E811" s="20" t="s">
        <v>361</v>
      </c>
      <c r="F811" s="20" t="s">
        <v>70</v>
      </c>
      <c r="G811" s="13">
        <v>403464</v>
      </c>
      <c r="H811" s="13"/>
      <c r="I811" s="13">
        <v>403464</v>
      </c>
      <c r="J811" s="13"/>
      <c r="L811" s="13">
        <v>403464</v>
      </c>
      <c r="M811" s="13"/>
      <c r="N811" s="13">
        <v>403464</v>
      </c>
      <c r="O811" s="13"/>
      <c r="Q811" s="13">
        <f t="shared" si="65"/>
        <v>0</v>
      </c>
      <c r="R811" s="13">
        <f t="shared" si="66"/>
        <v>0</v>
      </c>
      <c r="S811" s="13">
        <f t="shared" si="67"/>
        <v>0</v>
      </c>
      <c r="T811" s="13">
        <f t="shared" si="68"/>
        <v>0</v>
      </c>
    </row>
    <row r="812" spans="1:20" s="149" customFormat="1" ht="31.5" outlineLevel="5">
      <c r="A812" s="19" t="s">
        <v>1187</v>
      </c>
      <c r="B812" s="20" t="s">
        <v>776</v>
      </c>
      <c r="C812" s="20" t="s">
        <v>165</v>
      </c>
      <c r="D812" s="20" t="s">
        <v>2</v>
      </c>
      <c r="E812" s="20" t="s">
        <v>362</v>
      </c>
      <c r="F812" s="20" t="s">
        <v>1</v>
      </c>
      <c r="G812" s="13">
        <f>G813+G815</f>
        <v>10483213.6</v>
      </c>
      <c r="H812" s="13">
        <f>H813+H815</f>
        <v>823602.94</v>
      </c>
      <c r="I812" s="13">
        <f>I813+I815</f>
        <v>9693665.6699999999</v>
      </c>
      <c r="J812" s="13"/>
      <c r="L812" s="13">
        <v>10483213.6</v>
      </c>
      <c r="M812" s="13">
        <f>M815</f>
        <v>823602.94</v>
      </c>
      <c r="N812" s="13">
        <v>9693665.6699999999</v>
      </c>
      <c r="O812" s="13"/>
      <c r="Q812" s="13">
        <f t="shared" si="65"/>
        <v>0</v>
      </c>
      <c r="R812" s="13">
        <f t="shared" si="66"/>
        <v>0</v>
      </c>
      <c r="S812" s="13">
        <f t="shared" si="67"/>
        <v>0</v>
      </c>
      <c r="T812" s="13">
        <f t="shared" si="68"/>
        <v>0</v>
      </c>
    </row>
    <row r="813" spans="1:20" s="149" customFormat="1" ht="94.5" outlineLevel="6">
      <c r="A813" s="19" t="s">
        <v>450</v>
      </c>
      <c r="B813" s="20" t="s">
        <v>776</v>
      </c>
      <c r="C813" s="20" t="s">
        <v>165</v>
      </c>
      <c r="D813" s="20" t="s">
        <v>2</v>
      </c>
      <c r="E813" s="20" t="s">
        <v>363</v>
      </c>
      <c r="F813" s="20" t="s">
        <v>1</v>
      </c>
      <c r="G813" s="13">
        <f>G814</f>
        <v>9659610.6600000001</v>
      </c>
      <c r="H813" s="13"/>
      <c r="I813" s="13">
        <f>I814</f>
        <v>9693665.6699999999</v>
      </c>
      <c r="J813" s="13"/>
      <c r="L813" s="13">
        <v>9659610.6600000001</v>
      </c>
      <c r="M813" s="13"/>
      <c r="N813" s="13">
        <v>9693665.6699999999</v>
      </c>
      <c r="O813" s="13"/>
      <c r="Q813" s="13">
        <f t="shared" si="65"/>
        <v>0</v>
      </c>
      <c r="R813" s="13">
        <f t="shared" si="66"/>
        <v>0</v>
      </c>
      <c r="S813" s="13">
        <f t="shared" si="67"/>
        <v>0</v>
      </c>
      <c r="T813" s="13">
        <f t="shared" si="68"/>
        <v>0</v>
      </c>
    </row>
    <row r="814" spans="1:20" s="149" customFormat="1" ht="63" outlineLevel="7">
      <c r="A814" s="19" t="s">
        <v>706</v>
      </c>
      <c r="B814" s="20" t="s">
        <v>776</v>
      </c>
      <c r="C814" s="20" t="s">
        <v>165</v>
      </c>
      <c r="D814" s="20" t="s">
        <v>2</v>
      </c>
      <c r="E814" s="20" t="s">
        <v>363</v>
      </c>
      <c r="F814" s="20" t="s">
        <v>70</v>
      </c>
      <c r="G814" s="13">
        <v>9659610.6600000001</v>
      </c>
      <c r="H814" s="13"/>
      <c r="I814" s="13">
        <v>9693665.6699999999</v>
      </c>
      <c r="J814" s="13"/>
      <c r="L814" s="13">
        <v>9659610.6600000001</v>
      </c>
      <c r="M814" s="13"/>
      <c r="N814" s="13">
        <v>9693665.6699999999</v>
      </c>
      <c r="O814" s="13"/>
      <c r="Q814" s="13">
        <f t="shared" si="65"/>
        <v>0</v>
      </c>
      <c r="R814" s="13">
        <f t="shared" si="66"/>
        <v>0</v>
      </c>
      <c r="S814" s="13">
        <f t="shared" si="67"/>
        <v>0</v>
      </c>
      <c r="T814" s="13">
        <f t="shared" si="68"/>
        <v>0</v>
      </c>
    </row>
    <row r="815" spans="1:20" s="149" customFormat="1" ht="94.5" outlineLevel="6">
      <c r="A815" s="19" t="s">
        <v>472</v>
      </c>
      <c r="B815" s="20" t="s">
        <v>776</v>
      </c>
      <c r="C815" s="20" t="s">
        <v>165</v>
      </c>
      <c r="D815" s="20" t="s">
        <v>2</v>
      </c>
      <c r="E815" s="20" t="s">
        <v>364</v>
      </c>
      <c r="F815" s="20" t="s">
        <v>1</v>
      </c>
      <c r="G815" s="13">
        <f>G816</f>
        <v>823602.94</v>
      </c>
      <c r="H815" s="13">
        <f>H816</f>
        <v>823602.94</v>
      </c>
      <c r="I815" s="13">
        <f>I816</f>
        <v>0</v>
      </c>
      <c r="J815" s="13"/>
      <c r="L815" s="13">
        <v>823602.94</v>
      </c>
      <c r="M815" s="13">
        <v>823602.94</v>
      </c>
      <c r="N815" s="13">
        <v>0</v>
      </c>
      <c r="O815" s="13"/>
      <c r="Q815" s="13">
        <f t="shared" si="65"/>
        <v>0</v>
      </c>
      <c r="R815" s="13">
        <f t="shared" si="66"/>
        <v>0</v>
      </c>
      <c r="S815" s="13">
        <f t="shared" si="67"/>
        <v>0</v>
      </c>
      <c r="T815" s="13">
        <f t="shared" si="68"/>
        <v>0</v>
      </c>
    </row>
    <row r="816" spans="1:20" s="149" customFormat="1" ht="63" outlineLevel="7">
      <c r="A816" s="19" t="s">
        <v>706</v>
      </c>
      <c r="B816" s="20" t="s">
        <v>776</v>
      </c>
      <c r="C816" s="20" t="s">
        <v>165</v>
      </c>
      <c r="D816" s="20" t="s">
        <v>2</v>
      </c>
      <c r="E816" s="20" t="s">
        <v>364</v>
      </c>
      <c r="F816" s="20" t="s">
        <v>70</v>
      </c>
      <c r="G816" s="13">
        <v>823602.94</v>
      </c>
      <c r="H816" s="13">
        <f>G816</f>
        <v>823602.94</v>
      </c>
      <c r="I816" s="13">
        <v>0</v>
      </c>
      <c r="J816" s="13"/>
      <c r="L816" s="13">
        <v>823602.94</v>
      </c>
      <c r="M816" s="13">
        <v>823602.94</v>
      </c>
      <c r="N816" s="13">
        <v>0</v>
      </c>
      <c r="O816" s="13"/>
      <c r="Q816" s="13">
        <f t="shared" si="65"/>
        <v>0</v>
      </c>
      <c r="R816" s="13">
        <f t="shared" si="66"/>
        <v>0</v>
      </c>
      <c r="S816" s="13">
        <f t="shared" si="67"/>
        <v>0</v>
      </c>
      <c r="T816" s="13">
        <f t="shared" si="68"/>
        <v>0</v>
      </c>
    </row>
    <row r="817" spans="1:20" s="149" customFormat="1" ht="47.25" outlineLevel="5">
      <c r="A817" s="19" t="s">
        <v>1188</v>
      </c>
      <c r="B817" s="20" t="s">
        <v>776</v>
      </c>
      <c r="C817" s="20" t="s">
        <v>165</v>
      </c>
      <c r="D817" s="20" t="s">
        <v>2</v>
      </c>
      <c r="E817" s="20" t="s">
        <v>366</v>
      </c>
      <c r="F817" s="20" t="s">
        <v>1</v>
      </c>
      <c r="G817" s="13">
        <f>G818+G820</f>
        <v>4196252.4000000004</v>
      </c>
      <c r="H817" s="13">
        <f>H818+H820</f>
        <v>332408.13</v>
      </c>
      <c r="I817" s="13">
        <f>I818+I820</f>
        <v>3877466.26</v>
      </c>
      <c r="J817" s="13"/>
      <c r="L817" s="13">
        <v>4196252.4000000004</v>
      </c>
      <c r="M817" s="13">
        <f>M820</f>
        <v>332408.13</v>
      </c>
      <c r="N817" s="13">
        <v>3877466.26</v>
      </c>
      <c r="O817" s="13"/>
      <c r="Q817" s="13">
        <f t="shared" si="65"/>
        <v>0</v>
      </c>
      <c r="R817" s="13">
        <f t="shared" si="66"/>
        <v>0</v>
      </c>
      <c r="S817" s="13">
        <f t="shared" si="67"/>
        <v>0</v>
      </c>
      <c r="T817" s="13">
        <f t="shared" si="68"/>
        <v>0</v>
      </c>
    </row>
    <row r="818" spans="1:20" s="149" customFormat="1" ht="94.5" outlineLevel="6">
      <c r="A818" s="19" t="s">
        <v>450</v>
      </c>
      <c r="B818" s="20" t="s">
        <v>776</v>
      </c>
      <c r="C818" s="20" t="s">
        <v>165</v>
      </c>
      <c r="D818" s="20" t="s">
        <v>2</v>
      </c>
      <c r="E818" s="20" t="s">
        <v>367</v>
      </c>
      <c r="F818" s="20" t="s">
        <v>1</v>
      </c>
      <c r="G818" s="13">
        <f>G819</f>
        <v>3863844.27</v>
      </c>
      <c r="H818" s="13"/>
      <c r="I818" s="13">
        <f>I819</f>
        <v>3877466.26</v>
      </c>
      <c r="J818" s="13"/>
      <c r="L818" s="13">
        <v>3863844.27</v>
      </c>
      <c r="M818" s="13"/>
      <c r="N818" s="13">
        <v>3877466.26</v>
      </c>
      <c r="O818" s="13"/>
      <c r="Q818" s="13">
        <f t="shared" si="65"/>
        <v>0</v>
      </c>
      <c r="R818" s="13">
        <f t="shared" si="66"/>
        <v>0</v>
      </c>
      <c r="S818" s="13">
        <f t="shared" si="67"/>
        <v>0</v>
      </c>
      <c r="T818" s="13">
        <f t="shared" si="68"/>
        <v>0</v>
      </c>
    </row>
    <row r="819" spans="1:20" s="149" customFormat="1" ht="63" outlineLevel="7">
      <c r="A819" s="19" t="s">
        <v>706</v>
      </c>
      <c r="B819" s="20" t="s">
        <v>776</v>
      </c>
      <c r="C819" s="20" t="s">
        <v>165</v>
      </c>
      <c r="D819" s="20" t="s">
        <v>2</v>
      </c>
      <c r="E819" s="20" t="s">
        <v>367</v>
      </c>
      <c r="F819" s="20" t="s">
        <v>70</v>
      </c>
      <c r="G819" s="13">
        <v>3863844.27</v>
      </c>
      <c r="H819" s="13"/>
      <c r="I819" s="13">
        <v>3877466.26</v>
      </c>
      <c r="J819" s="13"/>
      <c r="L819" s="13">
        <v>3863844.27</v>
      </c>
      <c r="M819" s="13"/>
      <c r="N819" s="13">
        <v>3877466.26</v>
      </c>
      <c r="O819" s="13"/>
      <c r="Q819" s="13">
        <f t="shared" si="65"/>
        <v>0</v>
      </c>
      <c r="R819" s="13">
        <f t="shared" si="66"/>
        <v>0</v>
      </c>
      <c r="S819" s="13">
        <f t="shared" si="67"/>
        <v>0</v>
      </c>
      <c r="T819" s="13">
        <f t="shared" si="68"/>
        <v>0</v>
      </c>
    </row>
    <row r="820" spans="1:20" s="149" customFormat="1" ht="94.5" outlineLevel="6">
      <c r="A820" s="19" t="s">
        <v>472</v>
      </c>
      <c r="B820" s="20" t="s">
        <v>776</v>
      </c>
      <c r="C820" s="20" t="s">
        <v>165</v>
      </c>
      <c r="D820" s="20" t="s">
        <v>2</v>
      </c>
      <c r="E820" s="20" t="s">
        <v>368</v>
      </c>
      <c r="F820" s="20" t="s">
        <v>1</v>
      </c>
      <c r="G820" s="13">
        <f>G821</f>
        <v>332408.13</v>
      </c>
      <c r="H820" s="13">
        <f>H821</f>
        <v>332408.13</v>
      </c>
      <c r="I820" s="13">
        <f>I821</f>
        <v>0</v>
      </c>
      <c r="J820" s="13"/>
      <c r="L820" s="13">
        <v>332408.13</v>
      </c>
      <c r="M820" s="13">
        <v>332408.13</v>
      </c>
      <c r="N820" s="13">
        <v>0</v>
      </c>
      <c r="O820" s="13"/>
      <c r="Q820" s="13">
        <f t="shared" si="65"/>
        <v>0</v>
      </c>
      <c r="R820" s="13">
        <f t="shared" si="66"/>
        <v>0</v>
      </c>
      <c r="S820" s="13">
        <f t="shared" si="67"/>
        <v>0</v>
      </c>
      <c r="T820" s="13">
        <f t="shared" si="68"/>
        <v>0</v>
      </c>
    </row>
    <row r="821" spans="1:20" s="149" customFormat="1" ht="63" outlineLevel="7">
      <c r="A821" s="19" t="s">
        <v>706</v>
      </c>
      <c r="B821" s="20" t="s">
        <v>776</v>
      </c>
      <c r="C821" s="20" t="s">
        <v>165</v>
      </c>
      <c r="D821" s="20" t="s">
        <v>2</v>
      </c>
      <c r="E821" s="20" t="s">
        <v>368</v>
      </c>
      <c r="F821" s="20" t="s">
        <v>70</v>
      </c>
      <c r="G821" s="13">
        <v>332408.13</v>
      </c>
      <c r="H821" s="13">
        <f>G821</f>
        <v>332408.13</v>
      </c>
      <c r="I821" s="13">
        <v>0</v>
      </c>
      <c r="J821" s="13"/>
      <c r="L821" s="13">
        <v>332408.13</v>
      </c>
      <c r="M821" s="13">
        <v>332408.13</v>
      </c>
      <c r="N821" s="13">
        <v>0</v>
      </c>
      <c r="O821" s="13"/>
      <c r="Q821" s="13">
        <f t="shared" si="65"/>
        <v>0</v>
      </c>
      <c r="R821" s="13">
        <f t="shared" si="66"/>
        <v>0</v>
      </c>
      <c r="S821" s="13">
        <f t="shared" si="67"/>
        <v>0</v>
      </c>
      <c r="T821" s="13">
        <f t="shared" si="68"/>
        <v>0</v>
      </c>
    </row>
    <row r="822" spans="1:20" s="149" customFormat="1" ht="31.5" outlineLevel="5">
      <c r="A822" s="19" t="s">
        <v>1148</v>
      </c>
      <c r="B822" s="20" t="s">
        <v>776</v>
      </c>
      <c r="C822" s="20" t="s">
        <v>165</v>
      </c>
      <c r="D822" s="20" t="s">
        <v>2</v>
      </c>
      <c r="E822" s="20" t="s">
        <v>370</v>
      </c>
      <c r="F822" s="20" t="s">
        <v>1</v>
      </c>
      <c r="G822" s="13">
        <f>G823</f>
        <v>171943</v>
      </c>
      <c r="H822" s="13"/>
      <c r="I822" s="13">
        <f>I823</f>
        <v>447051</v>
      </c>
      <c r="J822" s="13"/>
      <c r="L822" s="13">
        <v>171943</v>
      </c>
      <c r="M822" s="13"/>
      <c r="N822" s="13">
        <v>447051</v>
      </c>
      <c r="O822" s="13"/>
      <c r="Q822" s="13">
        <f t="shared" si="65"/>
        <v>0</v>
      </c>
      <c r="R822" s="13">
        <f t="shared" si="66"/>
        <v>0</v>
      </c>
      <c r="S822" s="13">
        <f t="shared" si="67"/>
        <v>0</v>
      </c>
      <c r="T822" s="13">
        <f t="shared" si="68"/>
        <v>0</v>
      </c>
    </row>
    <row r="823" spans="1:20" s="149" customFormat="1" ht="94.5" outlineLevel="6">
      <c r="A823" s="19" t="s">
        <v>439</v>
      </c>
      <c r="B823" s="20" t="s">
        <v>776</v>
      </c>
      <c r="C823" s="20" t="s">
        <v>165</v>
      </c>
      <c r="D823" s="20" t="s">
        <v>2</v>
      </c>
      <c r="E823" s="20" t="s">
        <v>371</v>
      </c>
      <c r="F823" s="20" t="s">
        <v>1</v>
      </c>
      <c r="G823" s="13">
        <f>G824</f>
        <v>171943</v>
      </c>
      <c r="H823" s="13"/>
      <c r="I823" s="13">
        <f>I824</f>
        <v>447051</v>
      </c>
      <c r="J823" s="13"/>
      <c r="L823" s="13">
        <v>171943</v>
      </c>
      <c r="M823" s="13"/>
      <c r="N823" s="13">
        <v>447051</v>
      </c>
      <c r="O823" s="13"/>
      <c r="Q823" s="13">
        <f t="shared" si="65"/>
        <v>0</v>
      </c>
      <c r="R823" s="13">
        <f t="shared" si="66"/>
        <v>0</v>
      </c>
      <c r="S823" s="13">
        <f t="shared" si="67"/>
        <v>0</v>
      </c>
      <c r="T823" s="13">
        <f t="shared" si="68"/>
        <v>0</v>
      </c>
    </row>
    <row r="824" spans="1:20" s="149" customFormat="1" ht="63" outlineLevel="7">
      <c r="A824" s="19" t="s">
        <v>706</v>
      </c>
      <c r="B824" s="20" t="s">
        <v>776</v>
      </c>
      <c r="C824" s="20" t="s">
        <v>165</v>
      </c>
      <c r="D824" s="20" t="s">
        <v>2</v>
      </c>
      <c r="E824" s="20" t="s">
        <v>371</v>
      </c>
      <c r="F824" s="20" t="s">
        <v>70</v>
      </c>
      <c r="G824" s="13">
        <v>171943</v>
      </c>
      <c r="H824" s="13"/>
      <c r="I824" s="13">
        <v>447051</v>
      </c>
      <c r="J824" s="13"/>
      <c r="L824" s="13">
        <v>171943</v>
      </c>
      <c r="M824" s="13"/>
      <c r="N824" s="13">
        <v>447051</v>
      </c>
      <c r="O824" s="13"/>
      <c r="Q824" s="13">
        <f t="shared" si="65"/>
        <v>0</v>
      </c>
      <c r="R824" s="13">
        <f t="shared" si="66"/>
        <v>0</v>
      </c>
      <c r="S824" s="13">
        <f t="shared" si="67"/>
        <v>0</v>
      </c>
      <c r="T824" s="13">
        <f t="shared" si="68"/>
        <v>0</v>
      </c>
    </row>
    <row r="825" spans="1:20" ht="78.75" outlineLevel="4">
      <c r="A825" s="102" t="s">
        <v>661</v>
      </c>
      <c r="B825" s="103" t="s">
        <v>776</v>
      </c>
      <c r="C825" s="103" t="s">
        <v>165</v>
      </c>
      <c r="D825" s="103" t="s">
        <v>2</v>
      </c>
      <c r="E825" s="103" t="s">
        <v>372</v>
      </c>
      <c r="F825" s="103" t="s">
        <v>1</v>
      </c>
      <c r="G825" s="12">
        <f>G826</f>
        <v>691645.65</v>
      </c>
      <c r="H825" s="12"/>
      <c r="I825" s="12">
        <f>I826</f>
        <v>0</v>
      </c>
      <c r="J825" s="12"/>
      <c r="L825" s="12">
        <v>691645.65</v>
      </c>
      <c r="M825" s="12"/>
      <c r="N825" s="12">
        <v>0</v>
      </c>
      <c r="O825" s="12"/>
      <c r="Q825" s="12">
        <f t="shared" si="65"/>
        <v>0</v>
      </c>
      <c r="R825" s="12">
        <f t="shared" si="66"/>
        <v>0</v>
      </c>
      <c r="S825" s="12">
        <f t="shared" si="67"/>
        <v>0</v>
      </c>
      <c r="T825" s="12">
        <f t="shared" si="68"/>
        <v>0</v>
      </c>
    </row>
    <row r="826" spans="1:20" s="149" customFormat="1" ht="78.75" outlineLevel="5">
      <c r="A826" s="19" t="s">
        <v>1189</v>
      </c>
      <c r="B826" s="20" t="s">
        <v>776</v>
      </c>
      <c r="C826" s="20" t="s">
        <v>165</v>
      </c>
      <c r="D826" s="20" t="s">
        <v>2</v>
      </c>
      <c r="E826" s="20" t="s">
        <v>373</v>
      </c>
      <c r="F826" s="20" t="s">
        <v>1</v>
      </c>
      <c r="G826" s="13">
        <f>G827</f>
        <v>691645.65</v>
      </c>
      <c r="H826" s="13"/>
      <c r="I826" s="13">
        <f>I827</f>
        <v>0</v>
      </c>
      <c r="J826" s="13"/>
      <c r="L826" s="13">
        <v>691645.65</v>
      </c>
      <c r="M826" s="13"/>
      <c r="N826" s="13">
        <v>0</v>
      </c>
      <c r="O826" s="13"/>
      <c r="Q826" s="13">
        <f t="shared" si="65"/>
        <v>0</v>
      </c>
      <c r="R826" s="13">
        <f t="shared" si="66"/>
        <v>0</v>
      </c>
      <c r="S826" s="13">
        <f t="shared" si="67"/>
        <v>0</v>
      </c>
      <c r="T826" s="13">
        <f t="shared" si="68"/>
        <v>0</v>
      </c>
    </row>
    <row r="827" spans="1:20" s="149" customFormat="1" ht="47.25" outlineLevel="6">
      <c r="A827" s="19" t="s">
        <v>463</v>
      </c>
      <c r="B827" s="20" t="s">
        <v>776</v>
      </c>
      <c r="C827" s="20" t="s">
        <v>165</v>
      </c>
      <c r="D827" s="20" t="s">
        <v>2</v>
      </c>
      <c r="E827" s="20" t="s">
        <v>374</v>
      </c>
      <c r="F827" s="20" t="s">
        <v>1</v>
      </c>
      <c r="G827" s="13">
        <f>G828</f>
        <v>691645.65</v>
      </c>
      <c r="H827" s="13"/>
      <c r="I827" s="13">
        <f>I828</f>
        <v>0</v>
      </c>
      <c r="J827" s="13"/>
      <c r="L827" s="13">
        <v>691645.65</v>
      </c>
      <c r="M827" s="13"/>
      <c r="N827" s="13">
        <v>0</v>
      </c>
      <c r="O827" s="13"/>
      <c r="Q827" s="13">
        <f t="shared" si="65"/>
        <v>0</v>
      </c>
      <c r="R827" s="13">
        <f t="shared" si="66"/>
        <v>0</v>
      </c>
      <c r="S827" s="13">
        <f t="shared" si="67"/>
        <v>0</v>
      </c>
      <c r="T827" s="13">
        <f t="shared" si="68"/>
        <v>0</v>
      </c>
    </row>
    <row r="828" spans="1:20" s="149" customFormat="1" ht="63" outlineLevel="7">
      <c r="A828" s="19" t="s">
        <v>706</v>
      </c>
      <c r="B828" s="20" t="s">
        <v>776</v>
      </c>
      <c r="C828" s="20" t="s">
        <v>165</v>
      </c>
      <c r="D828" s="20" t="s">
        <v>2</v>
      </c>
      <c r="E828" s="20" t="s">
        <v>374</v>
      </c>
      <c r="F828" s="20" t="s">
        <v>70</v>
      </c>
      <c r="G828" s="13">
        <v>691645.65</v>
      </c>
      <c r="H828" s="13"/>
      <c r="I828" s="13">
        <v>0</v>
      </c>
      <c r="J828" s="13"/>
      <c r="L828" s="13">
        <v>691645.65</v>
      </c>
      <c r="M828" s="13"/>
      <c r="N828" s="13">
        <v>0</v>
      </c>
      <c r="O828" s="13"/>
      <c r="Q828" s="13">
        <f t="shared" si="65"/>
        <v>0</v>
      </c>
      <c r="R828" s="13">
        <f t="shared" si="66"/>
        <v>0</v>
      </c>
      <c r="S828" s="13">
        <f t="shared" si="67"/>
        <v>0</v>
      </c>
      <c r="T828" s="13">
        <f t="shared" si="68"/>
        <v>0</v>
      </c>
    </row>
    <row r="829" spans="1:20" ht="47.25" outlineLevel="3">
      <c r="A829" s="102" t="s">
        <v>668</v>
      </c>
      <c r="B829" s="103" t="s">
        <v>776</v>
      </c>
      <c r="C829" s="103" t="s">
        <v>165</v>
      </c>
      <c r="D829" s="103" t="s">
        <v>2</v>
      </c>
      <c r="E829" s="103" t="s">
        <v>90</v>
      </c>
      <c r="F829" s="103" t="s">
        <v>1</v>
      </c>
      <c r="G829" s="12">
        <f>G830</f>
        <v>1008203</v>
      </c>
      <c r="H829" s="12"/>
      <c r="I829" s="12">
        <f>I830</f>
        <v>1008203</v>
      </c>
      <c r="J829" s="12"/>
      <c r="L829" s="12">
        <v>1008203</v>
      </c>
      <c r="M829" s="12"/>
      <c r="N829" s="12">
        <v>1008203</v>
      </c>
      <c r="O829" s="12"/>
      <c r="Q829" s="12">
        <f t="shared" si="65"/>
        <v>0</v>
      </c>
      <c r="R829" s="12">
        <f t="shared" si="66"/>
        <v>0</v>
      </c>
      <c r="S829" s="12">
        <f t="shared" si="67"/>
        <v>0</v>
      </c>
      <c r="T829" s="12">
        <f t="shared" si="68"/>
        <v>0</v>
      </c>
    </row>
    <row r="830" spans="1:20" ht="63" outlineLevel="4">
      <c r="A830" s="102" t="s">
        <v>633</v>
      </c>
      <c r="B830" s="103" t="s">
        <v>776</v>
      </c>
      <c r="C830" s="103" t="s">
        <v>165</v>
      </c>
      <c r="D830" s="103" t="s">
        <v>2</v>
      </c>
      <c r="E830" s="103" t="s">
        <v>91</v>
      </c>
      <c r="F830" s="103" t="s">
        <v>1</v>
      </c>
      <c r="G830" s="12">
        <f>G831</f>
        <v>1008203</v>
      </c>
      <c r="H830" s="12"/>
      <c r="I830" s="12">
        <f>I831</f>
        <v>1008203</v>
      </c>
      <c r="J830" s="12"/>
      <c r="L830" s="12">
        <v>1008203</v>
      </c>
      <c r="M830" s="12"/>
      <c r="N830" s="12">
        <v>1008203</v>
      </c>
      <c r="O830" s="12"/>
      <c r="Q830" s="12">
        <f t="shared" si="65"/>
        <v>0</v>
      </c>
      <c r="R830" s="12">
        <f t="shared" si="66"/>
        <v>0</v>
      </c>
      <c r="S830" s="12">
        <f t="shared" si="67"/>
        <v>0</v>
      </c>
      <c r="T830" s="12">
        <f t="shared" si="68"/>
        <v>0</v>
      </c>
    </row>
    <row r="831" spans="1:20" s="149" customFormat="1" ht="47.25" outlineLevel="5">
      <c r="A831" s="19" t="s">
        <v>1092</v>
      </c>
      <c r="B831" s="20" t="s">
        <v>776</v>
      </c>
      <c r="C831" s="20" t="s">
        <v>165</v>
      </c>
      <c r="D831" s="20" t="s">
        <v>2</v>
      </c>
      <c r="E831" s="20" t="s">
        <v>100</v>
      </c>
      <c r="F831" s="20" t="s">
        <v>1</v>
      </c>
      <c r="G831" s="13">
        <f>G832</f>
        <v>1008203</v>
      </c>
      <c r="H831" s="13"/>
      <c r="I831" s="13">
        <f>I832</f>
        <v>1008203</v>
      </c>
      <c r="J831" s="13"/>
      <c r="L831" s="13">
        <v>1008203</v>
      </c>
      <c r="M831" s="13"/>
      <c r="N831" s="13">
        <v>1008203</v>
      </c>
      <c r="O831" s="13"/>
      <c r="Q831" s="13">
        <f t="shared" si="65"/>
        <v>0</v>
      </c>
      <c r="R831" s="13">
        <f t="shared" si="66"/>
        <v>0</v>
      </c>
      <c r="S831" s="13">
        <f t="shared" si="67"/>
        <v>0</v>
      </c>
      <c r="T831" s="13">
        <f t="shared" si="68"/>
        <v>0</v>
      </c>
    </row>
    <row r="832" spans="1:20" s="149" customFormat="1" ht="31.5" outlineLevel="6">
      <c r="A832" s="19" t="s">
        <v>448</v>
      </c>
      <c r="B832" s="20" t="s">
        <v>776</v>
      </c>
      <c r="C832" s="20" t="s">
        <v>165</v>
      </c>
      <c r="D832" s="20" t="s">
        <v>2</v>
      </c>
      <c r="E832" s="20" t="s">
        <v>101</v>
      </c>
      <c r="F832" s="20" t="s">
        <v>1</v>
      </c>
      <c r="G832" s="13">
        <f>G833</f>
        <v>1008203</v>
      </c>
      <c r="H832" s="13"/>
      <c r="I832" s="13">
        <f>I833</f>
        <v>1008203</v>
      </c>
      <c r="J832" s="13"/>
      <c r="L832" s="13">
        <v>1008203</v>
      </c>
      <c r="M832" s="13"/>
      <c r="N832" s="13">
        <v>1008203</v>
      </c>
      <c r="O832" s="13"/>
      <c r="Q832" s="13">
        <f t="shared" si="65"/>
        <v>0</v>
      </c>
      <c r="R832" s="13">
        <f t="shared" si="66"/>
        <v>0</v>
      </c>
      <c r="S832" s="13">
        <f t="shared" si="67"/>
        <v>0</v>
      </c>
      <c r="T832" s="13">
        <f t="shared" si="68"/>
        <v>0</v>
      </c>
    </row>
    <row r="833" spans="1:20" s="149" customFormat="1" ht="63" outlineLevel="7">
      <c r="A833" s="19" t="s">
        <v>706</v>
      </c>
      <c r="B833" s="20" t="s">
        <v>776</v>
      </c>
      <c r="C833" s="20" t="s">
        <v>165</v>
      </c>
      <c r="D833" s="20" t="s">
        <v>2</v>
      </c>
      <c r="E833" s="20" t="s">
        <v>101</v>
      </c>
      <c r="F833" s="20" t="s">
        <v>70</v>
      </c>
      <c r="G833" s="13">
        <v>1008203</v>
      </c>
      <c r="H833" s="13"/>
      <c r="I833" s="13">
        <v>1008203</v>
      </c>
      <c r="J833" s="13"/>
      <c r="L833" s="13">
        <v>1008203</v>
      </c>
      <c r="M833" s="13"/>
      <c r="N833" s="13">
        <v>1008203</v>
      </c>
      <c r="O833" s="13"/>
      <c r="Q833" s="13">
        <f t="shared" si="65"/>
        <v>0</v>
      </c>
      <c r="R833" s="13">
        <f t="shared" si="66"/>
        <v>0</v>
      </c>
      <c r="S833" s="13">
        <f t="shared" si="67"/>
        <v>0</v>
      </c>
      <c r="T833" s="13">
        <f t="shared" si="68"/>
        <v>0</v>
      </c>
    </row>
    <row r="834" spans="1:20" outlineLevel="1">
      <c r="A834" s="102" t="s">
        <v>714</v>
      </c>
      <c r="B834" s="103" t="s">
        <v>776</v>
      </c>
      <c r="C834" s="103" t="s">
        <v>187</v>
      </c>
      <c r="D834" s="103" t="s">
        <v>3</v>
      </c>
      <c r="E834" s="103" t="s">
        <v>4</v>
      </c>
      <c r="F834" s="103" t="s">
        <v>1</v>
      </c>
      <c r="G834" s="12">
        <f t="shared" ref="G834:J835" si="69">G835</f>
        <v>537236</v>
      </c>
      <c r="H834" s="12">
        <f t="shared" si="69"/>
        <v>537236</v>
      </c>
      <c r="I834" s="12">
        <f t="shared" si="69"/>
        <v>559470</v>
      </c>
      <c r="J834" s="12">
        <f t="shared" si="69"/>
        <v>559470</v>
      </c>
      <c r="L834" s="12">
        <v>537236</v>
      </c>
      <c r="M834" s="12">
        <f>L834</f>
        <v>537236</v>
      </c>
      <c r="N834" s="12">
        <v>559470</v>
      </c>
      <c r="O834" s="12">
        <f>N834</f>
        <v>559470</v>
      </c>
      <c r="Q834" s="12">
        <f t="shared" si="65"/>
        <v>0</v>
      </c>
      <c r="R834" s="12">
        <f t="shared" si="66"/>
        <v>0</v>
      </c>
      <c r="S834" s="12">
        <f t="shared" si="67"/>
        <v>0</v>
      </c>
      <c r="T834" s="12">
        <f t="shared" si="68"/>
        <v>0</v>
      </c>
    </row>
    <row r="835" spans="1:20" outlineLevel="2">
      <c r="A835" s="102" t="s">
        <v>696</v>
      </c>
      <c r="B835" s="103" t="s">
        <v>776</v>
      </c>
      <c r="C835" s="103" t="s">
        <v>187</v>
      </c>
      <c r="D835" s="103" t="s">
        <v>14</v>
      </c>
      <c r="E835" s="103" t="s">
        <v>4</v>
      </c>
      <c r="F835" s="103" t="s">
        <v>1</v>
      </c>
      <c r="G835" s="12">
        <f t="shared" si="69"/>
        <v>537236</v>
      </c>
      <c r="H835" s="12">
        <f t="shared" si="69"/>
        <v>537236</v>
      </c>
      <c r="I835" s="12">
        <f t="shared" si="69"/>
        <v>559470</v>
      </c>
      <c r="J835" s="12">
        <f t="shared" si="69"/>
        <v>559470</v>
      </c>
      <c r="L835" s="12">
        <v>537236</v>
      </c>
      <c r="M835" s="12">
        <f>L835</f>
        <v>537236</v>
      </c>
      <c r="N835" s="12">
        <v>559470</v>
      </c>
      <c r="O835" s="12">
        <f>N835</f>
        <v>559470</v>
      </c>
      <c r="Q835" s="12">
        <f t="shared" si="65"/>
        <v>0</v>
      </c>
      <c r="R835" s="12">
        <f t="shared" si="66"/>
        <v>0</v>
      </c>
      <c r="S835" s="12">
        <f t="shared" si="67"/>
        <v>0</v>
      </c>
      <c r="T835" s="12">
        <f t="shared" si="68"/>
        <v>0</v>
      </c>
    </row>
    <row r="836" spans="1:20" ht="63" outlineLevel="3">
      <c r="A836" s="102" t="s">
        <v>670</v>
      </c>
      <c r="B836" s="103" t="s">
        <v>776</v>
      </c>
      <c r="C836" s="103" t="s">
        <v>187</v>
      </c>
      <c r="D836" s="103" t="s">
        <v>14</v>
      </c>
      <c r="E836" s="103" t="s">
        <v>282</v>
      </c>
      <c r="F836" s="103" t="s">
        <v>1</v>
      </c>
      <c r="G836" s="12">
        <f>G837+G843</f>
        <v>537236</v>
      </c>
      <c r="H836" s="12">
        <f>H837+H843</f>
        <v>537236</v>
      </c>
      <c r="I836" s="12">
        <f>I837+I843</f>
        <v>559470</v>
      </c>
      <c r="J836" s="12">
        <f>J837+J843</f>
        <v>559470</v>
      </c>
      <c r="L836" s="12">
        <v>537236</v>
      </c>
      <c r="M836" s="12">
        <f>L836</f>
        <v>537236</v>
      </c>
      <c r="N836" s="12">
        <v>559470</v>
      </c>
      <c r="O836" s="12">
        <f>N836</f>
        <v>559470</v>
      </c>
      <c r="Q836" s="12">
        <f t="shared" si="65"/>
        <v>0</v>
      </c>
      <c r="R836" s="12">
        <f t="shared" si="66"/>
        <v>0</v>
      </c>
      <c r="S836" s="12">
        <f t="shared" si="67"/>
        <v>0</v>
      </c>
      <c r="T836" s="12">
        <f t="shared" si="68"/>
        <v>0</v>
      </c>
    </row>
    <row r="837" spans="1:20" ht="63" outlineLevel="4">
      <c r="A837" s="102" t="s">
        <v>652</v>
      </c>
      <c r="B837" s="103" t="s">
        <v>776</v>
      </c>
      <c r="C837" s="103" t="s">
        <v>187</v>
      </c>
      <c r="D837" s="103" t="s">
        <v>14</v>
      </c>
      <c r="E837" s="103" t="s">
        <v>283</v>
      </c>
      <c r="F837" s="103" t="s">
        <v>1</v>
      </c>
      <c r="G837" s="12">
        <f>G838</f>
        <v>415008</v>
      </c>
      <c r="H837" s="12">
        <f>H838</f>
        <v>415008</v>
      </c>
      <c r="I837" s="12">
        <f>I838</f>
        <v>437242</v>
      </c>
      <c r="J837" s="12">
        <f>J838</f>
        <v>437242</v>
      </c>
      <c r="L837" s="12">
        <v>415008</v>
      </c>
      <c r="M837" s="12">
        <f>L837</f>
        <v>415008</v>
      </c>
      <c r="N837" s="12">
        <v>437242</v>
      </c>
      <c r="O837" s="12">
        <f>N837</f>
        <v>437242</v>
      </c>
      <c r="Q837" s="12">
        <f t="shared" si="65"/>
        <v>0</v>
      </c>
      <c r="R837" s="12">
        <f t="shared" si="66"/>
        <v>0</v>
      </c>
      <c r="S837" s="12">
        <f t="shared" si="67"/>
        <v>0</v>
      </c>
      <c r="T837" s="12">
        <f t="shared" si="68"/>
        <v>0</v>
      </c>
    </row>
    <row r="838" spans="1:20" s="149" customFormat="1" ht="31.5" outlineLevel="5">
      <c r="A838" s="19" t="s">
        <v>1148</v>
      </c>
      <c r="B838" s="20" t="s">
        <v>776</v>
      </c>
      <c r="C838" s="20" t="s">
        <v>187</v>
      </c>
      <c r="D838" s="20" t="s">
        <v>14</v>
      </c>
      <c r="E838" s="20" t="s">
        <v>344</v>
      </c>
      <c r="F838" s="20" t="s">
        <v>1</v>
      </c>
      <c r="G838" s="13">
        <f>G839+G841</f>
        <v>415008</v>
      </c>
      <c r="H838" s="13">
        <f>H839+H841</f>
        <v>415008</v>
      </c>
      <c r="I838" s="13">
        <f>I839+I841</f>
        <v>437242</v>
      </c>
      <c r="J838" s="13">
        <f>J839+J841</f>
        <v>437242</v>
      </c>
      <c r="L838" s="13">
        <v>415008</v>
      </c>
      <c r="M838" s="13">
        <f>M839</f>
        <v>5536</v>
      </c>
      <c r="N838" s="13">
        <v>437242</v>
      </c>
      <c r="O838" s="13">
        <f>O839</f>
        <v>5536</v>
      </c>
      <c r="Q838" s="13">
        <f t="shared" si="65"/>
        <v>0</v>
      </c>
      <c r="R838" s="13">
        <f t="shared" si="66"/>
        <v>-409472</v>
      </c>
      <c r="S838" s="13">
        <f t="shared" si="67"/>
        <v>0</v>
      </c>
      <c r="T838" s="13">
        <f t="shared" si="68"/>
        <v>-431706</v>
      </c>
    </row>
    <row r="839" spans="1:20" s="149" customFormat="1" ht="126" outlineLevel="6">
      <c r="A839" s="19" t="s">
        <v>481</v>
      </c>
      <c r="B839" s="20" t="s">
        <v>776</v>
      </c>
      <c r="C839" s="20" t="s">
        <v>187</v>
      </c>
      <c r="D839" s="20" t="s">
        <v>14</v>
      </c>
      <c r="E839" s="20" t="s">
        <v>387</v>
      </c>
      <c r="F839" s="20" t="s">
        <v>1</v>
      </c>
      <c r="G839" s="13">
        <f>G840</f>
        <v>5536</v>
      </c>
      <c r="H839" s="13">
        <f>H840</f>
        <v>5536</v>
      </c>
      <c r="I839" s="13">
        <f>I840</f>
        <v>5536</v>
      </c>
      <c r="J839" s="13">
        <f>J840</f>
        <v>5536</v>
      </c>
      <c r="L839" s="13">
        <v>5536</v>
      </c>
      <c r="M839" s="13">
        <v>5536</v>
      </c>
      <c r="N839" s="13">
        <v>5536</v>
      </c>
      <c r="O839" s="13">
        <v>5536</v>
      </c>
      <c r="Q839" s="13">
        <f t="shared" si="65"/>
        <v>0</v>
      </c>
      <c r="R839" s="13">
        <f t="shared" si="66"/>
        <v>0</v>
      </c>
      <c r="S839" s="13">
        <f t="shared" si="67"/>
        <v>0</v>
      </c>
      <c r="T839" s="13">
        <f t="shared" si="68"/>
        <v>0</v>
      </c>
    </row>
    <row r="840" spans="1:20" s="149" customFormat="1" ht="63" outlineLevel="7">
      <c r="A840" s="19" t="s">
        <v>706</v>
      </c>
      <c r="B840" s="20" t="s">
        <v>776</v>
      </c>
      <c r="C840" s="20" t="s">
        <v>187</v>
      </c>
      <c r="D840" s="20" t="s">
        <v>14</v>
      </c>
      <c r="E840" s="20" t="s">
        <v>387</v>
      </c>
      <c r="F840" s="20" t="s">
        <v>70</v>
      </c>
      <c r="G840" s="13">
        <v>5536</v>
      </c>
      <c r="H840" s="13">
        <f>G840</f>
        <v>5536</v>
      </c>
      <c r="I840" s="13">
        <v>5536</v>
      </c>
      <c r="J840" s="13">
        <f>I840</f>
        <v>5536</v>
      </c>
      <c r="L840" s="13">
        <v>5536</v>
      </c>
      <c r="M840" s="13">
        <v>5536</v>
      </c>
      <c r="N840" s="13">
        <v>5536</v>
      </c>
      <c r="O840" s="13">
        <v>5536</v>
      </c>
      <c r="Q840" s="13">
        <f t="shared" si="65"/>
        <v>0</v>
      </c>
      <c r="R840" s="13">
        <f t="shared" si="66"/>
        <v>0</v>
      </c>
      <c r="S840" s="13">
        <f t="shared" si="67"/>
        <v>0</v>
      </c>
      <c r="T840" s="13">
        <f t="shared" si="68"/>
        <v>0</v>
      </c>
    </row>
    <row r="841" spans="1:20" s="149" customFormat="1" ht="110.25" outlineLevel="6">
      <c r="A841" s="19" t="s">
        <v>482</v>
      </c>
      <c r="B841" s="20" t="s">
        <v>776</v>
      </c>
      <c r="C841" s="20" t="s">
        <v>187</v>
      </c>
      <c r="D841" s="20" t="s">
        <v>14</v>
      </c>
      <c r="E841" s="20" t="s">
        <v>388</v>
      </c>
      <c r="F841" s="20" t="s">
        <v>1</v>
      </c>
      <c r="G841" s="13">
        <f>G842</f>
        <v>409472</v>
      </c>
      <c r="H841" s="13">
        <f>H842</f>
        <v>409472</v>
      </c>
      <c r="I841" s="13">
        <f>I842</f>
        <v>431706</v>
      </c>
      <c r="J841" s="13">
        <f>J842</f>
        <v>431706</v>
      </c>
      <c r="L841" s="13">
        <v>409472</v>
      </c>
      <c r="M841" s="13">
        <v>409472</v>
      </c>
      <c r="N841" s="13">
        <v>431706</v>
      </c>
      <c r="O841" s="13">
        <v>431706</v>
      </c>
      <c r="Q841" s="13">
        <f t="shared" si="65"/>
        <v>0</v>
      </c>
      <c r="R841" s="13">
        <f t="shared" si="66"/>
        <v>0</v>
      </c>
      <c r="S841" s="13">
        <f t="shared" si="67"/>
        <v>0</v>
      </c>
      <c r="T841" s="13">
        <f t="shared" si="68"/>
        <v>0</v>
      </c>
    </row>
    <row r="842" spans="1:20" s="149" customFormat="1" ht="63" outlineLevel="7">
      <c r="A842" s="19" t="s">
        <v>706</v>
      </c>
      <c r="B842" s="20" t="s">
        <v>776</v>
      </c>
      <c r="C842" s="20" t="s">
        <v>187</v>
      </c>
      <c r="D842" s="20" t="s">
        <v>14</v>
      </c>
      <c r="E842" s="20" t="s">
        <v>388</v>
      </c>
      <c r="F842" s="20" t="s">
        <v>70</v>
      </c>
      <c r="G842" s="13">
        <v>409472</v>
      </c>
      <c r="H842" s="13">
        <f>G842</f>
        <v>409472</v>
      </c>
      <c r="I842" s="13">
        <v>431706</v>
      </c>
      <c r="J842" s="13">
        <f>I842</f>
        <v>431706</v>
      </c>
      <c r="L842" s="13">
        <v>409472</v>
      </c>
      <c r="M842" s="13">
        <v>409472</v>
      </c>
      <c r="N842" s="13">
        <v>431706</v>
      </c>
      <c r="O842" s="13">
        <v>431706</v>
      </c>
      <c r="Q842" s="13">
        <f t="shared" si="65"/>
        <v>0</v>
      </c>
      <c r="R842" s="13">
        <f t="shared" si="66"/>
        <v>0</v>
      </c>
      <c r="S842" s="13">
        <f t="shared" si="67"/>
        <v>0</v>
      </c>
      <c r="T842" s="13">
        <f t="shared" si="68"/>
        <v>0</v>
      </c>
    </row>
    <row r="843" spans="1:20" ht="31.5" outlineLevel="4">
      <c r="A843" s="102" t="s">
        <v>659</v>
      </c>
      <c r="B843" s="103" t="s">
        <v>776</v>
      </c>
      <c r="C843" s="103" t="s">
        <v>187</v>
      </c>
      <c r="D843" s="103" t="s">
        <v>14</v>
      </c>
      <c r="E843" s="103" t="s">
        <v>346</v>
      </c>
      <c r="F843" s="103" t="s">
        <v>1</v>
      </c>
      <c r="G843" s="12">
        <f>G844</f>
        <v>122228</v>
      </c>
      <c r="H843" s="12">
        <f>H844</f>
        <v>122228</v>
      </c>
      <c r="I843" s="12">
        <f>I844</f>
        <v>122228</v>
      </c>
      <c r="J843" s="12">
        <f>J844</f>
        <v>122228</v>
      </c>
      <c r="L843" s="12">
        <v>122228</v>
      </c>
      <c r="M843" s="12">
        <f>L843</f>
        <v>122228</v>
      </c>
      <c r="N843" s="12">
        <v>122228</v>
      </c>
      <c r="O843" s="12">
        <f>N843</f>
        <v>122228</v>
      </c>
      <c r="Q843" s="12">
        <f t="shared" si="65"/>
        <v>0</v>
      </c>
      <c r="R843" s="12">
        <f t="shared" si="66"/>
        <v>0</v>
      </c>
      <c r="S843" s="12">
        <f t="shared" si="67"/>
        <v>0</v>
      </c>
      <c r="T843" s="12">
        <f t="shared" si="68"/>
        <v>0</v>
      </c>
    </row>
    <row r="844" spans="1:20" s="149" customFormat="1" ht="31.5" outlineLevel="5">
      <c r="A844" s="19" t="s">
        <v>1148</v>
      </c>
      <c r="B844" s="20" t="s">
        <v>776</v>
      </c>
      <c r="C844" s="20" t="s">
        <v>187</v>
      </c>
      <c r="D844" s="20" t="s">
        <v>14</v>
      </c>
      <c r="E844" s="20" t="s">
        <v>351</v>
      </c>
      <c r="F844" s="20" t="s">
        <v>1</v>
      </c>
      <c r="G844" s="13">
        <f>G846+G848</f>
        <v>122228</v>
      </c>
      <c r="H844" s="13">
        <f>H846+H848</f>
        <v>122228</v>
      </c>
      <c r="I844" s="13">
        <f>I846+I848</f>
        <v>122228</v>
      </c>
      <c r="J844" s="13">
        <f>J846+J848</f>
        <v>122228</v>
      </c>
      <c r="L844" s="13">
        <v>122228</v>
      </c>
      <c r="M844" s="13">
        <f>L844</f>
        <v>122228</v>
      </c>
      <c r="N844" s="13">
        <v>122228</v>
      </c>
      <c r="O844" s="13">
        <f>N844</f>
        <v>122228</v>
      </c>
      <c r="Q844" s="13">
        <f t="shared" si="65"/>
        <v>0</v>
      </c>
      <c r="R844" s="13">
        <f t="shared" si="66"/>
        <v>0</v>
      </c>
      <c r="S844" s="13">
        <f t="shared" si="67"/>
        <v>0</v>
      </c>
      <c r="T844" s="13">
        <f t="shared" si="68"/>
        <v>0</v>
      </c>
    </row>
    <row r="845" spans="1:20" s="149" customFormat="1" ht="126" outlineLevel="6">
      <c r="A845" s="19" t="s">
        <v>481</v>
      </c>
      <c r="B845" s="20" t="s">
        <v>776</v>
      </c>
      <c r="C845" s="20" t="s">
        <v>187</v>
      </c>
      <c r="D845" s="20" t="s">
        <v>14</v>
      </c>
      <c r="E845" s="20" t="s">
        <v>389</v>
      </c>
      <c r="F845" s="20" t="s">
        <v>1</v>
      </c>
      <c r="G845" s="13">
        <f>G846</f>
        <v>2228</v>
      </c>
      <c r="H845" s="13">
        <f>H846</f>
        <v>2228</v>
      </c>
      <c r="I845" s="13">
        <f>I846</f>
        <v>2228</v>
      </c>
      <c r="J845" s="13">
        <f>J846</f>
        <v>2228</v>
      </c>
      <c r="L845" s="13">
        <v>2228</v>
      </c>
      <c r="M845" s="13">
        <v>2228</v>
      </c>
      <c r="N845" s="13">
        <v>2228</v>
      </c>
      <c r="O845" s="13">
        <v>2228</v>
      </c>
      <c r="Q845" s="13">
        <f t="shared" ref="Q845:Q889" si="70">L845-G845</f>
        <v>0</v>
      </c>
      <c r="R845" s="13">
        <f t="shared" ref="R845:R889" si="71">M845-H845</f>
        <v>0</v>
      </c>
      <c r="S845" s="13">
        <f t="shared" ref="S845:S889" si="72">N845-I845</f>
        <v>0</v>
      </c>
      <c r="T845" s="13">
        <f t="shared" ref="T845:T889" si="73">O845-J845</f>
        <v>0</v>
      </c>
    </row>
    <row r="846" spans="1:20" s="149" customFormat="1" ht="63" outlineLevel="7">
      <c r="A846" s="19" t="s">
        <v>706</v>
      </c>
      <c r="B846" s="20" t="s">
        <v>776</v>
      </c>
      <c r="C846" s="20" t="s">
        <v>187</v>
      </c>
      <c r="D846" s="20" t="s">
        <v>14</v>
      </c>
      <c r="E846" s="20" t="s">
        <v>389</v>
      </c>
      <c r="F846" s="20" t="s">
        <v>70</v>
      </c>
      <c r="G846" s="13">
        <v>2228</v>
      </c>
      <c r="H846" s="13">
        <f>G846</f>
        <v>2228</v>
      </c>
      <c r="I846" s="13">
        <v>2228</v>
      </c>
      <c r="J846" s="13">
        <f>I846</f>
        <v>2228</v>
      </c>
      <c r="L846" s="13">
        <v>2228</v>
      </c>
      <c r="M846" s="13">
        <v>2228</v>
      </c>
      <c r="N846" s="13">
        <v>2228</v>
      </c>
      <c r="O846" s="13">
        <v>2228</v>
      </c>
      <c r="Q846" s="13">
        <f t="shared" si="70"/>
        <v>0</v>
      </c>
      <c r="R846" s="13">
        <f t="shared" si="71"/>
        <v>0</v>
      </c>
      <c r="S846" s="13">
        <f t="shared" si="72"/>
        <v>0</v>
      </c>
      <c r="T846" s="13">
        <f t="shared" si="73"/>
        <v>0</v>
      </c>
    </row>
    <row r="847" spans="1:20" s="149" customFormat="1" ht="110.25" outlineLevel="6">
      <c r="A847" s="19" t="s">
        <v>482</v>
      </c>
      <c r="B847" s="20" t="s">
        <v>776</v>
      </c>
      <c r="C847" s="20" t="s">
        <v>187</v>
      </c>
      <c r="D847" s="20" t="s">
        <v>14</v>
      </c>
      <c r="E847" s="20" t="s">
        <v>390</v>
      </c>
      <c r="F847" s="20" t="s">
        <v>1</v>
      </c>
      <c r="G847" s="13">
        <f>G848</f>
        <v>120000</v>
      </c>
      <c r="H847" s="13">
        <f>H848</f>
        <v>120000</v>
      </c>
      <c r="I847" s="13">
        <f>I848</f>
        <v>120000</v>
      </c>
      <c r="J847" s="13">
        <f>J848</f>
        <v>120000</v>
      </c>
      <c r="L847" s="13">
        <v>120000</v>
      </c>
      <c r="M847" s="13">
        <v>120000</v>
      </c>
      <c r="N847" s="13">
        <v>120000</v>
      </c>
      <c r="O847" s="13">
        <v>120000</v>
      </c>
      <c r="Q847" s="13">
        <f t="shared" si="70"/>
        <v>0</v>
      </c>
      <c r="R847" s="13">
        <f t="shared" si="71"/>
        <v>0</v>
      </c>
      <c r="S847" s="13">
        <f t="shared" si="72"/>
        <v>0</v>
      </c>
      <c r="T847" s="13">
        <f t="shared" si="73"/>
        <v>0</v>
      </c>
    </row>
    <row r="848" spans="1:20" s="149" customFormat="1" ht="63" outlineLevel="7">
      <c r="A848" s="19" t="s">
        <v>706</v>
      </c>
      <c r="B848" s="20" t="s">
        <v>776</v>
      </c>
      <c r="C848" s="20" t="s">
        <v>187</v>
      </c>
      <c r="D848" s="20" t="s">
        <v>14</v>
      </c>
      <c r="E848" s="20" t="s">
        <v>390</v>
      </c>
      <c r="F848" s="20" t="s">
        <v>70</v>
      </c>
      <c r="G848" s="13">
        <v>120000</v>
      </c>
      <c r="H848" s="13">
        <f>G848</f>
        <v>120000</v>
      </c>
      <c r="I848" s="13">
        <v>120000</v>
      </c>
      <c r="J848" s="13">
        <f>I848</f>
        <v>120000</v>
      </c>
      <c r="L848" s="13">
        <v>120000</v>
      </c>
      <c r="M848" s="13">
        <v>120000</v>
      </c>
      <c r="N848" s="13">
        <v>120000</v>
      </c>
      <c r="O848" s="13">
        <v>120000</v>
      </c>
      <c r="Q848" s="13">
        <f t="shared" si="70"/>
        <v>0</v>
      </c>
      <c r="R848" s="13">
        <f t="shared" si="71"/>
        <v>0</v>
      </c>
      <c r="S848" s="13">
        <f t="shared" si="72"/>
        <v>0</v>
      </c>
      <c r="T848" s="13">
        <f t="shared" si="73"/>
        <v>0</v>
      </c>
    </row>
    <row r="849" spans="1:20" ht="31.5" outlineLevel="1">
      <c r="A849" s="102" t="s">
        <v>715</v>
      </c>
      <c r="B849" s="103" t="s">
        <v>776</v>
      </c>
      <c r="C849" s="103" t="s">
        <v>63</v>
      </c>
      <c r="D849" s="103" t="s">
        <v>3</v>
      </c>
      <c r="E849" s="103" t="s">
        <v>4</v>
      </c>
      <c r="F849" s="103" t="s">
        <v>1</v>
      </c>
      <c r="G849" s="12">
        <f>G850</f>
        <v>1400050</v>
      </c>
      <c r="H849" s="12"/>
      <c r="I849" s="12">
        <f>I850</f>
        <v>1400050</v>
      </c>
      <c r="J849" s="12"/>
      <c r="L849" s="12">
        <f t="shared" ref="L849:O851" si="74">L850</f>
        <v>1400050</v>
      </c>
      <c r="M849" s="12">
        <f t="shared" si="74"/>
        <v>0</v>
      </c>
      <c r="N849" s="12">
        <f t="shared" si="74"/>
        <v>1400050</v>
      </c>
      <c r="O849" s="12">
        <f t="shared" si="74"/>
        <v>0</v>
      </c>
      <c r="Q849" s="12">
        <f t="shared" si="70"/>
        <v>0</v>
      </c>
      <c r="R849" s="12">
        <f t="shared" si="71"/>
        <v>0</v>
      </c>
      <c r="S849" s="12">
        <f t="shared" si="72"/>
        <v>0</v>
      </c>
      <c r="T849" s="12">
        <f t="shared" si="73"/>
        <v>0</v>
      </c>
    </row>
    <row r="850" spans="1:20" ht="31.5" outlineLevel="2">
      <c r="A850" s="102" t="s">
        <v>698</v>
      </c>
      <c r="B850" s="103" t="s">
        <v>776</v>
      </c>
      <c r="C850" s="103" t="s">
        <v>63</v>
      </c>
      <c r="D850" s="103" t="s">
        <v>2</v>
      </c>
      <c r="E850" s="103" t="s">
        <v>4</v>
      </c>
      <c r="F850" s="103" t="s">
        <v>1</v>
      </c>
      <c r="G850" s="12">
        <f>G851</f>
        <v>1400050</v>
      </c>
      <c r="H850" s="12"/>
      <c r="I850" s="12">
        <f>I851</f>
        <v>1400050</v>
      </c>
      <c r="J850" s="12"/>
      <c r="L850" s="12">
        <f t="shared" si="74"/>
        <v>1400050</v>
      </c>
      <c r="M850" s="12">
        <f t="shared" si="74"/>
        <v>0</v>
      </c>
      <c r="N850" s="12">
        <f t="shared" si="74"/>
        <v>1400050</v>
      </c>
      <c r="O850" s="12">
        <f t="shared" si="74"/>
        <v>0</v>
      </c>
      <c r="Q850" s="12">
        <f t="shared" si="70"/>
        <v>0</v>
      </c>
      <c r="R850" s="12">
        <f t="shared" si="71"/>
        <v>0</v>
      </c>
      <c r="S850" s="12">
        <f t="shared" si="72"/>
        <v>0</v>
      </c>
      <c r="T850" s="12">
        <f t="shared" si="73"/>
        <v>0</v>
      </c>
    </row>
    <row r="851" spans="1:20" ht="78.75" outlineLevel="3">
      <c r="A851" s="102" t="s">
        <v>671</v>
      </c>
      <c r="B851" s="103" t="s">
        <v>776</v>
      </c>
      <c r="C851" s="103" t="s">
        <v>63</v>
      </c>
      <c r="D851" s="103" t="s">
        <v>2</v>
      </c>
      <c r="E851" s="103" t="s">
        <v>300</v>
      </c>
      <c r="F851" s="103" t="s">
        <v>1</v>
      </c>
      <c r="G851" s="12">
        <f>G852</f>
        <v>1400050</v>
      </c>
      <c r="H851" s="12"/>
      <c r="I851" s="12">
        <f>I852</f>
        <v>1400050</v>
      </c>
      <c r="J851" s="12"/>
      <c r="L851" s="12">
        <f t="shared" si="74"/>
        <v>1400050</v>
      </c>
      <c r="M851" s="12">
        <f t="shared" si="74"/>
        <v>0</v>
      </c>
      <c r="N851" s="12">
        <f t="shared" si="74"/>
        <v>1400050</v>
      </c>
      <c r="O851" s="12">
        <f t="shared" si="74"/>
        <v>0</v>
      </c>
      <c r="Q851" s="12">
        <f t="shared" si="70"/>
        <v>0</v>
      </c>
      <c r="R851" s="12">
        <f t="shared" si="71"/>
        <v>0</v>
      </c>
      <c r="S851" s="12">
        <f t="shared" si="72"/>
        <v>0</v>
      </c>
      <c r="T851" s="12">
        <f t="shared" si="73"/>
        <v>0</v>
      </c>
    </row>
    <row r="852" spans="1:20" ht="31.5" outlineLevel="4">
      <c r="A852" s="102" t="s">
        <v>662</v>
      </c>
      <c r="B852" s="103" t="s">
        <v>776</v>
      </c>
      <c r="C852" s="103" t="s">
        <v>63</v>
      </c>
      <c r="D852" s="103" t="s">
        <v>2</v>
      </c>
      <c r="E852" s="103" t="s">
        <v>405</v>
      </c>
      <c r="F852" s="103" t="s">
        <v>1</v>
      </c>
      <c r="G852" s="12">
        <f>G853+G857</f>
        <v>1400050</v>
      </c>
      <c r="H852" s="12"/>
      <c r="I852" s="12">
        <f>I853+I857</f>
        <v>1400050</v>
      </c>
      <c r="J852" s="12"/>
      <c r="L852" s="12">
        <f>L853+L857</f>
        <v>1400050</v>
      </c>
      <c r="M852" s="12">
        <f>M853+M857</f>
        <v>0</v>
      </c>
      <c r="N852" s="12">
        <f>N853+N857</f>
        <v>1400050</v>
      </c>
      <c r="O852" s="12">
        <f>O853+O857</f>
        <v>0</v>
      </c>
      <c r="Q852" s="12">
        <f t="shared" si="70"/>
        <v>0</v>
      </c>
      <c r="R852" s="12">
        <f t="shared" si="71"/>
        <v>0</v>
      </c>
      <c r="S852" s="12">
        <f t="shared" si="72"/>
        <v>0</v>
      </c>
      <c r="T852" s="12">
        <f t="shared" si="73"/>
        <v>0</v>
      </c>
    </row>
    <row r="853" spans="1:20" s="149" customFormat="1" ht="63" outlineLevel="5">
      <c r="A853" s="19" t="s">
        <v>1190</v>
      </c>
      <c r="B853" s="20" t="s">
        <v>776</v>
      </c>
      <c r="C853" s="20" t="s">
        <v>63</v>
      </c>
      <c r="D853" s="20" t="s">
        <v>2</v>
      </c>
      <c r="E853" s="20" t="s">
        <v>406</v>
      </c>
      <c r="F853" s="20" t="s">
        <v>1</v>
      </c>
      <c r="G853" s="13">
        <f>G854</f>
        <v>880050</v>
      </c>
      <c r="H853" s="13"/>
      <c r="I853" s="13">
        <f>I854</f>
        <v>880050</v>
      </c>
      <c r="J853" s="13"/>
      <c r="L853" s="13">
        <f>L854</f>
        <v>880050</v>
      </c>
      <c r="M853" s="13">
        <f>M854</f>
        <v>0</v>
      </c>
      <c r="N853" s="13">
        <f>N854</f>
        <v>880050</v>
      </c>
      <c r="O853" s="13">
        <f>O854</f>
        <v>0</v>
      </c>
      <c r="Q853" s="13">
        <f t="shared" si="70"/>
        <v>0</v>
      </c>
      <c r="R853" s="13">
        <f t="shared" si="71"/>
        <v>0</v>
      </c>
      <c r="S853" s="13">
        <f t="shared" si="72"/>
        <v>0</v>
      </c>
      <c r="T853" s="13">
        <f t="shared" si="73"/>
        <v>0</v>
      </c>
    </row>
    <row r="854" spans="1:20" s="149" customFormat="1" ht="31.5" outlineLevel="6">
      <c r="A854" s="19" t="s">
        <v>448</v>
      </c>
      <c r="B854" s="20" t="s">
        <v>776</v>
      </c>
      <c r="C854" s="20" t="s">
        <v>63</v>
      </c>
      <c r="D854" s="20" t="s">
        <v>2</v>
      </c>
      <c r="E854" s="20" t="s">
        <v>407</v>
      </c>
      <c r="F854" s="20" t="s">
        <v>1</v>
      </c>
      <c r="G854" s="13">
        <f>G855+G856</f>
        <v>880050</v>
      </c>
      <c r="H854" s="13"/>
      <c r="I854" s="13">
        <f>I855+I856</f>
        <v>880050</v>
      </c>
      <c r="J854" s="13"/>
      <c r="L854" s="13">
        <f>L855+L856</f>
        <v>880050</v>
      </c>
      <c r="M854" s="13">
        <f>M855+M856</f>
        <v>0</v>
      </c>
      <c r="N854" s="13">
        <f>N855+N856</f>
        <v>880050</v>
      </c>
      <c r="O854" s="13">
        <f>O855+O856</f>
        <v>0</v>
      </c>
      <c r="Q854" s="13">
        <f t="shared" si="70"/>
        <v>0</v>
      </c>
      <c r="R854" s="13">
        <f t="shared" si="71"/>
        <v>0</v>
      </c>
      <c r="S854" s="13">
        <f t="shared" si="72"/>
        <v>0</v>
      </c>
      <c r="T854" s="13">
        <f t="shared" si="73"/>
        <v>0</v>
      </c>
    </row>
    <row r="855" spans="1:20" s="149" customFormat="1" ht="110.25" outlineLevel="7">
      <c r="A855" s="19" t="s">
        <v>702</v>
      </c>
      <c r="B855" s="20" t="s">
        <v>776</v>
      </c>
      <c r="C855" s="20" t="s">
        <v>63</v>
      </c>
      <c r="D855" s="20" t="s">
        <v>2</v>
      </c>
      <c r="E855" s="20" t="s">
        <v>407</v>
      </c>
      <c r="F855" s="20" t="s">
        <v>10</v>
      </c>
      <c r="G855" s="13">
        <v>300000</v>
      </c>
      <c r="H855" s="13"/>
      <c r="I855" s="13">
        <v>300000</v>
      </c>
      <c r="J855" s="13"/>
      <c r="L855" s="13">
        <v>300000</v>
      </c>
      <c r="M855" s="13">
        <v>0</v>
      </c>
      <c r="N855" s="13">
        <v>300000</v>
      </c>
      <c r="O855" s="13">
        <v>0</v>
      </c>
      <c r="Q855" s="13">
        <f t="shared" si="70"/>
        <v>0</v>
      </c>
      <c r="R855" s="13">
        <f t="shared" si="71"/>
        <v>0</v>
      </c>
      <c r="S855" s="13">
        <f t="shared" si="72"/>
        <v>0</v>
      </c>
      <c r="T855" s="13">
        <f t="shared" si="73"/>
        <v>0</v>
      </c>
    </row>
    <row r="856" spans="1:20" s="149" customFormat="1" ht="47.25" outlineLevel="7">
      <c r="A856" s="19" t="s">
        <v>703</v>
      </c>
      <c r="B856" s="20" t="s">
        <v>776</v>
      </c>
      <c r="C856" s="20" t="s">
        <v>63</v>
      </c>
      <c r="D856" s="20" t="s">
        <v>2</v>
      </c>
      <c r="E856" s="20" t="s">
        <v>407</v>
      </c>
      <c r="F856" s="20" t="s">
        <v>17</v>
      </c>
      <c r="G856" s="13">
        <v>580050</v>
      </c>
      <c r="H856" s="13"/>
      <c r="I856" s="13">
        <v>580050</v>
      </c>
      <c r="J856" s="13"/>
      <c r="L856" s="13">
        <v>580050</v>
      </c>
      <c r="M856" s="13">
        <v>0</v>
      </c>
      <c r="N856" s="13">
        <v>580050</v>
      </c>
      <c r="O856" s="13">
        <v>0</v>
      </c>
      <c r="Q856" s="13">
        <f t="shared" si="70"/>
        <v>0</v>
      </c>
      <c r="R856" s="13">
        <f t="shared" si="71"/>
        <v>0</v>
      </c>
      <c r="S856" s="13">
        <f t="shared" si="72"/>
        <v>0</v>
      </c>
      <c r="T856" s="13">
        <f t="shared" si="73"/>
        <v>0</v>
      </c>
    </row>
    <row r="857" spans="1:20" s="149" customFormat="1" ht="94.5" outlineLevel="5">
      <c r="A857" s="19" t="s">
        <v>1191</v>
      </c>
      <c r="B857" s="20" t="s">
        <v>776</v>
      </c>
      <c r="C857" s="20" t="s">
        <v>63</v>
      </c>
      <c r="D857" s="20" t="s">
        <v>2</v>
      </c>
      <c r="E857" s="20" t="s">
        <v>408</v>
      </c>
      <c r="F857" s="20" t="s">
        <v>1</v>
      </c>
      <c r="G857" s="13">
        <f>G858</f>
        <v>520000</v>
      </c>
      <c r="H857" s="13"/>
      <c r="I857" s="13">
        <f>I858</f>
        <v>520000</v>
      </c>
      <c r="J857" s="13"/>
      <c r="L857" s="13">
        <f>L858</f>
        <v>520000</v>
      </c>
      <c r="M857" s="13">
        <f>M858</f>
        <v>0</v>
      </c>
      <c r="N857" s="13">
        <f>N858</f>
        <v>520000</v>
      </c>
      <c r="O857" s="13">
        <f>O858</f>
        <v>0</v>
      </c>
      <c r="Q857" s="13">
        <f t="shared" si="70"/>
        <v>0</v>
      </c>
      <c r="R857" s="13">
        <f t="shared" si="71"/>
        <v>0</v>
      </c>
      <c r="S857" s="13">
        <f t="shared" si="72"/>
        <v>0</v>
      </c>
      <c r="T857" s="13">
        <f t="shared" si="73"/>
        <v>0</v>
      </c>
    </row>
    <row r="858" spans="1:20" s="149" customFormat="1" ht="31.5" outlineLevel="6">
      <c r="A858" s="19" t="s">
        <v>448</v>
      </c>
      <c r="B858" s="20" t="s">
        <v>776</v>
      </c>
      <c r="C858" s="20" t="s">
        <v>63</v>
      </c>
      <c r="D858" s="20" t="s">
        <v>2</v>
      </c>
      <c r="E858" s="20" t="s">
        <v>409</v>
      </c>
      <c r="F858" s="20" t="s">
        <v>1</v>
      </c>
      <c r="G858" s="13">
        <f>G859+G860</f>
        <v>520000</v>
      </c>
      <c r="H858" s="13"/>
      <c r="I858" s="13">
        <f>I859+I860</f>
        <v>520000</v>
      </c>
      <c r="J858" s="13"/>
      <c r="L858" s="13">
        <f>L859+L860</f>
        <v>520000</v>
      </c>
      <c r="M858" s="13">
        <f>M859+M860</f>
        <v>0</v>
      </c>
      <c r="N858" s="13">
        <f>N859+N860</f>
        <v>520000</v>
      </c>
      <c r="O858" s="13">
        <f>O859+O860</f>
        <v>0</v>
      </c>
      <c r="Q858" s="13">
        <f t="shared" si="70"/>
        <v>0</v>
      </c>
      <c r="R858" s="13">
        <f t="shared" si="71"/>
        <v>0</v>
      </c>
      <c r="S858" s="13">
        <f t="shared" si="72"/>
        <v>0</v>
      </c>
      <c r="T858" s="13">
        <f t="shared" si="73"/>
        <v>0</v>
      </c>
    </row>
    <row r="859" spans="1:20" s="149" customFormat="1" ht="110.25" outlineLevel="7">
      <c r="A859" s="19" t="s">
        <v>702</v>
      </c>
      <c r="B859" s="20" t="s">
        <v>776</v>
      </c>
      <c r="C859" s="20" t="s">
        <v>63</v>
      </c>
      <c r="D859" s="20" t="s">
        <v>2</v>
      </c>
      <c r="E859" s="20" t="s">
        <v>409</v>
      </c>
      <c r="F859" s="20" t="s">
        <v>10</v>
      </c>
      <c r="G859" s="13">
        <v>240000</v>
      </c>
      <c r="H859" s="13"/>
      <c r="I859" s="13">
        <v>240000</v>
      </c>
      <c r="J859" s="13"/>
      <c r="L859" s="13">
        <v>240000</v>
      </c>
      <c r="M859" s="13">
        <v>0</v>
      </c>
      <c r="N859" s="13">
        <v>240000</v>
      </c>
      <c r="O859" s="13">
        <v>0</v>
      </c>
      <c r="Q859" s="13">
        <f t="shared" si="70"/>
        <v>0</v>
      </c>
      <c r="R859" s="13">
        <f t="shared" si="71"/>
        <v>0</v>
      </c>
      <c r="S859" s="13">
        <f t="shared" si="72"/>
        <v>0</v>
      </c>
      <c r="T859" s="13">
        <f t="shared" si="73"/>
        <v>0</v>
      </c>
    </row>
    <row r="860" spans="1:20" s="149" customFormat="1" ht="47.25" outlineLevel="7">
      <c r="A860" s="19" t="s">
        <v>703</v>
      </c>
      <c r="B860" s="20" t="s">
        <v>776</v>
      </c>
      <c r="C860" s="20" t="s">
        <v>63</v>
      </c>
      <c r="D860" s="20" t="s">
        <v>2</v>
      </c>
      <c r="E860" s="20" t="s">
        <v>409</v>
      </c>
      <c r="F860" s="20" t="s">
        <v>17</v>
      </c>
      <c r="G860" s="13">
        <v>280000</v>
      </c>
      <c r="H860" s="13"/>
      <c r="I860" s="13">
        <v>280000</v>
      </c>
      <c r="J860" s="13"/>
      <c r="L860" s="13">
        <v>280000</v>
      </c>
      <c r="M860" s="13">
        <v>0</v>
      </c>
      <c r="N860" s="13">
        <v>280000</v>
      </c>
      <c r="O860" s="13">
        <v>0</v>
      </c>
      <c r="Q860" s="13">
        <f t="shared" si="70"/>
        <v>0</v>
      </c>
      <c r="R860" s="13">
        <f t="shared" si="71"/>
        <v>0</v>
      </c>
      <c r="S860" s="13">
        <f t="shared" si="72"/>
        <v>0</v>
      </c>
      <c r="T860" s="13">
        <f t="shared" si="73"/>
        <v>0</v>
      </c>
    </row>
    <row r="861" spans="1:20" ht="63">
      <c r="A861" s="102" t="s">
        <v>1192</v>
      </c>
      <c r="B861" s="103" t="s">
        <v>784</v>
      </c>
      <c r="C861" s="103" t="s">
        <v>3</v>
      </c>
      <c r="D861" s="103" t="s">
        <v>3</v>
      </c>
      <c r="E861" s="103" t="s">
        <v>4</v>
      </c>
      <c r="F861" s="103" t="s">
        <v>1</v>
      </c>
      <c r="G861" s="12">
        <f>G862</f>
        <v>3627540.5</v>
      </c>
      <c r="H861" s="12"/>
      <c r="I861" s="12">
        <f>I862</f>
        <v>3663540.5</v>
      </c>
      <c r="J861" s="12"/>
      <c r="L861" s="12">
        <f>L862</f>
        <v>3627540.5</v>
      </c>
      <c r="M861" s="12"/>
      <c r="N861" s="12">
        <f>N862</f>
        <v>3663540.5</v>
      </c>
      <c r="O861" s="12"/>
      <c r="Q861" s="12">
        <f t="shared" si="70"/>
        <v>0</v>
      </c>
      <c r="R861" s="12">
        <f t="shared" si="71"/>
        <v>0</v>
      </c>
      <c r="S861" s="12">
        <f t="shared" si="72"/>
        <v>0</v>
      </c>
      <c r="T861" s="12">
        <f t="shared" si="73"/>
        <v>0</v>
      </c>
    </row>
    <row r="862" spans="1:20" ht="31.5" outlineLevel="1">
      <c r="A862" s="102" t="s">
        <v>701</v>
      </c>
      <c r="B862" s="103" t="s">
        <v>784</v>
      </c>
      <c r="C862" s="103" t="s">
        <v>2</v>
      </c>
      <c r="D862" s="103" t="s">
        <v>3</v>
      </c>
      <c r="E862" s="103" t="s">
        <v>4</v>
      </c>
      <c r="F862" s="103" t="s">
        <v>1</v>
      </c>
      <c r="G862" s="12">
        <f>G863+G880</f>
        <v>3627540.5</v>
      </c>
      <c r="H862" s="12"/>
      <c r="I862" s="12">
        <f>I863+I880</f>
        <v>3663540.5</v>
      </c>
      <c r="J862" s="12"/>
      <c r="L862" s="12">
        <f>L863+L880</f>
        <v>3627540.5</v>
      </c>
      <c r="M862" s="12"/>
      <c r="N862" s="12">
        <f>N863+N880</f>
        <v>3663540.5</v>
      </c>
      <c r="O862" s="12"/>
      <c r="Q862" s="12">
        <f t="shared" si="70"/>
        <v>0</v>
      </c>
      <c r="R862" s="12">
        <f t="shared" si="71"/>
        <v>0</v>
      </c>
      <c r="S862" s="12">
        <f t="shared" si="72"/>
        <v>0</v>
      </c>
      <c r="T862" s="12">
        <f t="shared" si="73"/>
        <v>0</v>
      </c>
    </row>
    <row r="863" spans="1:20" ht="78.75" outlineLevel="2">
      <c r="A863" s="102" t="s">
        <v>675</v>
      </c>
      <c r="B863" s="103" t="s">
        <v>784</v>
      </c>
      <c r="C863" s="103" t="s">
        <v>2</v>
      </c>
      <c r="D863" s="103" t="s">
        <v>60</v>
      </c>
      <c r="E863" s="103" t="s">
        <v>4</v>
      </c>
      <c r="F863" s="103" t="s">
        <v>1</v>
      </c>
      <c r="G863" s="12">
        <f>G864+G873</f>
        <v>3470994</v>
      </c>
      <c r="H863" s="12"/>
      <c r="I863" s="12">
        <f>I864+I873</f>
        <v>3506994</v>
      </c>
      <c r="J863" s="12"/>
      <c r="L863" s="12">
        <f>L864+L873</f>
        <v>3470994</v>
      </c>
      <c r="M863" s="12"/>
      <c r="N863" s="12">
        <f>N864+N873</f>
        <v>3506994</v>
      </c>
      <c r="O863" s="12"/>
      <c r="Q863" s="12">
        <f t="shared" si="70"/>
        <v>0</v>
      </c>
      <c r="R863" s="12">
        <f t="shared" si="71"/>
        <v>0</v>
      </c>
      <c r="S863" s="12">
        <f t="shared" si="72"/>
        <v>0</v>
      </c>
      <c r="T863" s="12">
        <f t="shared" si="73"/>
        <v>0</v>
      </c>
    </row>
    <row r="864" spans="1:20" ht="63" outlineLevel="3">
      <c r="A864" s="102" t="s">
        <v>665</v>
      </c>
      <c r="B864" s="103" t="s">
        <v>784</v>
      </c>
      <c r="C864" s="103" t="s">
        <v>2</v>
      </c>
      <c r="D864" s="103" t="s">
        <v>60</v>
      </c>
      <c r="E864" s="103" t="s">
        <v>6</v>
      </c>
      <c r="F864" s="103" t="s">
        <v>1</v>
      </c>
      <c r="G864" s="12">
        <f>G865</f>
        <v>73514</v>
      </c>
      <c r="H864" s="12"/>
      <c r="I864" s="12">
        <f>I865</f>
        <v>73514</v>
      </c>
      <c r="J864" s="12"/>
      <c r="L864" s="12">
        <f>L865</f>
        <v>73514</v>
      </c>
      <c r="M864" s="12"/>
      <c r="N864" s="12">
        <f>N865</f>
        <v>73514</v>
      </c>
      <c r="O864" s="12"/>
      <c r="Q864" s="12">
        <f t="shared" si="70"/>
        <v>0</v>
      </c>
      <c r="R864" s="12">
        <f t="shared" si="71"/>
        <v>0</v>
      </c>
      <c r="S864" s="12">
        <f t="shared" si="72"/>
        <v>0</v>
      </c>
      <c r="T864" s="12">
        <f t="shared" si="73"/>
        <v>0</v>
      </c>
    </row>
    <row r="865" spans="1:20" ht="47.25" outlineLevel="4">
      <c r="A865" s="102" t="s">
        <v>622</v>
      </c>
      <c r="B865" s="103" t="s">
        <v>784</v>
      </c>
      <c r="C865" s="103" t="s">
        <v>2</v>
      </c>
      <c r="D865" s="103" t="s">
        <v>60</v>
      </c>
      <c r="E865" s="103" t="s">
        <v>7</v>
      </c>
      <c r="F865" s="103" t="s">
        <v>1</v>
      </c>
      <c r="G865" s="12">
        <f>G866+G870</f>
        <v>73514</v>
      </c>
      <c r="H865" s="12"/>
      <c r="I865" s="12">
        <f>I866+I870</f>
        <v>73514</v>
      </c>
      <c r="J865" s="12"/>
      <c r="L865" s="12">
        <f>L866+L870</f>
        <v>73514</v>
      </c>
      <c r="M865" s="12"/>
      <c r="N865" s="12">
        <f>N866+N870</f>
        <v>73514</v>
      </c>
      <c r="O865" s="12"/>
      <c r="Q865" s="12">
        <f t="shared" si="70"/>
        <v>0</v>
      </c>
      <c r="R865" s="12">
        <f t="shared" si="71"/>
        <v>0</v>
      </c>
      <c r="S865" s="12">
        <f t="shared" si="72"/>
        <v>0</v>
      </c>
      <c r="T865" s="12">
        <f t="shared" si="73"/>
        <v>0</v>
      </c>
    </row>
    <row r="866" spans="1:20" s="149" customFormat="1" ht="78.75" outlineLevel="5">
      <c r="A866" s="19" t="s">
        <v>1081</v>
      </c>
      <c r="B866" s="20" t="s">
        <v>784</v>
      </c>
      <c r="C866" s="20" t="s">
        <v>2</v>
      </c>
      <c r="D866" s="20" t="s">
        <v>60</v>
      </c>
      <c r="E866" s="20" t="s">
        <v>15</v>
      </c>
      <c r="F866" s="20" t="s">
        <v>1</v>
      </c>
      <c r="G866" s="13">
        <f>G867</f>
        <v>57400</v>
      </c>
      <c r="H866" s="13"/>
      <c r="I866" s="13">
        <f>I867</f>
        <v>57400</v>
      </c>
      <c r="J866" s="13"/>
      <c r="L866" s="13">
        <f>L867</f>
        <v>57400</v>
      </c>
      <c r="M866" s="13"/>
      <c r="N866" s="13">
        <f>N867</f>
        <v>57400</v>
      </c>
      <c r="O866" s="13"/>
      <c r="Q866" s="13">
        <f t="shared" si="70"/>
        <v>0</v>
      </c>
      <c r="R866" s="13">
        <f t="shared" si="71"/>
        <v>0</v>
      </c>
      <c r="S866" s="13">
        <f t="shared" si="72"/>
        <v>0</v>
      </c>
      <c r="T866" s="13">
        <f t="shared" si="73"/>
        <v>0</v>
      </c>
    </row>
    <row r="867" spans="1:20" s="149" customFormat="1" ht="47.25" outlineLevel="6">
      <c r="A867" s="19" t="s">
        <v>437</v>
      </c>
      <c r="B867" s="20" t="s">
        <v>784</v>
      </c>
      <c r="C867" s="20" t="s">
        <v>2</v>
      </c>
      <c r="D867" s="20" t="s">
        <v>60</v>
      </c>
      <c r="E867" s="20" t="s">
        <v>16</v>
      </c>
      <c r="F867" s="20" t="s">
        <v>1</v>
      </c>
      <c r="G867" s="13">
        <f>G868+G869</f>
        <v>57400</v>
      </c>
      <c r="H867" s="13"/>
      <c r="I867" s="13">
        <f>I868+I869</f>
        <v>57400</v>
      </c>
      <c r="J867" s="13"/>
      <c r="L867" s="13">
        <f>L868+L869</f>
        <v>57400</v>
      </c>
      <c r="M867" s="13"/>
      <c r="N867" s="13">
        <f>N868+N869</f>
        <v>57400</v>
      </c>
      <c r="O867" s="13"/>
      <c r="Q867" s="13">
        <f t="shared" si="70"/>
        <v>0</v>
      </c>
      <c r="R867" s="13">
        <f t="shared" si="71"/>
        <v>0</v>
      </c>
      <c r="S867" s="13">
        <f t="shared" si="72"/>
        <v>0</v>
      </c>
      <c r="T867" s="13">
        <f t="shared" si="73"/>
        <v>0</v>
      </c>
    </row>
    <row r="868" spans="1:20" s="149" customFormat="1" ht="110.25" outlineLevel="7">
      <c r="A868" s="19" t="s">
        <v>702</v>
      </c>
      <c r="B868" s="20" t="s">
        <v>784</v>
      </c>
      <c r="C868" s="20" t="s">
        <v>2</v>
      </c>
      <c r="D868" s="20" t="s">
        <v>60</v>
      </c>
      <c r="E868" s="20" t="s">
        <v>16</v>
      </c>
      <c r="F868" s="20" t="s">
        <v>10</v>
      </c>
      <c r="G868" s="13">
        <v>30700</v>
      </c>
      <c r="H868" s="13"/>
      <c r="I868" s="13">
        <v>30700</v>
      </c>
      <c r="J868" s="13"/>
      <c r="L868" s="13">
        <v>30700</v>
      </c>
      <c r="M868" s="13"/>
      <c r="N868" s="13">
        <v>30700</v>
      </c>
      <c r="O868" s="13"/>
      <c r="Q868" s="13">
        <f t="shared" si="70"/>
        <v>0</v>
      </c>
      <c r="R868" s="13">
        <f t="shared" si="71"/>
        <v>0</v>
      </c>
      <c r="S868" s="13">
        <f t="shared" si="72"/>
        <v>0</v>
      </c>
      <c r="T868" s="13">
        <f t="shared" si="73"/>
        <v>0</v>
      </c>
    </row>
    <row r="869" spans="1:20" s="149" customFormat="1" ht="47.25" outlineLevel="7">
      <c r="A869" s="19" t="s">
        <v>703</v>
      </c>
      <c r="B869" s="20" t="s">
        <v>784</v>
      </c>
      <c r="C869" s="20" t="s">
        <v>2</v>
      </c>
      <c r="D869" s="20" t="s">
        <v>60</v>
      </c>
      <c r="E869" s="20" t="s">
        <v>16</v>
      </c>
      <c r="F869" s="20" t="s">
        <v>17</v>
      </c>
      <c r="G869" s="13">
        <v>26700</v>
      </c>
      <c r="H869" s="13"/>
      <c r="I869" s="13">
        <v>26700</v>
      </c>
      <c r="J869" s="13"/>
      <c r="L869" s="13">
        <v>26700</v>
      </c>
      <c r="M869" s="13"/>
      <c r="N869" s="13">
        <v>26700</v>
      </c>
      <c r="O869" s="13"/>
      <c r="Q869" s="13">
        <f t="shared" si="70"/>
        <v>0</v>
      </c>
      <c r="R869" s="13">
        <f t="shared" si="71"/>
        <v>0</v>
      </c>
      <c r="S869" s="13">
        <f t="shared" si="72"/>
        <v>0</v>
      </c>
      <c r="T869" s="13">
        <f t="shared" si="73"/>
        <v>0</v>
      </c>
    </row>
    <row r="870" spans="1:20" s="149" customFormat="1" ht="31.5" outlineLevel="5">
      <c r="A870" s="19" t="s">
        <v>1082</v>
      </c>
      <c r="B870" s="20" t="s">
        <v>784</v>
      </c>
      <c r="C870" s="20" t="s">
        <v>2</v>
      </c>
      <c r="D870" s="20" t="s">
        <v>60</v>
      </c>
      <c r="E870" s="20" t="s">
        <v>18</v>
      </c>
      <c r="F870" s="20" t="s">
        <v>1</v>
      </c>
      <c r="G870" s="13">
        <f>G871</f>
        <v>16114</v>
      </c>
      <c r="H870" s="13"/>
      <c r="I870" s="13">
        <f>I871</f>
        <v>16114</v>
      </c>
      <c r="J870" s="13"/>
      <c r="L870" s="13">
        <f>L871</f>
        <v>16114</v>
      </c>
      <c r="M870" s="13"/>
      <c r="N870" s="13">
        <f>N871</f>
        <v>16114</v>
      </c>
      <c r="O870" s="13"/>
      <c r="Q870" s="13">
        <f t="shared" si="70"/>
        <v>0</v>
      </c>
      <c r="R870" s="13">
        <f t="shared" si="71"/>
        <v>0</v>
      </c>
      <c r="S870" s="13">
        <f t="shared" si="72"/>
        <v>0</v>
      </c>
      <c r="T870" s="13">
        <f t="shared" si="73"/>
        <v>0</v>
      </c>
    </row>
    <row r="871" spans="1:20" s="149" customFormat="1" ht="47.25" outlineLevel="6">
      <c r="A871" s="19" t="s">
        <v>437</v>
      </c>
      <c r="B871" s="20" t="s">
        <v>784</v>
      </c>
      <c r="C871" s="20" t="s">
        <v>2</v>
      </c>
      <c r="D871" s="20" t="s">
        <v>60</v>
      </c>
      <c r="E871" s="20" t="s">
        <v>19</v>
      </c>
      <c r="F871" s="20" t="s">
        <v>1</v>
      </c>
      <c r="G871" s="13">
        <f>G872</f>
        <v>16114</v>
      </c>
      <c r="H871" s="13"/>
      <c r="I871" s="13">
        <f>I872</f>
        <v>16114</v>
      </c>
      <c r="J871" s="13"/>
      <c r="L871" s="13">
        <f>L872</f>
        <v>16114</v>
      </c>
      <c r="M871" s="13"/>
      <c r="N871" s="13">
        <f>N872</f>
        <v>16114</v>
      </c>
      <c r="O871" s="13"/>
      <c r="Q871" s="13">
        <f t="shared" si="70"/>
        <v>0</v>
      </c>
      <c r="R871" s="13">
        <f t="shared" si="71"/>
        <v>0</v>
      </c>
      <c r="S871" s="13">
        <f t="shared" si="72"/>
        <v>0</v>
      </c>
      <c r="T871" s="13">
        <f t="shared" si="73"/>
        <v>0</v>
      </c>
    </row>
    <row r="872" spans="1:20" s="149" customFormat="1" ht="47.25" outlineLevel="7">
      <c r="A872" s="19" t="s">
        <v>703</v>
      </c>
      <c r="B872" s="20" t="s">
        <v>784</v>
      </c>
      <c r="C872" s="20" t="s">
        <v>2</v>
      </c>
      <c r="D872" s="20" t="s">
        <v>60</v>
      </c>
      <c r="E872" s="20" t="s">
        <v>19</v>
      </c>
      <c r="F872" s="20" t="s">
        <v>17</v>
      </c>
      <c r="G872" s="13">
        <v>16114</v>
      </c>
      <c r="H872" s="13"/>
      <c r="I872" s="13">
        <v>16114</v>
      </c>
      <c r="J872" s="13"/>
      <c r="L872" s="13">
        <v>16114</v>
      </c>
      <c r="M872" s="13"/>
      <c r="N872" s="13">
        <v>16114</v>
      </c>
      <c r="O872" s="13"/>
      <c r="Q872" s="13">
        <f t="shared" si="70"/>
        <v>0</v>
      </c>
      <c r="R872" s="13">
        <f t="shared" si="71"/>
        <v>0</v>
      </c>
      <c r="S872" s="13">
        <f t="shared" si="72"/>
        <v>0</v>
      </c>
      <c r="T872" s="13">
        <f t="shared" si="73"/>
        <v>0</v>
      </c>
    </row>
    <row r="873" spans="1:20" outlineLevel="3">
      <c r="A873" s="102" t="s">
        <v>498</v>
      </c>
      <c r="B873" s="103" t="s">
        <v>784</v>
      </c>
      <c r="C873" s="103" t="s">
        <v>2</v>
      </c>
      <c r="D873" s="103" t="s">
        <v>60</v>
      </c>
      <c r="E873" s="103" t="s">
        <v>11</v>
      </c>
      <c r="F873" s="103" t="s">
        <v>1</v>
      </c>
      <c r="G873" s="12">
        <f>G874+G876+G878</f>
        <v>3397480</v>
      </c>
      <c r="H873" s="12"/>
      <c r="I873" s="12">
        <f>I874+I876+I878</f>
        <v>3433480</v>
      </c>
      <c r="J873" s="12"/>
      <c r="L873" s="12">
        <f>L874+L876+L878</f>
        <v>3397480</v>
      </c>
      <c r="M873" s="12"/>
      <c r="N873" s="12">
        <f>N874+N876+N878</f>
        <v>3433480</v>
      </c>
      <c r="O873" s="12"/>
      <c r="Q873" s="12">
        <f t="shared" si="70"/>
        <v>0</v>
      </c>
      <c r="R873" s="12">
        <f t="shared" si="71"/>
        <v>0</v>
      </c>
      <c r="S873" s="12">
        <f t="shared" si="72"/>
        <v>0</v>
      </c>
      <c r="T873" s="12">
        <f t="shared" si="73"/>
        <v>0</v>
      </c>
    </row>
    <row r="874" spans="1:20" s="149" customFormat="1" ht="63" outlineLevel="6">
      <c r="A874" s="19" t="s">
        <v>444</v>
      </c>
      <c r="B874" s="20" t="s">
        <v>784</v>
      </c>
      <c r="C874" s="20" t="s">
        <v>2</v>
      </c>
      <c r="D874" s="20" t="s">
        <v>60</v>
      </c>
      <c r="E874" s="20" t="s">
        <v>61</v>
      </c>
      <c r="F874" s="20" t="s">
        <v>1</v>
      </c>
      <c r="G874" s="13">
        <f>G875</f>
        <v>1299819</v>
      </c>
      <c r="H874" s="13"/>
      <c r="I874" s="13">
        <f>I875</f>
        <v>1299819</v>
      </c>
      <c r="J874" s="13"/>
      <c r="L874" s="13">
        <f>L875</f>
        <v>1299819</v>
      </c>
      <c r="M874" s="13"/>
      <c r="N874" s="13">
        <f>N875</f>
        <v>1299819</v>
      </c>
      <c r="O874" s="13"/>
      <c r="Q874" s="13">
        <f t="shared" si="70"/>
        <v>0</v>
      </c>
      <c r="R874" s="13">
        <f t="shared" si="71"/>
        <v>0</v>
      </c>
      <c r="S874" s="13">
        <f t="shared" si="72"/>
        <v>0</v>
      </c>
      <c r="T874" s="13">
        <f t="shared" si="73"/>
        <v>0</v>
      </c>
    </row>
    <row r="875" spans="1:20" s="149" customFormat="1" ht="110.25" outlineLevel="7">
      <c r="A875" s="19" t="s">
        <v>702</v>
      </c>
      <c r="B875" s="20" t="s">
        <v>784</v>
      </c>
      <c r="C875" s="20" t="s">
        <v>2</v>
      </c>
      <c r="D875" s="20" t="s">
        <v>60</v>
      </c>
      <c r="E875" s="20" t="s">
        <v>61</v>
      </c>
      <c r="F875" s="20" t="s">
        <v>10</v>
      </c>
      <c r="G875" s="13">
        <v>1299819</v>
      </c>
      <c r="H875" s="13"/>
      <c r="I875" s="13">
        <v>1299819</v>
      </c>
      <c r="J875" s="13"/>
      <c r="L875" s="13">
        <v>1299819</v>
      </c>
      <c r="M875" s="13"/>
      <c r="N875" s="13">
        <v>1299819</v>
      </c>
      <c r="O875" s="13"/>
      <c r="Q875" s="13">
        <f t="shared" si="70"/>
        <v>0</v>
      </c>
      <c r="R875" s="13">
        <f t="shared" si="71"/>
        <v>0</v>
      </c>
      <c r="S875" s="13">
        <f t="shared" si="72"/>
        <v>0</v>
      </c>
      <c r="T875" s="13">
        <f t="shared" si="73"/>
        <v>0</v>
      </c>
    </row>
    <row r="876" spans="1:20" s="149" customFormat="1" ht="47.25" outlineLevel="6">
      <c r="A876" s="19" t="s">
        <v>441</v>
      </c>
      <c r="B876" s="20" t="s">
        <v>784</v>
      </c>
      <c r="C876" s="20" t="s">
        <v>2</v>
      </c>
      <c r="D876" s="20" t="s">
        <v>60</v>
      </c>
      <c r="E876" s="20" t="s">
        <v>21</v>
      </c>
      <c r="F876" s="20" t="s">
        <v>1</v>
      </c>
      <c r="G876" s="13">
        <f>G877</f>
        <v>2047661</v>
      </c>
      <c r="H876" s="13"/>
      <c r="I876" s="13">
        <f>I877</f>
        <v>2047661</v>
      </c>
      <c r="J876" s="13"/>
      <c r="L876" s="13">
        <f>L877</f>
        <v>2047661</v>
      </c>
      <c r="M876" s="13"/>
      <c r="N876" s="13">
        <f>N877</f>
        <v>2047661</v>
      </c>
      <c r="O876" s="13"/>
      <c r="Q876" s="13">
        <f t="shared" si="70"/>
        <v>0</v>
      </c>
      <c r="R876" s="13">
        <f t="shared" si="71"/>
        <v>0</v>
      </c>
      <c r="S876" s="13">
        <f t="shared" si="72"/>
        <v>0</v>
      </c>
      <c r="T876" s="13">
        <f t="shared" si="73"/>
        <v>0</v>
      </c>
    </row>
    <row r="877" spans="1:20" s="149" customFormat="1" ht="110.25" outlineLevel="7">
      <c r="A877" s="19" t="s">
        <v>702</v>
      </c>
      <c r="B877" s="20" t="s">
        <v>784</v>
      </c>
      <c r="C877" s="20" t="s">
        <v>2</v>
      </c>
      <c r="D877" s="20" t="s">
        <v>60</v>
      </c>
      <c r="E877" s="20" t="s">
        <v>21</v>
      </c>
      <c r="F877" s="20" t="s">
        <v>10</v>
      </c>
      <c r="G877" s="13">
        <v>2047661</v>
      </c>
      <c r="H877" s="13"/>
      <c r="I877" s="13">
        <v>2047661</v>
      </c>
      <c r="J877" s="13"/>
      <c r="L877" s="13">
        <v>2047661</v>
      </c>
      <c r="M877" s="13"/>
      <c r="N877" s="13">
        <v>2047661</v>
      </c>
      <c r="O877" s="13"/>
      <c r="Q877" s="13">
        <f t="shared" si="70"/>
        <v>0</v>
      </c>
      <c r="R877" s="13">
        <f t="shared" si="71"/>
        <v>0</v>
      </c>
      <c r="S877" s="13">
        <f t="shared" si="72"/>
        <v>0</v>
      </c>
      <c r="T877" s="13">
        <f t="shared" si="73"/>
        <v>0</v>
      </c>
    </row>
    <row r="878" spans="1:20" s="149" customFormat="1" ht="94.5" outlineLevel="6">
      <c r="A878" s="19" t="s">
        <v>439</v>
      </c>
      <c r="B878" s="20" t="s">
        <v>784</v>
      </c>
      <c r="C878" s="20" t="s">
        <v>2</v>
      </c>
      <c r="D878" s="20" t="s">
        <v>60</v>
      </c>
      <c r="E878" s="20" t="s">
        <v>13</v>
      </c>
      <c r="F878" s="20" t="s">
        <v>1</v>
      </c>
      <c r="G878" s="13">
        <f>G879</f>
        <v>50000</v>
      </c>
      <c r="H878" s="13"/>
      <c r="I878" s="13">
        <f>I879</f>
        <v>86000</v>
      </c>
      <c r="J878" s="13"/>
      <c r="L878" s="13">
        <f>L879</f>
        <v>50000</v>
      </c>
      <c r="M878" s="13"/>
      <c r="N878" s="13">
        <f>N879</f>
        <v>86000</v>
      </c>
      <c r="O878" s="13"/>
      <c r="Q878" s="13">
        <f t="shared" si="70"/>
        <v>0</v>
      </c>
      <c r="R878" s="13">
        <f t="shared" si="71"/>
        <v>0</v>
      </c>
      <c r="S878" s="13">
        <f t="shared" si="72"/>
        <v>0</v>
      </c>
      <c r="T878" s="13">
        <f t="shared" si="73"/>
        <v>0</v>
      </c>
    </row>
    <row r="879" spans="1:20" s="149" customFormat="1" ht="110.25" outlineLevel="7">
      <c r="A879" s="19" t="s">
        <v>702</v>
      </c>
      <c r="B879" s="20" t="s">
        <v>784</v>
      </c>
      <c r="C879" s="20" t="s">
        <v>2</v>
      </c>
      <c r="D879" s="20" t="s">
        <v>60</v>
      </c>
      <c r="E879" s="20" t="s">
        <v>13</v>
      </c>
      <c r="F879" s="20" t="s">
        <v>10</v>
      </c>
      <c r="G879" s="13">
        <v>50000</v>
      </c>
      <c r="H879" s="13"/>
      <c r="I879" s="13">
        <v>86000</v>
      </c>
      <c r="J879" s="13"/>
      <c r="L879" s="13">
        <v>50000</v>
      </c>
      <c r="M879" s="13"/>
      <c r="N879" s="13">
        <v>86000</v>
      </c>
      <c r="O879" s="13"/>
      <c r="Q879" s="13">
        <f t="shared" si="70"/>
        <v>0</v>
      </c>
      <c r="R879" s="13">
        <f t="shared" si="71"/>
        <v>0</v>
      </c>
      <c r="S879" s="13">
        <f t="shared" si="72"/>
        <v>0</v>
      </c>
      <c r="T879" s="13">
        <f t="shared" si="73"/>
        <v>0</v>
      </c>
    </row>
    <row r="880" spans="1:20" ht="31.5" outlineLevel="2">
      <c r="A880" s="102" t="s">
        <v>677</v>
      </c>
      <c r="B880" s="103" t="s">
        <v>784</v>
      </c>
      <c r="C880" s="103" t="s">
        <v>2</v>
      </c>
      <c r="D880" s="103" t="s">
        <v>66</v>
      </c>
      <c r="E880" s="103" t="s">
        <v>4</v>
      </c>
      <c r="F880" s="103" t="s">
        <v>1</v>
      </c>
      <c r="G880" s="12">
        <f>G881</f>
        <v>156546.5</v>
      </c>
      <c r="H880" s="12"/>
      <c r="I880" s="12">
        <f>I881</f>
        <v>156546.5</v>
      </c>
      <c r="J880" s="12"/>
      <c r="L880" s="12">
        <f>L881</f>
        <v>156546.5</v>
      </c>
      <c r="M880" s="12"/>
      <c r="N880" s="12">
        <f>N881</f>
        <v>156546.5</v>
      </c>
      <c r="O880" s="12"/>
      <c r="Q880" s="12">
        <f t="shared" si="70"/>
        <v>0</v>
      </c>
      <c r="R880" s="12">
        <f t="shared" si="71"/>
        <v>0</v>
      </c>
      <c r="S880" s="12">
        <f t="shared" si="72"/>
        <v>0</v>
      </c>
      <c r="T880" s="12">
        <f t="shared" si="73"/>
        <v>0</v>
      </c>
    </row>
    <row r="881" spans="1:20" ht="47.25" outlineLevel="3">
      <c r="A881" s="102" t="s">
        <v>668</v>
      </c>
      <c r="B881" s="103" t="s">
        <v>784</v>
      </c>
      <c r="C881" s="103" t="s">
        <v>2</v>
      </c>
      <c r="D881" s="103" t="s">
        <v>66</v>
      </c>
      <c r="E881" s="103" t="s">
        <v>90</v>
      </c>
      <c r="F881" s="103" t="s">
        <v>1</v>
      </c>
      <c r="G881" s="12">
        <f>G882</f>
        <v>156546.5</v>
      </c>
      <c r="H881" s="12"/>
      <c r="I881" s="12">
        <f>I882</f>
        <v>156546.5</v>
      </c>
      <c r="J881" s="12"/>
      <c r="L881" s="12">
        <f>L882</f>
        <v>156546.5</v>
      </c>
      <c r="M881" s="12"/>
      <c r="N881" s="12">
        <f>N882</f>
        <v>156546.5</v>
      </c>
      <c r="O881" s="12"/>
      <c r="Q881" s="12">
        <f t="shared" si="70"/>
        <v>0</v>
      </c>
      <c r="R881" s="12">
        <f t="shared" si="71"/>
        <v>0</v>
      </c>
      <c r="S881" s="12">
        <f t="shared" si="72"/>
        <v>0</v>
      </c>
      <c r="T881" s="12">
        <f t="shared" si="73"/>
        <v>0</v>
      </c>
    </row>
    <row r="882" spans="1:20" ht="63" outlineLevel="4">
      <c r="A882" s="102" t="s">
        <v>633</v>
      </c>
      <c r="B882" s="103" t="s">
        <v>784</v>
      </c>
      <c r="C882" s="103" t="s">
        <v>2</v>
      </c>
      <c r="D882" s="103" t="s">
        <v>66</v>
      </c>
      <c r="E882" s="103" t="s">
        <v>91</v>
      </c>
      <c r="F882" s="103" t="s">
        <v>1</v>
      </c>
      <c r="G882" s="12">
        <f>G883+G886</f>
        <v>156546.5</v>
      </c>
      <c r="H882" s="12"/>
      <c r="I882" s="12">
        <f>I883+I886</f>
        <v>156546.5</v>
      </c>
      <c r="J882" s="12"/>
      <c r="L882" s="12">
        <f>L883+L886</f>
        <v>156546.5</v>
      </c>
      <c r="M882" s="12"/>
      <c r="N882" s="12">
        <f>N883+N886</f>
        <v>156546.5</v>
      </c>
      <c r="O882" s="12"/>
      <c r="Q882" s="12">
        <f t="shared" si="70"/>
        <v>0</v>
      </c>
      <c r="R882" s="12">
        <f t="shared" si="71"/>
        <v>0</v>
      </c>
      <c r="S882" s="12">
        <f t="shared" si="72"/>
        <v>0</v>
      </c>
      <c r="T882" s="12">
        <f t="shared" si="73"/>
        <v>0</v>
      </c>
    </row>
    <row r="883" spans="1:20" s="149" customFormat="1" ht="63" outlineLevel="5">
      <c r="A883" s="19" t="s">
        <v>1083</v>
      </c>
      <c r="B883" s="20" t="s">
        <v>784</v>
      </c>
      <c r="C883" s="20" t="s">
        <v>2</v>
      </c>
      <c r="D883" s="20" t="s">
        <v>66</v>
      </c>
      <c r="E883" s="20" t="s">
        <v>92</v>
      </c>
      <c r="F883" s="20" t="s">
        <v>1</v>
      </c>
      <c r="G883" s="13">
        <f>G884</f>
        <v>60000</v>
      </c>
      <c r="H883" s="13"/>
      <c r="I883" s="13">
        <f>I884</f>
        <v>60000</v>
      </c>
      <c r="J883" s="13"/>
      <c r="L883" s="13">
        <f>L884</f>
        <v>60000</v>
      </c>
      <c r="M883" s="13"/>
      <c r="N883" s="13">
        <f>N884</f>
        <v>60000</v>
      </c>
      <c r="O883" s="13"/>
      <c r="Q883" s="13">
        <f t="shared" si="70"/>
        <v>0</v>
      </c>
      <c r="R883" s="13">
        <f t="shared" si="71"/>
        <v>0</v>
      </c>
      <c r="S883" s="13">
        <f t="shared" si="72"/>
        <v>0</v>
      </c>
      <c r="T883" s="13">
        <f t="shared" si="73"/>
        <v>0</v>
      </c>
    </row>
    <row r="884" spans="1:20" s="149" customFormat="1" ht="31.5" outlineLevel="6">
      <c r="A884" s="19" t="s">
        <v>448</v>
      </c>
      <c r="B884" s="20" t="s">
        <v>784</v>
      </c>
      <c r="C884" s="20" t="s">
        <v>2</v>
      </c>
      <c r="D884" s="20" t="s">
        <v>66</v>
      </c>
      <c r="E884" s="20" t="s">
        <v>93</v>
      </c>
      <c r="F884" s="20" t="s">
        <v>1</v>
      </c>
      <c r="G884" s="13">
        <f>G885</f>
        <v>60000</v>
      </c>
      <c r="H884" s="13"/>
      <c r="I884" s="13">
        <f>I885</f>
        <v>60000</v>
      </c>
      <c r="J884" s="13"/>
      <c r="L884" s="13">
        <f>L885</f>
        <v>60000</v>
      </c>
      <c r="M884" s="13"/>
      <c r="N884" s="13">
        <f>N885</f>
        <v>60000</v>
      </c>
      <c r="O884" s="13"/>
      <c r="Q884" s="13">
        <f t="shared" si="70"/>
        <v>0</v>
      </c>
      <c r="R884" s="13">
        <f t="shared" si="71"/>
        <v>0</v>
      </c>
      <c r="S884" s="13">
        <f t="shared" si="72"/>
        <v>0</v>
      </c>
      <c r="T884" s="13">
        <f t="shared" si="73"/>
        <v>0</v>
      </c>
    </row>
    <row r="885" spans="1:20" s="149" customFormat="1" ht="47.25" outlineLevel="7">
      <c r="A885" s="19" t="s">
        <v>703</v>
      </c>
      <c r="B885" s="20" t="s">
        <v>784</v>
      </c>
      <c r="C885" s="20" t="s">
        <v>2</v>
      </c>
      <c r="D885" s="20" t="s">
        <v>66</v>
      </c>
      <c r="E885" s="20" t="s">
        <v>93</v>
      </c>
      <c r="F885" s="20" t="s">
        <v>17</v>
      </c>
      <c r="G885" s="13">
        <v>60000</v>
      </c>
      <c r="H885" s="13"/>
      <c r="I885" s="13">
        <v>60000</v>
      </c>
      <c r="J885" s="13"/>
      <c r="L885" s="13">
        <v>60000</v>
      </c>
      <c r="M885" s="13"/>
      <c r="N885" s="13">
        <v>60000</v>
      </c>
      <c r="O885" s="13"/>
      <c r="Q885" s="13">
        <f t="shared" si="70"/>
        <v>0</v>
      </c>
      <c r="R885" s="13">
        <f t="shared" si="71"/>
        <v>0</v>
      </c>
      <c r="S885" s="13">
        <f t="shared" si="72"/>
        <v>0</v>
      </c>
      <c r="T885" s="13">
        <f t="shared" si="73"/>
        <v>0</v>
      </c>
    </row>
    <row r="886" spans="1:20" s="149" customFormat="1" ht="47.25" outlineLevel="5">
      <c r="A886" s="19" t="s">
        <v>1084</v>
      </c>
      <c r="B886" s="20" t="s">
        <v>784</v>
      </c>
      <c r="C886" s="20" t="s">
        <v>2</v>
      </c>
      <c r="D886" s="20" t="s">
        <v>66</v>
      </c>
      <c r="E886" s="20" t="s">
        <v>94</v>
      </c>
      <c r="F886" s="20" t="s">
        <v>1</v>
      </c>
      <c r="G886" s="13">
        <f>G887</f>
        <v>96546.5</v>
      </c>
      <c r="H886" s="13"/>
      <c r="I886" s="13">
        <f>I887</f>
        <v>96546.5</v>
      </c>
      <c r="J886" s="13"/>
      <c r="L886" s="13">
        <f>L887</f>
        <v>96546.5</v>
      </c>
      <c r="M886" s="13"/>
      <c r="N886" s="13">
        <f>N887</f>
        <v>96546.5</v>
      </c>
      <c r="O886" s="13"/>
      <c r="Q886" s="13">
        <f t="shared" si="70"/>
        <v>0</v>
      </c>
      <c r="R886" s="13">
        <f t="shared" si="71"/>
        <v>0</v>
      </c>
      <c r="S886" s="13">
        <f t="shared" si="72"/>
        <v>0</v>
      </c>
      <c r="T886" s="13">
        <f t="shared" si="73"/>
        <v>0</v>
      </c>
    </row>
    <row r="887" spans="1:20" s="149" customFormat="1" ht="31.5" outlineLevel="6">
      <c r="A887" s="19" t="s">
        <v>448</v>
      </c>
      <c r="B887" s="20" t="s">
        <v>784</v>
      </c>
      <c r="C887" s="20" t="s">
        <v>2</v>
      </c>
      <c r="D887" s="20" t="s">
        <v>66</v>
      </c>
      <c r="E887" s="20" t="s">
        <v>95</v>
      </c>
      <c r="F887" s="20" t="s">
        <v>1</v>
      </c>
      <c r="G887" s="13">
        <f>G888</f>
        <v>96546.5</v>
      </c>
      <c r="H887" s="13"/>
      <c r="I887" s="13">
        <f>I888</f>
        <v>96546.5</v>
      </c>
      <c r="J887" s="13"/>
      <c r="L887" s="13">
        <f>L888</f>
        <v>96546.5</v>
      </c>
      <c r="M887" s="13"/>
      <c r="N887" s="13">
        <f>N888</f>
        <v>96546.5</v>
      </c>
      <c r="O887" s="13"/>
      <c r="Q887" s="13">
        <f t="shared" si="70"/>
        <v>0</v>
      </c>
      <c r="R887" s="13">
        <f t="shared" si="71"/>
        <v>0</v>
      </c>
      <c r="S887" s="13">
        <f t="shared" si="72"/>
        <v>0</v>
      </c>
      <c r="T887" s="13">
        <f t="shared" si="73"/>
        <v>0</v>
      </c>
    </row>
    <row r="888" spans="1:20" s="149" customFormat="1" ht="47.25" outlineLevel="7">
      <c r="A888" s="19" t="s">
        <v>703</v>
      </c>
      <c r="B888" s="20" t="s">
        <v>784</v>
      </c>
      <c r="C888" s="20" t="s">
        <v>2</v>
      </c>
      <c r="D888" s="20" t="s">
        <v>66</v>
      </c>
      <c r="E888" s="20" t="s">
        <v>95</v>
      </c>
      <c r="F888" s="20" t="s">
        <v>17</v>
      </c>
      <c r="G888" s="13">
        <v>96546.5</v>
      </c>
      <c r="H888" s="13"/>
      <c r="I888" s="13">
        <v>96546.5</v>
      </c>
      <c r="J888" s="16"/>
      <c r="L888" s="13">
        <v>96546.5</v>
      </c>
      <c r="M888" s="13"/>
      <c r="N888" s="13">
        <v>96546.5</v>
      </c>
      <c r="O888" s="16"/>
      <c r="Q888" s="13">
        <f t="shared" si="70"/>
        <v>0</v>
      </c>
      <c r="R888" s="13">
        <f t="shared" si="71"/>
        <v>0</v>
      </c>
      <c r="S888" s="13">
        <f t="shared" si="72"/>
        <v>0</v>
      </c>
      <c r="T888" s="16">
        <f t="shared" si="73"/>
        <v>0</v>
      </c>
    </row>
    <row r="889" spans="1:20" s="149" customFormat="1" ht="18" customHeight="1" collapsed="1">
      <c r="A889" s="344" t="s">
        <v>417</v>
      </c>
      <c r="B889" s="345"/>
      <c r="C889" s="345"/>
      <c r="D889" s="345"/>
      <c r="E889" s="345"/>
      <c r="F889" s="346"/>
      <c r="G889" s="155">
        <f>G861+G691+G469+G425+G252+G56+G12</f>
        <v>2111403396.3200004</v>
      </c>
      <c r="H889" s="155">
        <f>H861+H691+H469+H425+H252+H56+H12</f>
        <v>825276554</v>
      </c>
      <c r="I889" s="155">
        <f>I861+I691+I469+I425+I252+I56+I12</f>
        <v>2065110390.8799999</v>
      </c>
      <c r="J889" s="155">
        <f>J861+J691+J469+J425+J252+J56+J12</f>
        <v>802232709.12</v>
      </c>
      <c r="L889" s="155">
        <v>2111403396.3199999</v>
      </c>
      <c r="M889" s="155">
        <f>M691+M469+M252+M56</f>
        <v>825276554</v>
      </c>
      <c r="N889" s="155">
        <v>2065110390.8800001</v>
      </c>
      <c r="O889" s="3">
        <f>O691+O469+O252+O56</f>
        <v>802232709.12</v>
      </c>
      <c r="Q889" s="155">
        <f t="shared" si="70"/>
        <v>0</v>
      </c>
      <c r="R889" s="155">
        <f t="shared" si="71"/>
        <v>0</v>
      </c>
      <c r="S889" s="155">
        <f t="shared" si="72"/>
        <v>0</v>
      </c>
      <c r="T889" s="3">
        <f t="shared" si="73"/>
        <v>0</v>
      </c>
    </row>
    <row r="890" spans="1:20" s="149" customFormat="1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L890" s="14"/>
      <c r="M890" s="14"/>
      <c r="N890" s="14"/>
      <c r="O890" s="14"/>
    </row>
    <row r="891" spans="1:20" s="149" customFormat="1" ht="15" customHeight="1">
      <c r="A891" s="331"/>
      <c r="B891" s="332"/>
      <c r="C891" s="332"/>
      <c r="D891" s="332"/>
      <c r="E891" s="332"/>
      <c r="F891" s="332"/>
      <c r="G891" s="332"/>
      <c r="H891" s="332"/>
      <c r="I891" s="332"/>
      <c r="J891" s="145"/>
      <c r="O891" s="145"/>
    </row>
    <row r="893" spans="1:20">
      <c r="G893" s="154">
        <f>G889-Приложение_6.1!F756</f>
        <v>0</v>
      </c>
      <c r="H893" s="154">
        <f>H889-Приложение_6.1!G756</f>
        <v>0</v>
      </c>
      <c r="I893" s="154">
        <f>I889-Приложение_6.1!H756</f>
        <v>0</v>
      </c>
      <c r="J893" s="154">
        <f>J889-Приложение_6.1!I756</f>
        <v>0</v>
      </c>
      <c r="L893" s="154"/>
      <c r="M893" s="154"/>
      <c r="N893" s="154"/>
      <c r="O893" s="154"/>
    </row>
    <row r="895" spans="1:20">
      <c r="G895" s="154">
        <f>'[1]Прил 7.1'!$F$894-G889</f>
        <v>0</v>
      </c>
      <c r="H895" s="154">
        <f>'[1]Прил 7.1'!$G$894-H889</f>
        <v>0</v>
      </c>
      <c r="I895" s="154">
        <f>'[1]Прил 7.1'!$H$894-I889</f>
        <v>0</v>
      </c>
      <c r="J895" s="154">
        <f>'[1]Прил 7.1'!$I$894-J889</f>
        <v>0</v>
      </c>
    </row>
    <row r="941" spans="1:1">
      <c r="A941" s="153" t="s">
        <v>1221</v>
      </c>
    </row>
  </sheetData>
  <mergeCells count="13">
    <mergeCell ref="M1:O1"/>
    <mergeCell ref="M2:O2"/>
    <mergeCell ref="N3:O3"/>
    <mergeCell ref="A889:F889"/>
    <mergeCell ref="A891:I891"/>
    <mergeCell ref="A4:J4"/>
    <mergeCell ref="A5:J5"/>
    <mergeCell ref="H1:J1"/>
    <mergeCell ref="H2:J2"/>
    <mergeCell ref="I3:J3"/>
    <mergeCell ref="A6:I6"/>
    <mergeCell ref="A7:J7"/>
    <mergeCell ref="A9:I9"/>
  </mergeCells>
  <pageMargins left="0.78740157480314965" right="0.39370078740157483" top="0.59055118110236227" bottom="0.59055118110236227" header="0.39370078740157483" footer="0.39370078740157483"/>
  <pageSetup paperSize="9" scale="54" fitToHeight="0" orientation="portrait" r:id="rId1"/>
  <headerFooter>
    <oddFooter>&amp;CСтраница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48"/>
  <sheetViews>
    <sheetView showGridLines="0" view="pageBreakPreview" topLeftCell="A8" zoomScaleNormal="100" zoomScaleSheetLayoutView="100" workbookViewId="0">
      <pane xSplit="1" ySplit="1" topLeftCell="B9" activePane="bottomRight" state="frozen"/>
      <selection activeCell="A8" sqref="A8"/>
      <selection pane="topRight" activeCell="B8" sqref="B8"/>
      <selection pane="bottomLeft" activeCell="A9" sqref="A9"/>
      <selection pane="bottomRight" activeCell="A5" sqref="A5:G5"/>
    </sheetView>
  </sheetViews>
  <sheetFormatPr defaultColWidth="9.140625" defaultRowHeight="15.75" outlineLevelRow="5"/>
  <cols>
    <col min="1" max="1" width="31.42578125" style="4" customWidth="1"/>
    <col min="2" max="2" width="14.42578125" style="4" customWidth="1"/>
    <col min="3" max="3" width="11.85546875" style="4" customWidth="1"/>
    <col min="4" max="4" width="9.28515625" style="4" customWidth="1"/>
    <col min="5" max="5" width="12.28515625" style="4" customWidth="1"/>
    <col min="6" max="6" width="20.42578125" style="4" customWidth="1"/>
    <col min="7" max="7" width="18.140625" style="4" customWidth="1"/>
    <col min="8" max="8" width="12.140625" style="149" bestFit="1" customWidth="1"/>
    <col min="9" max="10" width="18.85546875" style="149" hidden="1" customWidth="1"/>
    <col min="11" max="11" width="9.140625" style="149" hidden="1" customWidth="1"/>
    <col min="12" max="12" width="19.85546875" style="149" hidden="1" customWidth="1"/>
    <col min="13" max="13" width="15.140625" style="149" hidden="1" customWidth="1"/>
    <col min="14" max="16384" width="9.140625" style="149"/>
  </cols>
  <sheetData>
    <row r="1" spans="1:13" s="88" customFormat="1">
      <c r="A1" s="311" t="s">
        <v>1238</v>
      </c>
      <c r="B1" s="311"/>
      <c r="C1" s="311"/>
      <c r="D1" s="311"/>
      <c r="E1" s="311"/>
      <c r="F1" s="311"/>
      <c r="G1" s="311"/>
    </row>
    <row r="2" spans="1:13" s="88" customFormat="1">
      <c r="A2" s="311" t="s">
        <v>426</v>
      </c>
      <c r="B2" s="311"/>
      <c r="C2" s="311"/>
      <c r="D2" s="311"/>
      <c r="E2" s="311"/>
      <c r="F2" s="311"/>
      <c r="G2" s="311"/>
    </row>
    <row r="3" spans="1:13" s="161" customFormat="1" ht="15" customHeight="1">
      <c r="A3" s="321" t="s">
        <v>1247</v>
      </c>
      <c r="B3" s="321"/>
      <c r="C3" s="321"/>
      <c r="D3" s="321"/>
      <c r="E3" s="321"/>
      <c r="F3" s="321"/>
      <c r="G3" s="321"/>
    </row>
    <row r="4" spans="1:13" s="161" customFormat="1" ht="15" customHeight="1">
      <c r="A4" s="311" t="s">
        <v>723</v>
      </c>
      <c r="B4" s="311"/>
      <c r="C4" s="311"/>
      <c r="D4" s="311"/>
      <c r="E4" s="311"/>
      <c r="F4" s="311"/>
      <c r="G4" s="311"/>
    </row>
    <row r="5" spans="1:13" s="161" customFormat="1" ht="15.75" customHeight="1">
      <c r="A5" s="311" t="s">
        <v>1264</v>
      </c>
      <c r="B5" s="311"/>
      <c r="C5" s="311"/>
      <c r="D5" s="311"/>
      <c r="E5" s="311"/>
      <c r="F5" s="311"/>
      <c r="G5" s="311"/>
    </row>
    <row r="6" spans="1:13" s="161" customFormat="1" ht="75" customHeight="1">
      <c r="A6" s="350" t="s">
        <v>1246</v>
      </c>
      <c r="B6" s="350"/>
      <c r="C6" s="350"/>
      <c r="D6" s="350"/>
      <c r="E6" s="350"/>
      <c r="F6" s="350"/>
      <c r="G6" s="350"/>
    </row>
    <row r="7" spans="1:13" s="161" customFormat="1" ht="21" customHeight="1">
      <c r="A7" s="351" t="s">
        <v>1214</v>
      </c>
      <c r="B7" s="351"/>
      <c r="C7" s="351"/>
      <c r="D7" s="351"/>
      <c r="E7" s="351"/>
      <c r="F7" s="351"/>
      <c r="G7" s="351"/>
    </row>
    <row r="8" spans="1:13" ht="126">
      <c r="A8" s="166" t="s">
        <v>429</v>
      </c>
      <c r="B8" s="152" t="s">
        <v>432</v>
      </c>
      <c r="C8" s="159" t="s">
        <v>1236</v>
      </c>
      <c r="D8" s="166" t="s">
        <v>430</v>
      </c>
      <c r="E8" s="166" t="s">
        <v>431</v>
      </c>
      <c r="F8" s="91" t="s">
        <v>1245</v>
      </c>
      <c r="G8" s="91" t="s">
        <v>424</v>
      </c>
    </row>
    <row r="9" spans="1:13">
      <c r="A9" s="166">
        <v>1</v>
      </c>
      <c r="B9" s="275">
        <v>2</v>
      </c>
      <c r="C9" s="275">
        <v>3</v>
      </c>
      <c r="D9" s="166">
        <v>4</v>
      </c>
      <c r="E9" s="166">
        <v>5</v>
      </c>
      <c r="F9" s="91">
        <v>6</v>
      </c>
      <c r="G9" s="91">
        <v>7</v>
      </c>
    </row>
    <row r="10" spans="1:13" ht="71.45" customHeight="1">
      <c r="A10" s="139" t="s">
        <v>1244</v>
      </c>
      <c r="B10" s="140" t="s">
        <v>23</v>
      </c>
      <c r="C10" s="140" t="s">
        <v>1</v>
      </c>
      <c r="D10" s="140" t="s">
        <v>3</v>
      </c>
      <c r="E10" s="140" t="s">
        <v>3</v>
      </c>
      <c r="F10" s="141">
        <f>F11+F46+F99+F160+F169+F178+F194+F212</f>
        <v>1391759019.2900002</v>
      </c>
      <c r="G10" s="141">
        <f>G11+G46+G99+G160+G169+G178+G194+G212</f>
        <v>776639625.64999998</v>
      </c>
      <c r="H10" s="165"/>
      <c r="I10" s="165">
        <v>1391759019.29</v>
      </c>
      <c r="J10" s="165">
        <v>776639625.64999998</v>
      </c>
      <c r="L10" s="165">
        <f>I10-F10</f>
        <v>0</v>
      </c>
      <c r="M10" s="165">
        <f>J10-G10</f>
        <v>0</v>
      </c>
    </row>
    <row r="11" spans="1:13" ht="47.25" outlineLevel="1">
      <c r="A11" s="139" t="s">
        <v>649</v>
      </c>
      <c r="B11" s="140" t="s">
        <v>243</v>
      </c>
      <c r="C11" s="140" t="s">
        <v>1</v>
      </c>
      <c r="D11" s="140" t="s">
        <v>3</v>
      </c>
      <c r="E11" s="140" t="s">
        <v>3</v>
      </c>
      <c r="F11" s="141">
        <f>F12+F22+F26+F36+F42</f>
        <v>566989201.72000003</v>
      </c>
      <c r="G11" s="141">
        <f>G12+G22+G26+G36+G42</f>
        <v>354402840.73999995</v>
      </c>
      <c r="I11" s="165">
        <v>566989201.72000003</v>
      </c>
      <c r="J11" s="165">
        <v>354402840.74000001</v>
      </c>
      <c r="L11" s="165">
        <f t="shared" ref="L11:L74" si="0">I11-F11</f>
        <v>0</v>
      </c>
      <c r="M11" s="165">
        <f t="shared" ref="M11:M74" si="1">J11-G11</f>
        <v>0</v>
      </c>
    </row>
    <row r="12" spans="1:13" ht="126" customHeight="1" outlineLevel="2">
      <c r="A12" s="132" t="s">
        <v>569</v>
      </c>
      <c r="B12" s="133" t="s">
        <v>244</v>
      </c>
      <c r="C12" s="133" t="s">
        <v>1</v>
      </c>
      <c r="D12" s="133" t="s">
        <v>3</v>
      </c>
      <c r="E12" s="133" t="s">
        <v>3</v>
      </c>
      <c r="F12" s="134">
        <f>F13+F16+F19</f>
        <v>336265219.90999997</v>
      </c>
      <c r="G12" s="134">
        <f>G15+G18</f>
        <v>336234518.77999997</v>
      </c>
      <c r="I12" s="165">
        <v>336265219.91000003</v>
      </c>
      <c r="J12" s="165">
        <v>336234518.77999997</v>
      </c>
      <c r="L12" s="165">
        <f t="shared" si="0"/>
        <v>0</v>
      </c>
      <c r="M12" s="165">
        <f t="shared" si="1"/>
        <v>0</v>
      </c>
    </row>
    <row r="13" spans="1:13" ht="126" outlineLevel="3">
      <c r="A13" s="132" t="s">
        <v>472</v>
      </c>
      <c r="B13" s="133" t="s">
        <v>245</v>
      </c>
      <c r="C13" s="133" t="s">
        <v>1</v>
      </c>
      <c r="D13" s="133" t="s">
        <v>3</v>
      </c>
      <c r="E13" s="133" t="s">
        <v>3</v>
      </c>
      <c r="F13" s="134">
        <f>F14</f>
        <v>488918.78</v>
      </c>
      <c r="G13" s="134">
        <f>G14</f>
        <v>488918.78</v>
      </c>
      <c r="I13" s="165">
        <v>488918.78</v>
      </c>
      <c r="J13" s="165">
        <v>488918.78</v>
      </c>
      <c r="L13" s="165">
        <f t="shared" si="0"/>
        <v>0</v>
      </c>
      <c r="M13" s="165">
        <f t="shared" si="1"/>
        <v>0</v>
      </c>
    </row>
    <row r="14" spans="1:13" ht="78.75" outlineLevel="4">
      <c r="A14" s="132" t="s">
        <v>706</v>
      </c>
      <c r="B14" s="133" t="s">
        <v>245</v>
      </c>
      <c r="C14" s="133" t="s">
        <v>70</v>
      </c>
      <c r="D14" s="133" t="s">
        <v>3</v>
      </c>
      <c r="E14" s="133" t="s">
        <v>3</v>
      </c>
      <c r="F14" s="134">
        <f>F15</f>
        <v>488918.78</v>
      </c>
      <c r="G14" s="134">
        <f>G15</f>
        <v>488918.78</v>
      </c>
      <c r="I14" s="165">
        <v>488918.78</v>
      </c>
      <c r="J14" s="165">
        <v>488918.78</v>
      </c>
      <c r="L14" s="165">
        <f t="shared" si="0"/>
        <v>0</v>
      </c>
      <c r="M14" s="165">
        <f t="shared" si="1"/>
        <v>0</v>
      </c>
    </row>
    <row r="15" spans="1:13" ht="37.5" customHeight="1" outlineLevel="5">
      <c r="A15" s="132" t="s">
        <v>689</v>
      </c>
      <c r="B15" s="133" t="s">
        <v>245</v>
      </c>
      <c r="C15" s="133" t="s">
        <v>70</v>
      </c>
      <c r="D15" s="133" t="s">
        <v>242</v>
      </c>
      <c r="E15" s="133" t="s">
        <v>2</v>
      </c>
      <c r="F15" s="134">
        <f>Приложение_6!F493</f>
        <v>488918.78</v>
      </c>
      <c r="G15" s="134">
        <f>F15</f>
        <v>488918.78</v>
      </c>
      <c r="I15" s="165">
        <v>488918.78</v>
      </c>
      <c r="J15" s="165">
        <v>488918.78</v>
      </c>
      <c r="L15" s="165">
        <f t="shared" si="0"/>
        <v>0</v>
      </c>
      <c r="M15" s="165">
        <f t="shared" si="1"/>
        <v>0</v>
      </c>
    </row>
    <row r="16" spans="1:13" ht="126" outlineLevel="3">
      <c r="A16" s="132" t="s">
        <v>473</v>
      </c>
      <c r="B16" s="133" t="s">
        <v>246</v>
      </c>
      <c r="C16" s="133" t="s">
        <v>1</v>
      </c>
      <c r="D16" s="133" t="s">
        <v>3</v>
      </c>
      <c r="E16" s="133" t="s">
        <v>3</v>
      </c>
      <c r="F16" s="134">
        <f>F17</f>
        <v>335745600</v>
      </c>
      <c r="G16" s="134">
        <f>G17</f>
        <v>335745600</v>
      </c>
      <c r="I16" s="165">
        <v>335745600</v>
      </c>
      <c r="J16" s="165">
        <v>335745600</v>
      </c>
      <c r="L16" s="165">
        <f t="shared" si="0"/>
        <v>0</v>
      </c>
      <c r="M16" s="165">
        <f t="shared" si="1"/>
        <v>0</v>
      </c>
    </row>
    <row r="17" spans="1:13" ht="78.75" outlineLevel="4">
      <c r="A17" s="132" t="s">
        <v>706</v>
      </c>
      <c r="B17" s="133" t="s">
        <v>246</v>
      </c>
      <c r="C17" s="133" t="s">
        <v>70</v>
      </c>
      <c r="D17" s="133" t="s">
        <v>3</v>
      </c>
      <c r="E17" s="133" t="s">
        <v>3</v>
      </c>
      <c r="F17" s="134">
        <f>F18</f>
        <v>335745600</v>
      </c>
      <c r="G17" s="134">
        <f>G18</f>
        <v>335745600</v>
      </c>
      <c r="I17" s="165">
        <v>335745600</v>
      </c>
      <c r="J17" s="165">
        <v>335745600</v>
      </c>
      <c r="L17" s="165">
        <f t="shared" si="0"/>
        <v>0</v>
      </c>
      <c r="M17" s="165">
        <f t="shared" si="1"/>
        <v>0</v>
      </c>
    </row>
    <row r="18" spans="1:13" ht="24.75" customHeight="1" outlineLevel="5">
      <c r="A18" s="132" t="s">
        <v>689</v>
      </c>
      <c r="B18" s="133" t="s">
        <v>246</v>
      </c>
      <c r="C18" s="133" t="s">
        <v>70</v>
      </c>
      <c r="D18" s="133" t="s">
        <v>242</v>
      </c>
      <c r="E18" s="133" t="s">
        <v>2</v>
      </c>
      <c r="F18" s="134">
        <f>Приложение_6!F495</f>
        <v>335745600</v>
      </c>
      <c r="G18" s="134">
        <f>F18</f>
        <v>335745600</v>
      </c>
      <c r="I18" s="165">
        <v>335745600</v>
      </c>
      <c r="J18" s="165">
        <v>335745600</v>
      </c>
      <c r="L18" s="165">
        <f t="shared" si="0"/>
        <v>0</v>
      </c>
      <c r="M18" s="165">
        <f t="shared" si="1"/>
        <v>0</v>
      </c>
    </row>
    <row r="19" spans="1:13" ht="126" outlineLevel="3">
      <c r="A19" s="132" t="s">
        <v>472</v>
      </c>
      <c r="B19" s="133" t="s">
        <v>247</v>
      </c>
      <c r="C19" s="133" t="s">
        <v>1</v>
      </c>
      <c r="D19" s="133" t="s">
        <v>3</v>
      </c>
      <c r="E19" s="133" t="s">
        <v>3</v>
      </c>
      <c r="F19" s="134">
        <f>F20</f>
        <v>30701.13</v>
      </c>
      <c r="G19" s="134"/>
      <c r="I19" s="165">
        <v>30701.13</v>
      </c>
      <c r="L19" s="165">
        <f t="shared" si="0"/>
        <v>0</v>
      </c>
      <c r="M19" s="165">
        <f t="shared" si="1"/>
        <v>0</v>
      </c>
    </row>
    <row r="20" spans="1:13" ht="78.75" outlineLevel="4">
      <c r="A20" s="132" t="s">
        <v>706</v>
      </c>
      <c r="B20" s="133" t="s">
        <v>247</v>
      </c>
      <c r="C20" s="133" t="s">
        <v>70</v>
      </c>
      <c r="D20" s="133" t="s">
        <v>3</v>
      </c>
      <c r="E20" s="133" t="s">
        <v>3</v>
      </c>
      <c r="F20" s="134">
        <f>F21</f>
        <v>30701.13</v>
      </c>
      <c r="G20" s="134"/>
      <c r="I20" s="165">
        <v>30701.13</v>
      </c>
      <c r="L20" s="165">
        <f t="shared" si="0"/>
        <v>0</v>
      </c>
      <c r="M20" s="165">
        <f t="shared" si="1"/>
        <v>0</v>
      </c>
    </row>
    <row r="21" spans="1:13" outlineLevel="5">
      <c r="A21" s="132" t="s">
        <v>689</v>
      </c>
      <c r="B21" s="133" t="s">
        <v>247</v>
      </c>
      <c r="C21" s="133" t="s">
        <v>70</v>
      </c>
      <c r="D21" s="133" t="s">
        <v>242</v>
      </c>
      <c r="E21" s="133" t="s">
        <v>2</v>
      </c>
      <c r="F21" s="134">
        <f>Приложение_6!F497</f>
        <v>30701.13</v>
      </c>
      <c r="G21" s="134"/>
      <c r="I21" s="165">
        <v>30701.13</v>
      </c>
      <c r="L21" s="165">
        <f t="shared" si="0"/>
        <v>0</v>
      </c>
      <c r="M21" s="165">
        <f t="shared" si="1"/>
        <v>0</v>
      </c>
    </row>
    <row r="22" spans="1:13" ht="94.5" outlineLevel="2">
      <c r="A22" s="132" t="s">
        <v>570</v>
      </c>
      <c r="B22" s="133" t="s">
        <v>248</v>
      </c>
      <c r="C22" s="133" t="s">
        <v>1</v>
      </c>
      <c r="D22" s="133" t="s">
        <v>3</v>
      </c>
      <c r="E22" s="133" t="s">
        <v>3</v>
      </c>
      <c r="F22" s="134">
        <f>F23</f>
        <v>204543626.84999999</v>
      </c>
      <c r="G22" s="134"/>
      <c r="I22" s="165">
        <v>204543626.84999999</v>
      </c>
      <c r="L22" s="165">
        <f t="shared" si="0"/>
        <v>0</v>
      </c>
      <c r="M22" s="165">
        <f t="shared" si="1"/>
        <v>0</v>
      </c>
    </row>
    <row r="23" spans="1:13" ht="126" outlineLevel="3">
      <c r="A23" s="132" t="s">
        <v>450</v>
      </c>
      <c r="B23" s="133" t="s">
        <v>249</v>
      </c>
      <c r="C23" s="133" t="s">
        <v>1</v>
      </c>
      <c r="D23" s="133" t="s">
        <v>3</v>
      </c>
      <c r="E23" s="133" t="s">
        <v>3</v>
      </c>
      <c r="F23" s="134">
        <f>F24</f>
        <v>204543626.84999999</v>
      </c>
      <c r="G23" s="134"/>
      <c r="I23" s="165">
        <v>204543626.84999999</v>
      </c>
      <c r="L23" s="165">
        <f t="shared" si="0"/>
        <v>0</v>
      </c>
      <c r="M23" s="165">
        <f t="shared" si="1"/>
        <v>0</v>
      </c>
    </row>
    <row r="24" spans="1:13" ht="78.75" outlineLevel="4">
      <c r="A24" s="132" t="s">
        <v>706</v>
      </c>
      <c r="B24" s="133" t="s">
        <v>249</v>
      </c>
      <c r="C24" s="133" t="s">
        <v>70</v>
      </c>
      <c r="D24" s="133" t="s">
        <v>3</v>
      </c>
      <c r="E24" s="133" t="s">
        <v>3</v>
      </c>
      <c r="F24" s="134">
        <f>F25</f>
        <v>204543626.84999999</v>
      </c>
      <c r="G24" s="134"/>
      <c r="I24" s="165">
        <v>204543626.84999999</v>
      </c>
      <c r="L24" s="165">
        <f t="shared" si="0"/>
        <v>0</v>
      </c>
      <c r="M24" s="165">
        <f t="shared" si="1"/>
        <v>0</v>
      </c>
    </row>
    <row r="25" spans="1:13" outlineLevel="5">
      <c r="A25" s="132" t="s">
        <v>689</v>
      </c>
      <c r="B25" s="133" t="s">
        <v>249</v>
      </c>
      <c r="C25" s="133" t="s">
        <v>70</v>
      </c>
      <c r="D25" s="133" t="s">
        <v>242</v>
      </c>
      <c r="E25" s="133" t="s">
        <v>2</v>
      </c>
      <c r="F25" s="134">
        <f>Приложение_6!F500</f>
        <v>204543626.84999999</v>
      </c>
      <c r="G25" s="134"/>
      <c r="I25" s="165">
        <v>204543626.84999999</v>
      </c>
      <c r="L25" s="165">
        <f t="shared" si="0"/>
        <v>0</v>
      </c>
      <c r="M25" s="165">
        <f t="shared" si="1"/>
        <v>0</v>
      </c>
    </row>
    <row r="26" spans="1:13" ht="31.5" outlineLevel="2">
      <c r="A26" s="132" t="s">
        <v>571</v>
      </c>
      <c r="B26" s="133" t="s">
        <v>250</v>
      </c>
      <c r="C26" s="133" t="s">
        <v>1</v>
      </c>
      <c r="D26" s="133" t="s">
        <v>3</v>
      </c>
      <c r="E26" s="133" t="s">
        <v>3</v>
      </c>
      <c r="F26" s="134">
        <f>F27+F30+F33</f>
        <v>8735954.9600000009</v>
      </c>
      <c r="G26" s="134">
        <f>G32+G35</f>
        <v>723921.96000000008</v>
      </c>
      <c r="I26" s="165">
        <v>8735954.9600000009</v>
      </c>
      <c r="J26" s="165">
        <v>723921.96</v>
      </c>
      <c r="L26" s="165">
        <f t="shared" si="0"/>
        <v>0</v>
      </c>
      <c r="M26" s="165">
        <f t="shared" si="1"/>
        <v>0</v>
      </c>
    </row>
    <row r="27" spans="1:13" ht="126" outlineLevel="3">
      <c r="A27" s="132" t="s">
        <v>439</v>
      </c>
      <c r="B27" s="133" t="s">
        <v>251</v>
      </c>
      <c r="C27" s="133" t="s">
        <v>1</v>
      </c>
      <c r="D27" s="133" t="s">
        <v>3</v>
      </c>
      <c r="E27" s="133" t="s">
        <v>3</v>
      </c>
      <c r="F27" s="134">
        <f>F28</f>
        <v>8012033</v>
      </c>
      <c r="G27" s="134"/>
      <c r="I27" s="165">
        <v>8012033</v>
      </c>
      <c r="L27" s="165">
        <f t="shared" si="0"/>
        <v>0</v>
      </c>
      <c r="M27" s="165">
        <f t="shared" si="1"/>
        <v>0</v>
      </c>
    </row>
    <row r="28" spans="1:13" ht="78.75" outlineLevel="4">
      <c r="A28" s="132" t="s">
        <v>706</v>
      </c>
      <c r="B28" s="133" t="s">
        <v>251</v>
      </c>
      <c r="C28" s="133" t="s">
        <v>70</v>
      </c>
      <c r="D28" s="133" t="s">
        <v>3</v>
      </c>
      <c r="E28" s="133" t="s">
        <v>3</v>
      </c>
      <c r="F28" s="134">
        <f>F29</f>
        <v>8012033</v>
      </c>
      <c r="G28" s="134"/>
      <c r="I28" s="165">
        <v>8012033</v>
      </c>
      <c r="L28" s="165">
        <f t="shared" si="0"/>
        <v>0</v>
      </c>
      <c r="M28" s="165">
        <f t="shared" si="1"/>
        <v>0</v>
      </c>
    </row>
    <row r="29" spans="1:13" outlineLevel="5">
      <c r="A29" s="132" t="s">
        <v>689</v>
      </c>
      <c r="B29" s="133" t="s">
        <v>251</v>
      </c>
      <c r="C29" s="133" t="s">
        <v>70</v>
      </c>
      <c r="D29" s="133" t="s">
        <v>242</v>
      </c>
      <c r="E29" s="133" t="s">
        <v>2</v>
      </c>
      <c r="F29" s="134">
        <f>Приложение_6!F503</f>
        <v>8012033</v>
      </c>
      <c r="G29" s="134"/>
      <c r="I29" s="165">
        <v>8012033</v>
      </c>
      <c r="L29" s="165">
        <f t="shared" si="0"/>
        <v>0</v>
      </c>
      <c r="M29" s="165">
        <f t="shared" si="1"/>
        <v>0</v>
      </c>
    </row>
    <row r="30" spans="1:13" ht="157.5" outlineLevel="3">
      <c r="A30" s="132" t="s">
        <v>481</v>
      </c>
      <c r="B30" s="133" t="s">
        <v>376</v>
      </c>
      <c r="C30" s="133" t="s">
        <v>1</v>
      </c>
      <c r="D30" s="133" t="s">
        <v>3</v>
      </c>
      <c r="E30" s="133" t="s">
        <v>3</v>
      </c>
      <c r="F30" s="134">
        <f>F31</f>
        <v>1887.92</v>
      </c>
      <c r="G30" s="134">
        <f>G31</f>
        <v>1887.92</v>
      </c>
      <c r="I30" s="165">
        <v>1887.92</v>
      </c>
      <c r="J30" s="165">
        <v>1887.92</v>
      </c>
      <c r="L30" s="165">
        <f t="shared" si="0"/>
        <v>0</v>
      </c>
      <c r="M30" s="165">
        <f t="shared" si="1"/>
        <v>0</v>
      </c>
    </row>
    <row r="31" spans="1:13" ht="78.75" outlineLevel="4">
      <c r="A31" s="132" t="s">
        <v>706</v>
      </c>
      <c r="B31" s="133" t="s">
        <v>376</v>
      </c>
      <c r="C31" s="133" t="s">
        <v>70</v>
      </c>
      <c r="D31" s="133" t="s">
        <v>3</v>
      </c>
      <c r="E31" s="133" t="s">
        <v>3</v>
      </c>
      <c r="F31" s="134">
        <f>F32</f>
        <v>1887.92</v>
      </c>
      <c r="G31" s="134">
        <f>G32</f>
        <v>1887.92</v>
      </c>
      <c r="I31" s="165">
        <v>1887.92</v>
      </c>
      <c r="J31" s="165">
        <v>1887.92</v>
      </c>
      <c r="L31" s="165">
        <f t="shared" si="0"/>
        <v>0</v>
      </c>
      <c r="M31" s="165">
        <f t="shared" si="1"/>
        <v>0</v>
      </c>
    </row>
    <row r="32" spans="1:13" ht="31.5" outlineLevel="5">
      <c r="A32" s="132" t="s">
        <v>696</v>
      </c>
      <c r="B32" s="133" t="s">
        <v>376</v>
      </c>
      <c r="C32" s="133" t="s">
        <v>70</v>
      </c>
      <c r="D32" s="133" t="s">
        <v>187</v>
      </c>
      <c r="E32" s="133" t="s">
        <v>14</v>
      </c>
      <c r="F32" s="134">
        <f>Приложение_6!F762</f>
        <v>1887.92</v>
      </c>
      <c r="G32" s="134">
        <f>F32</f>
        <v>1887.92</v>
      </c>
      <c r="I32" s="165">
        <v>1887.92</v>
      </c>
      <c r="J32" s="165">
        <v>1887.92</v>
      </c>
      <c r="L32" s="165">
        <f t="shared" si="0"/>
        <v>0</v>
      </c>
      <c r="M32" s="165">
        <f t="shared" si="1"/>
        <v>0</v>
      </c>
    </row>
    <row r="33" spans="1:13" ht="141.75" customHeight="1" outlineLevel="3">
      <c r="A33" s="132" t="s">
        <v>482</v>
      </c>
      <c r="B33" s="133" t="s">
        <v>377</v>
      </c>
      <c r="C33" s="133" t="s">
        <v>1</v>
      </c>
      <c r="D33" s="133" t="s">
        <v>3</v>
      </c>
      <c r="E33" s="133" t="s">
        <v>3</v>
      </c>
      <c r="F33" s="134">
        <f>F34</f>
        <v>722034.04</v>
      </c>
      <c r="G33" s="134">
        <f>G34</f>
        <v>722034.04</v>
      </c>
      <c r="I33" s="165">
        <v>722034.04</v>
      </c>
      <c r="J33" s="165">
        <v>722034.04</v>
      </c>
      <c r="L33" s="165">
        <f t="shared" si="0"/>
        <v>0</v>
      </c>
      <c r="M33" s="165">
        <f t="shared" si="1"/>
        <v>0</v>
      </c>
    </row>
    <row r="34" spans="1:13" ht="78.75" outlineLevel="4">
      <c r="A34" s="132" t="s">
        <v>706</v>
      </c>
      <c r="B34" s="133" t="s">
        <v>377</v>
      </c>
      <c r="C34" s="133" t="s">
        <v>70</v>
      </c>
      <c r="D34" s="133" t="s">
        <v>3</v>
      </c>
      <c r="E34" s="133" t="s">
        <v>3</v>
      </c>
      <c r="F34" s="134">
        <f>F35</f>
        <v>722034.04</v>
      </c>
      <c r="G34" s="134">
        <f>G35</f>
        <v>722034.04</v>
      </c>
      <c r="I34" s="165">
        <v>722034.04</v>
      </c>
      <c r="J34" s="165">
        <v>722034.04</v>
      </c>
      <c r="L34" s="165">
        <f t="shared" si="0"/>
        <v>0</v>
      </c>
      <c r="M34" s="165">
        <f t="shared" si="1"/>
        <v>0</v>
      </c>
    </row>
    <row r="35" spans="1:13" ht="31.5" outlineLevel="5">
      <c r="A35" s="132" t="s">
        <v>696</v>
      </c>
      <c r="B35" s="133" t="s">
        <v>377</v>
      </c>
      <c r="C35" s="133" t="s">
        <v>70</v>
      </c>
      <c r="D35" s="133" t="s">
        <v>187</v>
      </c>
      <c r="E35" s="133" t="s">
        <v>14</v>
      </c>
      <c r="F35" s="134">
        <f>Приложение_6!F764</f>
        <v>722034.04</v>
      </c>
      <c r="G35" s="134">
        <f>F35</f>
        <v>722034.04</v>
      </c>
      <c r="I35" s="165">
        <v>722034.04</v>
      </c>
      <c r="J35" s="165">
        <v>722034.04</v>
      </c>
      <c r="L35" s="165">
        <f t="shared" si="0"/>
        <v>0</v>
      </c>
      <c r="M35" s="165">
        <f t="shared" si="1"/>
        <v>0</v>
      </c>
    </row>
    <row r="36" spans="1:13" ht="94.5" outlineLevel="2">
      <c r="A36" s="132" t="s">
        <v>611</v>
      </c>
      <c r="B36" s="133" t="s">
        <v>391</v>
      </c>
      <c r="C36" s="133" t="s">
        <v>1</v>
      </c>
      <c r="D36" s="133" t="s">
        <v>3</v>
      </c>
      <c r="E36" s="133" t="s">
        <v>3</v>
      </c>
      <c r="F36" s="134">
        <f>F37</f>
        <v>425500</v>
      </c>
      <c r="G36" s="134">
        <f>G37</f>
        <v>425500</v>
      </c>
      <c r="I36" s="165">
        <v>425500</v>
      </c>
      <c r="J36" s="165">
        <v>425500</v>
      </c>
      <c r="L36" s="165">
        <f t="shared" si="0"/>
        <v>0</v>
      </c>
      <c r="M36" s="165">
        <f t="shared" si="1"/>
        <v>0</v>
      </c>
    </row>
    <row r="37" spans="1:13" ht="252" outlineLevel="3">
      <c r="A37" s="132" t="s">
        <v>487</v>
      </c>
      <c r="B37" s="133" t="s">
        <v>392</v>
      </c>
      <c r="C37" s="133" t="s">
        <v>1</v>
      </c>
      <c r="D37" s="133" t="s">
        <v>3</v>
      </c>
      <c r="E37" s="133" t="s">
        <v>3</v>
      </c>
      <c r="F37" s="134">
        <f>F38+F40</f>
        <v>425500</v>
      </c>
      <c r="G37" s="134">
        <f>G38+G40</f>
        <v>425500</v>
      </c>
      <c r="I37" s="165">
        <v>425500</v>
      </c>
      <c r="J37" s="165">
        <v>425500</v>
      </c>
      <c r="L37" s="165">
        <f t="shared" si="0"/>
        <v>0</v>
      </c>
      <c r="M37" s="165">
        <f t="shared" si="1"/>
        <v>0</v>
      </c>
    </row>
    <row r="38" spans="1:13" ht="63" outlineLevel="4">
      <c r="A38" s="132" t="s">
        <v>703</v>
      </c>
      <c r="B38" s="133" t="s">
        <v>392</v>
      </c>
      <c r="C38" s="133" t="s">
        <v>17</v>
      </c>
      <c r="D38" s="133" t="s">
        <v>3</v>
      </c>
      <c r="E38" s="133" t="s">
        <v>3</v>
      </c>
      <c r="F38" s="134">
        <f>F39</f>
        <v>170216.5</v>
      </c>
      <c r="G38" s="134">
        <f>G39</f>
        <v>170216.5</v>
      </c>
      <c r="I38" s="165">
        <v>170216.5</v>
      </c>
      <c r="J38" s="165">
        <v>170216.5</v>
      </c>
      <c r="L38" s="165">
        <f t="shared" si="0"/>
        <v>0</v>
      </c>
      <c r="M38" s="165">
        <f t="shared" si="1"/>
        <v>0</v>
      </c>
    </row>
    <row r="39" spans="1:13" outlineLevel="5">
      <c r="A39" s="132" t="s">
        <v>697</v>
      </c>
      <c r="B39" s="133" t="s">
        <v>392</v>
      </c>
      <c r="C39" s="133" t="s">
        <v>17</v>
      </c>
      <c r="D39" s="133" t="s">
        <v>187</v>
      </c>
      <c r="E39" s="133" t="s">
        <v>22</v>
      </c>
      <c r="F39" s="134">
        <f>Приложение_6!F801</f>
        <v>170216.5</v>
      </c>
      <c r="G39" s="134">
        <f>F39</f>
        <v>170216.5</v>
      </c>
      <c r="I39" s="165">
        <v>170216.5</v>
      </c>
      <c r="J39" s="165">
        <v>170216.5</v>
      </c>
      <c r="L39" s="165">
        <f t="shared" si="0"/>
        <v>0</v>
      </c>
      <c r="M39" s="165">
        <f t="shared" si="1"/>
        <v>0</v>
      </c>
    </row>
    <row r="40" spans="1:13" ht="78.75" outlineLevel="4">
      <c r="A40" s="132" t="s">
        <v>706</v>
      </c>
      <c r="B40" s="133" t="s">
        <v>392</v>
      </c>
      <c r="C40" s="133" t="s">
        <v>70</v>
      </c>
      <c r="D40" s="133" t="s">
        <v>3</v>
      </c>
      <c r="E40" s="133" t="s">
        <v>3</v>
      </c>
      <c r="F40" s="134">
        <f>F41</f>
        <v>255283.5</v>
      </c>
      <c r="G40" s="134">
        <f>G41</f>
        <v>255283.5</v>
      </c>
      <c r="I40" s="165">
        <v>255283.5</v>
      </c>
      <c r="J40" s="165">
        <v>255283.5</v>
      </c>
      <c r="L40" s="165">
        <f t="shared" si="0"/>
        <v>0</v>
      </c>
      <c r="M40" s="165">
        <f t="shared" si="1"/>
        <v>0</v>
      </c>
    </row>
    <row r="41" spans="1:13" outlineLevel="5">
      <c r="A41" s="132" t="s">
        <v>697</v>
      </c>
      <c r="B41" s="133" t="s">
        <v>392</v>
      </c>
      <c r="C41" s="133" t="s">
        <v>70</v>
      </c>
      <c r="D41" s="133" t="s">
        <v>187</v>
      </c>
      <c r="E41" s="133" t="s">
        <v>22</v>
      </c>
      <c r="F41" s="134">
        <f>Приложение_6!F802</f>
        <v>255283.5</v>
      </c>
      <c r="G41" s="134">
        <f>F41</f>
        <v>255283.5</v>
      </c>
      <c r="I41" s="165">
        <v>255283.5</v>
      </c>
      <c r="J41" s="165">
        <v>255283.5</v>
      </c>
      <c r="L41" s="165">
        <f t="shared" si="0"/>
        <v>0</v>
      </c>
      <c r="M41" s="165">
        <f t="shared" si="1"/>
        <v>0</v>
      </c>
    </row>
    <row r="42" spans="1:13" ht="63" outlineLevel="2">
      <c r="A42" s="132" t="s">
        <v>612</v>
      </c>
      <c r="B42" s="133" t="s">
        <v>393</v>
      </c>
      <c r="C42" s="133" t="s">
        <v>1</v>
      </c>
      <c r="D42" s="133" t="s">
        <v>3</v>
      </c>
      <c r="E42" s="133" t="s">
        <v>3</v>
      </c>
      <c r="F42" s="134">
        <f t="shared" ref="F42:G44" si="2">F43</f>
        <v>17018900</v>
      </c>
      <c r="G42" s="134">
        <f t="shared" si="2"/>
        <v>17018900</v>
      </c>
      <c r="I42" s="165">
        <v>17018900</v>
      </c>
      <c r="J42" s="165">
        <v>17018900</v>
      </c>
      <c r="L42" s="165">
        <f t="shared" si="0"/>
        <v>0</v>
      </c>
      <c r="M42" s="165">
        <f t="shared" si="1"/>
        <v>0</v>
      </c>
    </row>
    <row r="43" spans="1:13" ht="141.75" outlineLevel="3">
      <c r="A43" s="132" t="s">
        <v>488</v>
      </c>
      <c r="B43" s="133" t="s">
        <v>394</v>
      </c>
      <c r="C43" s="133" t="s">
        <v>1</v>
      </c>
      <c r="D43" s="133" t="s">
        <v>3</v>
      </c>
      <c r="E43" s="133" t="s">
        <v>3</v>
      </c>
      <c r="F43" s="134">
        <f t="shared" si="2"/>
        <v>17018900</v>
      </c>
      <c r="G43" s="134">
        <f t="shared" si="2"/>
        <v>17018900</v>
      </c>
      <c r="I43" s="165">
        <v>17018900</v>
      </c>
      <c r="J43" s="165">
        <v>17018900</v>
      </c>
      <c r="L43" s="165">
        <f t="shared" si="0"/>
        <v>0</v>
      </c>
      <c r="M43" s="165">
        <f t="shared" si="1"/>
        <v>0</v>
      </c>
    </row>
    <row r="44" spans="1:13" ht="31.5" outlineLevel="4">
      <c r="A44" s="132" t="s">
        <v>704</v>
      </c>
      <c r="B44" s="133" t="s">
        <v>394</v>
      </c>
      <c r="C44" s="133" t="s">
        <v>47</v>
      </c>
      <c r="D44" s="133" t="s">
        <v>3</v>
      </c>
      <c r="E44" s="133" t="s">
        <v>3</v>
      </c>
      <c r="F44" s="134">
        <f t="shared" si="2"/>
        <v>17018900</v>
      </c>
      <c r="G44" s="134">
        <f t="shared" si="2"/>
        <v>17018900</v>
      </c>
      <c r="I44" s="165">
        <v>17018900</v>
      </c>
      <c r="J44" s="165">
        <v>17018900</v>
      </c>
      <c r="L44" s="165">
        <f t="shared" si="0"/>
        <v>0</v>
      </c>
      <c r="M44" s="165">
        <f t="shared" si="1"/>
        <v>0</v>
      </c>
    </row>
    <row r="45" spans="1:13" outlineLevel="5">
      <c r="A45" s="132" t="s">
        <v>697</v>
      </c>
      <c r="B45" s="133" t="s">
        <v>394</v>
      </c>
      <c r="C45" s="133" t="s">
        <v>47</v>
      </c>
      <c r="D45" s="133" t="s">
        <v>187</v>
      </c>
      <c r="E45" s="133" t="s">
        <v>22</v>
      </c>
      <c r="F45" s="134">
        <f>Приложение_6!F805</f>
        <v>17018900</v>
      </c>
      <c r="G45" s="134">
        <f>F45</f>
        <v>17018900</v>
      </c>
      <c r="I45" s="165">
        <v>17018900</v>
      </c>
      <c r="J45" s="165">
        <v>17018900</v>
      </c>
      <c r="L45" s="165">
        <f t="shared" si="0"/>
        <v>0</v>
      </c>
      <c r="M45" s="165">
        <f t="shared" si="1"/>
        <v>0</v>
      </c>
    </row>
    <row r="46" spans="1:13" ht="110.25" outlineLevel="1">
      <c r="A46" s="139" t="s">
        <v>651</v>
      </c>
      <c r="B46" s="140" t="s">
        <v>259</v>
      </c>
      <c r="C46" s="140" t="s">
        <v>1</v>
      </c>
      <c r="D46" s="140" t="s">
        <v>3</v>
      </c>
      <c r="E46" s="140" t="s">
        <v>3</v>
      </c>
      <c r="F46" s="141">
        <f>F47+F57+F67+F71+F75+F85+F95</f>
        <v>676606760.18000007</v>
      </c>
      <c r="G46" s="141">
        <f>G47+G57+G67+G71+G75+G85+G95</f>
        <v>360729971.18000001</v>
      </c>
      <c r="I46" s="165">
        <v>676606760.17999995</v>
      </c>
      <c r="J46" s="165">
        <v>360729971.18000001</v>
      </c>
      <c r="L46" s="165">
        <f t="shared" si="0"/>
        <v>0</v>
      </c>
      <c r="M46" s="165">
        <f t="shared" si="1"/>
        <v>0</v>
      </c>
    </row>
    <row r="47" spans="1:13" ht="110.25" customHeight="1" outlineLevel="2">
      <c r="A47" s="132" t="s">
        <v>575</v>
      </c>
      <c r="B47" s="133" t="s">
        <v>260</v>
      </c>
      <c r="C47" s="133" t="s">
        <v>1</v>
      </c>
      <c r="D47" s="133" t="s">
        <v>3</v>
      </c>
      <c r="E47" s="133" t="s">
        <v>3</v>
      </c>
      <c r="F47" s="134">
        <f>F48+F51+F54</f>
        <v>140333941.06000003</v>
      </c>
      <c r="G47" s="134">
        <f>G48+G51+G54</f>
        <v>140321815.44000003</v>
      </c>
      <c r="I47" s="165">
        <v>140333941.06</v>
      </c>
      <c r="J47" s="165">
        <v>140321815.44</v>
      </c>
      <c r="L47" s="165">
        <f t="shared" si="0"/>
        <v>0</v>
      </c>
      <c r="M47" s="165">
        <f t="shared" si="1"/>
        <v>0</v>
      </c>
    </row>
    <row r="48" spans="1:13" ht="126" outlineLevel="3">
      <c r="A48" s="132" t="s">
        <v>472</v>
      </c>
      <c r="B48" s="133" t="s">
        <v>261</v>
      </c>
      <c r="C48" s="133" t="s">
        <v>1</v>
      </c>
      <c r="D48" s="133" t="s">
        <v>3</v>
      </c>
      <c r="E48" s="133" t="s">
        <v>3</v>
      </c>
      <c r="F48" s="134">
        <f>F49</f>
        <v>230386.86</v>
      </c>
      <c r="G48" s="134">
        <f>G49</f>
        <v>230386.86</v>
      </c>
      <c r="I48" s="165">
        <v>230386.86</v>
      </c>
      <c r="J48" s="165">
        <v>230386.86</v>
      </c>
      <c r="L48" s="165">
        <f t="shared" si="0"/>
        <v>0</v>
      </c>
      <c r="M48" s="165">
        <f t="shared" si="1"/>
        <v>0</v>
      </c>
    </row>
    <row r="49" spans="1:13" ht="78.75" outlineLevel="4">
      <c r="A49" s="132" t="s">
        <v>706</v>
      </c>
      <c r="B49" s="133" t="s">
        <v>261</v>
      </c>
      <c r="C49" s="133" t="s">
        <v>70</v>
      </c>
      <c r="D49" s="133" t="s">
        <v>3</v>
      </c>
      <c r="E49" s="133" t="s">
        <v>3</v>
      </c>
      <c r="F49" s="134">
        <f>F50</f>
        <v>230386.86</v>
      </c>
      <c r="G49" s="134">
        <f>G50</f>
        <v>230386.86</v>
      </c>
      <c r="I49" s="165">
        <v>230386.86</v>
      </c>
      <c r="J49" s="165">
        <v>230386.86</v>
      </c>
      <c r="L49" s="165">
        <f t="shared" si="0"/>
        <v>0</v>
      </c>
      <c r="M49" s="165">
        <f t="shared" si="1"/>
        <v>0</v>
      </c>
    </row>
    <row r="50" spans="1:13" outlineLevel="5">
      <c r="A50" s="132" t="s">
        <v>690</v>
      </c>
      <c r="B50" s="133" t="s">
        <v>261</v>
      </c>
      <c r="C50" s="133" t="s">
        <v>70</v>
      </c>
      <c r="D50" s="133" t="s">
        <v>242</v>
      </c>
      <c r="E50" s="133" t="s">
        <v>5</v>
      </c>
      <c r="F50" s="134">
        <f>Приложение_6!F524</f>
        <v>230386.86</v>
      </c>
      <c r="G50" s="134">
        <f>F50</f>
        <v>230386.86</v>
      </c>
      <c r="I50" s="165">
        <v>230386.86</v>
      </c>
      <c r="J50" s="165">
        <v>230386.86</v>
      </c>
      <c r="L50" s="165">
        <f t="shared" si="0"/>
        <v>0</v>
      </c>
      <c r="M50" s="165">
        <f t="shared" si="1"/>
        <v>0</v>
      </c>
    </row>
    <row r="51" spans="1:13" ht="110.25" outlineLevel="3">
      <c r="A51" s="132" t="s">
        <v>475</v>
      </c>
      <c r="B51" s="133" t="s">
        <v>262</v>
      </c>
      <c r="C51" s="133" t="s">
        <v>1</v>
      </c>
      <c r="D51" s="133" t="s">
        <v>3</v>
      </c>
      <c r="E51" s="133" t="s">
        <v>3</v>
      </c>
      <c r="F51" s="134">
        <f>F52</f>
        <v>140091428.58000001</v>
      </c>
      <c r="G51" s="134">
        <f>G52</f>
        <v>140091428.58000001</v>
      </c>
      <c r="I51" s="165">
        <v>140091428.58000001</v>
      </c>
      <c r="J51" s="165">
        <v>140091428.58000001</v>
      </c>
      <c r="L51" s="165">
        <f t="shared" si="0"/>
        <v>0</v>
      </c>
      <c r="M51" s="165">
        <f t="shared" si="1"/>
        <v>0</v>
      </c>
    </row>
    <row r="52" spans="1:13" ht="78.75" outlineLevel="4">
      <c r="A52" s="132" t="s">
        <v>706</v>
      </c>
      <c r="B52" s="133" t="s">
        <v>262</v>
      </c>
      <c r="C52" s="133" t="s">
        <v>70</v>
      </c>
      <c r="D52" s="133" t="s">
        <v>3</v>
      </c>
      <c r="E52" s="133" t="s">
        <v>3</v>
      </c>
      <c r="F52" s="134">
        <f>F53</f>
        <v>140091428.58000001</v>
      </c>
      <c r="G52" s="134">
        <f>G53</f>
        <v>140091428.58000001</v>
      </c>
      <c r="I52" s="165">
        <v>140091428.58000001</v>
      </c>
      <c r="J52" s="165">
        <v>140091428.58000001</v>
      </c>
      <c r="L52" s="165">
        <f t="shared" si="0"/>
        <v>0</v>
      </c>
      <c r="M52" s="165">
        <f t="shared" si="1"/>
        <v>0</v>
      </c>
    </row>
    <row r="53" spans="1:13" outlineLevel="5">
      <c r="A53" s="132" t="s">
        <v>690</v>
      </c>
      <c r="B53" s="133" t="s">
        <v>262</v>
      </c>
      <c r="C53" s="133" t="s">
        <v>70</v>
      </c>
      <c r="D53" s="133" t="s">
        <v>242</v>
      </c>
      <c r="E53" s="133" t="s">
        <v>5</v>
      </c>
      <c r="F53" s="134">
        <f>Приложение_6!F526</f>
        <v>140091428.58000001</v>
      </c>
      <c r="G53" s="134">
        <f>F53</f>
        <v>140091428.58000001</v>
      </c>
      <c r="I53" s="165">
        <v>140091428.58000001</v>
      </c>
      <c r="J53" s="165">
        <v>140091428.58000001</v>
      </c>
      <c r="L53" s="165">
        <f t="shared" si="0"/>
        <v>0</v>
      </c>
      <c r="M53" s="165">
        <f t="shared" si="1"/>
        <v>0</v>
      </c>
    </row>
    <row r="54" spans="1:13" ht="126" outlineLevel="3">
      <c r="A54" s="132" t="s">
        <v>472</v>
      </c>
      <c r="B54" s="133" t="s">
        <v>263</v>
      </c>
      <c r="C54" s="133" t="s">
        <v>1</v>
      </c>
      <c r="D54" s="133" t="s">
        <v>3</v>
      </c>
      <c r="E54" s="133" t="s">
        <v>3</v>
      </c>
      <c r="F54" s="134">
        <f>F55</f>
        <v>12125.62</v>
      </c>
      <c r="G54" s="134"/>
      <c r="I54" s="165">
        <v>12125.62</v>
      </c>
      <c r="L54" s="165">
        <f t="shared" si="0"/>
        <v>0</v>
      </c>
      <c r="M54" s="165">
        <f t="shared" si="1"/>
        <v>0</v>
      </c>
    </row>
    <row r="55" spans="1:13" ht="78.75" outlineLevel="4">
      <c r="A55" s="132" t="s">
        <v>706</v>
      </c>
      <c r="B55" s="133" t="s">
        <v>263</v>
      </c>
      <c r="C55" s="133" t="s">
        <v>70</v>
      </c>
      <c r="D55" s="133" t="s">
        <v>3</v>
      </c>
      <c r="E55" s="133" t="s">
        <v>3</v>
      </c>
      <c r="F55" s="134">
        <f>F56</f>
        <v>12125.62</v>
      </c>
      <c r="G55" s="134"/>
      <c r="I55" s="165">
        <v>12125.62</v>
      </c>
      <c r="L55" s="165">
        <f t="shared" si="0"/>
        <v>0</v>
      </c>
      <c r="M55" s="165">
        <f t="shared" si="1"/>
        <v>0</v>
      </c>
    </row>
    <row r="56" spans="1:13" outlineLevel="5">
      <c r="A56" s="132" t="s">
        <v>690</v>
      </c>
      <c r="B56" s="133" t="s">
        <v>263</v>
      </c>
      <c r="C56" s="133" t="s">
        <v>70</v>
      </c>
      <c r="D56" s="133" t="s">
        <v>242</v>
      </c>
      <c r="E56" s="133" t="s">
        <v>5</v>
      </c>
      <c r="F56" s="134">
        <f>Приложение_6!F528</f>
        <v>12125.62</v>
      </c>
      <c r="G56" s="134"/>
      <c r="I56" s="165">
        <v>12125.62</v>
      </c>
      <c r="L56" s="165">
        <f t="shared" si="0"/>
        <v>0</v>
      </c>
      <c r="M56" s="165">
        <f t="shared" si="1"/>
        <v>0</v>
      </c>
    </row>
    <row r="57" spans="1:13" ht="110.25" customHeight="1" outlineLevel="2">
      <c r="A57" s="132" t="s">
        <v>576</v>
      </c>
      <c r="B57" s="133" t="s">
        <v>264</v>
      </c>
      <c r="C57" s="133" t="s">
        <v>1</v>
      </c>
      <c r="D57" s="133" t="s">
        <v>3</v>
      </c>
      <c r="E57" s="133" t="s">
        <v>3</v>
      </c>
      <c r="F57" s="134">
        <f>F58+F61+F64</f>
        <v>178529211.02000001</v>
      </c>
      <c r="G57" s="134">
        <f>G60+G63</f>
        <v>178515760.55000001</v>
      </c>
      <c r="I57" s="165">
        <v>178529211.02000001</v>
      </c>
      <c r="J57" s="165">
        <v>178515760.55000001</v>
      </c>
      <c r="L57" s="165">
        <f t="shared" si="0"/>
        <v>0</v>
      </c>
      <c r="M57" s="165">
        <f t="shared" si="1"/>
        <v>0</v>
      </c>
    </row>
    <row r="58" spans="1:13" ht="126" outlineLevel="3">
      <c r="A58" s="132" t="s">
        <v>472</v>
      </c>
      <c r="B58" s="133" t="s">
        <v>265</v>
      </c>
      <c r="C58" s="133" t="s">
        <v>1</v>
      </c>
      <c r="D58" s="133" t="s">
        <v>3</v>
      </c>
      <c r="E58" s="133" t="s">
        <v>3</v>
      </c>
      <c r="F58" s="134">
        <f>F59</f>
        <v>255558.84</v>
      </c>
      <c r="G58" s="134">
        <f>G59</f>
        <v>255558.84</v>
      </c>
      <c r="I58" s="165">
        <v>255558.84</v>
      </c>
      <c r="J58" s="165">
        <v>255558.84</v>
      </c>
      <c r="L58" s="165">
        <f t="shared" si="0"/>
        <v>0</v>
      </c>
      <c r="M58" s="165">
        <f t="shared" si="1"/>
        <v>0</v>
      </c>
    </row>
    <row r="59" spans="1:13" ht="78.75" outlineLevel="4">
      <c r="A59" s="132" t="s">
        <v>706</v>
      </c>
      <c r="B59" s="133" t="s">
        <v>265</v>
      </c>
      <c r="C59" s="133" t="s">
        <v>70</v>
      </c>
      <c r="D59" s="133" t="s">
        <v>3</v>
      </c>
      <c r="E59" s="133" t="s">
        <v>3</v>
      </c>
      <c r="F59" s="134">
        <f>F60</f>
        <v>255558.84</v>
      </c>
      <c r="G59" s="134">
        <f>G60</f>
        <v>255558.84</v>
      </c>
      <c r="I59" s="165">
        <v>255558.84</v>
      </c>
      <c r="J59" s="165">
        <v>255558.84</v>
      </c>
      <c r="L59" s="165">
        <f t="shared" si="0"/>
        <v>0</v>
      </c>
      <c r="M59" s="165">
        <f t="shared" si="1"/>
        <v>0</v>
      </c>
    </row>
    <row r="60" spans="1:13" outlineLevel="5">
      <c r="A60" s="132" t="s">
        <v>690</v>
      </c>
      <c r="B60" s="133" t="s">
        <v>265</v>
      </c>
      <c r="C60" s="133" t="s">
        <v>70</v>
      </c>
      <c r="D60" s="133" t="s">
        <v>242</v>
      </c>
      <c r="E60" s="133" t="s">
        <v>5</v>
      </c>
      <c r="F60" s="134">
        <f>Приложение_6!F531</f>
        <v>255558.84</v>
      </c>
      <c r="G60" s="134">
        <f>F60</f>
        <v>255558.84</v>
      </c>
      <c r="I60" s="165">
        <v>255558.84</v>
      </c>
      <c r="J60" s="165">
        <v>255558.84</v>
      </c>
      <c r="L60" s="165">
        <f t="shared" si="0"/>
        <v>0</v>
      </c>
      <c r="M60" s="165">
        <f t="shared" si="1"/>
        <v>0</v>
      </c>
    </row>
    <row r="61" spans="1:13" ht="110.25" outlineLevel="3">
      <c r="A61" s="132" t="s">
        <v>475</v>
      </c>
      <c r="B61" s="133" t="s">
        <v>266</v>
      </c>
      <c r="C61" s="133" t="s">
        <v>1</v>
      </c>
      <c r="D61" s="133" t="s">
        <v>3</v>
      </c>
      <c r="E61" s="133" t="s">
        <v>3</v>
      </c>
      <c r="F61" s="134">
        <f>F62</f>
        <v>178260201.71000001</v>
      </c>
      <c r="G61" s="134">
        <f>G62</f>
        <v>178260201.71000001</v>
      </c>
      <c r="I61" s="165">
        <v>178260201.71000001</v>
      </c>
      <c r="J61" s="165">
        <v>178260201.71000001</v>
      </c>
      <c r="L61" s="165">
        <f t="shared" si="0"/>
        <v>0</v>
      </c>
      <c r="M61" s="165">
        <f t="shared" si="1"/>
        <v>0</v>
      </c>
    </row>
    <row r="62" spans="1:13" ht="78.75" outlineLevel="4">
      <c r="A62" s="132" t="s">
        <v>706</v>
      </c>
      <c r="B62" s="133" t="s">
        <v>266</v>
      </c>
      <c r="C62" s="133" t="s">
        <v>70</v>
      </c>
      <c r="D62" s="133" t="s">
        <v>3</v>
      </c>
      <c r="E62" s="133" t="s">
        <v>3</v>
      </c>
      <c r="F62" s="134">
        <f>F63</f>
        <v>178260201.71000001</v>
      </c>
      <c r="G62" s="134">
        <f>G63</f>
        <v>178260201.71000001</v>
      </c>
      <c r="I62" s="165">
        <v>178260201.71000001</v>
      </c>
      <c r="J62" s="165">
        <v>178260201.71000001</v>
      </c>
      <c r="L62" s="165">
        <f t="shared" si="0"/>
        <v>0</v>
      </c>
      <c r="M62" s="165">
        <f t="shared" si="1"/>
        <v>0</v>
      </c>
    </row>
    <row r="63" spans="1:13" outlineLevel="5">
      <c r="A63" s="132" t="s">
        <v>690</v>
      </c>
      <c r="B63" s="133" t="s">
        <v>266</v>
      </c>
      <c r="C63" s="133" t="s">
        <v>70</v>
      </c>
      <c r="D63" s="133" t="s">
        <v>242</v>
      </c>
      <c r="E63" s="133" t="s">
        <v>5</v>
      </c>
      <c r="F63" s="134">
        <f>Приложение_6!F533</f>
        <v>178260201.71000001</v>
      </c>
      <c r="G63" s="134">
        <f>F63</f>
        <v>178260201.71000001</v>
      </c>
      <c r="I63" s="165">
        <v>178260201.71000001</v>
      </c>
      <c r="J63" s="165">
        <v>178260201.71000001</v>
      </c>
      <c r="L63" s="165">
        <f t="shared" si="0"/>
        <v>0</v>
      </c>
      <c r="M63" s="165">
        <f t="shared" si="1"/>
        <v>0</v>
      </c>
    </row>
    <row r="64" spans="1:13" ht="126" outlineLevel="3">
      <c r="A64" s="132" t="s">
        <v>472</v>
      </c>
      <c r="B64" s="133" t="s">
        <v>267</v>
      </c>
      <c r="C64" s="133" t="s">
        <v>1</v>
      </c>
      <c r="D64" s="133" t="s">
        <v>3</v>
      </c>
      <c r="E64" s="133" t="s">
        <v>3</v>
      </c>
      <c r="F64" s="134">
        <f>F65</f>
        <v>13450.47</v>
      </c>
      <c r="G64" s="134"/>
      <c r="I64" s="165">
        <v>13450.47</v>
      </c>
      <c r="L64" s="165">
        <f t="shared" si="0"/>
        <v>0</v>
      </c>
      <c r="M64" s="165">
        <f t="shared" si="1"/>
        <v>0</v>
      </c>
    </row>
    <row r="65" spans="1:13" ht="78.75" outlineLevel="4">
      <c r="A65" s="132" t="s">
        <v>706</v>
      </c>
      <c r="B65" s="133" t="s">
        <v>267</v>
      </c>
      <c r="C65" s="133" t="s">
        <v>70</v>
      </c>
      <c r="D65" s="133" t="s">
        <v>3</v>
      </c>
      <c r="E65" s="133" t="s">
        <v>3</v>
      </c>
      <c r="F65" s="134">
        <f>F66</f>
        <v>13450.47</v>
      </c>
      <c r="G65" s="134"/>
      <c r="I65" s="165">
        <v>13450.47</v>
      </c>
      <c r="L65" s="165">
        <f t="shared" si="0"/>
        <v>0</v>
      </c>
      <c r="M65" s="165">
        <f t="shared" si="1"/>
        <v>0</v>
      </c>
    </row>
    <row r="66" spans="1:13" outlineLevel="5">
      <c r="A66" s="132" t="s">
        <v>690</v>
      </c>
      <c r="B66" s="133" t="s">
        <v>267</v>
      </c>
      <c r="C66" s="133" t="s">
        <v>70</v>
      </c>
      <c r="D66" s="133" t="s">
        <v>242</v>
      </c>
      <c r="E66" s="133" t="s">
        <v>5</v>
      </c>
      <c r="F66" s="134">
        <f>Приложение_6!F535</f>
        <v>13450.47</v>
      </c>
      <c r="G66" s="134"/>
      <c r="I66" s="165">
        <v>13450.47</v>
      </c>
      <c r="L66" s="165">
        <f t="shared" si="0"/>
        <v>0</v>
      </c>
      <c r="M66" s="165">
        <f t="shared" si="1"/>
        <v>0</v>
      </c>
    </row>
    <row r="67" spans="1:13" ht="110.25" customHeight="1" outlineLevel="2">
      <c r="A67" s="132" t="s">
        <v>577</v>
      </c>
      <c r="B67" s="133" t="s">
        <v>268</v>
      </c>
      <c r="C67" s="133" t="s">
        <v>1</v>
      </c>
      <c r="D67" s="133" t="s">
        <v>3</v>
      </c>
      <c r="E67" s="133" t="s">
        <v>3</v>
      </c>
      <c r="F67" s="134">
        <f t="shared" ref="F67:G69" si="3">F68</f>
        <v>34687169.710000001</v>
      </c>
      <c r="G67" s="134">
        <f t="shared" si="3"/>
        <v>34687169.710000001</v>
      </c>
      <c r="I67" s="165">
        <v>34687169.710000001</v>
      </c>
      <c r="J67" s="165">
        <v>34687169.710000001</v>
      </c>
      <c r="L67" s="165">
        <f t="shared" si="0"/>
        <v>0</v>
      </c>
      <c r="M67" s="165">
        <f t="shared" si="1"/>
        <v>0</v>
      </c>
    </row>
    <row r="68" spans="1:13" ht="110.25" outlineLevel="3">
      <c r="A68" s="132" t="s">
        <v>475</v>
      </c>
      <c r="B68" s="133" t="s">
        <v>269</v>
      </c>
      <c r="C68" s="133" t="s">
        <v>1</v>
      </c>
      <c r="D68" s="133" t="s">
        <v>3</v>
      </c>
      <c r="E68" s="133" t="s">
        <v>3</v>
      </c>
      <c r="F68" s="134">
        <f t="shared" si="3"/>
        <v>34687169.710000001</v>
      </c>
      <c r="G68" s="134">
        <f t="shared" si="3"/>
        <v>34687169.710000001</v>
      </c>
      <c r="I68" s="165">
        <v>34687169.710000001</v>
      </c>
      <c r="J68" s="165">
        <v>34687169.710000001</v>
      </c>
      <c r="L68" s="165">
        <f t="shared" si="0"/>
        <v>0</v>
      </c>
      <c r="M68" s="165">
        <f t="shared" si="1"/>
        <v>0</v>
      </c>
    </row>
    <row r="69" spans="1:13" ht="78.75" outlineLevel="4">
      <c r="A69" s="132" t="s">
        <v>706</v>
      </c>
      <c r="B69" s="133" t="s">
        <v>269</v>
      </c>
      <c r="C69" s="133" t="s">
        <v>70</v>
      </c>
      <c r="D69" s="133" t="s">
        <v>3</v>
      </c>
      <c r="E69" s="133" t="s">
        <v>3</v>
      </c>
      <c r="F69" s="134">
        <f t="shared" si="3"/>
        <v>34687169.710000001</v>
      </c>
      <c r="G69" s="134">
        <f t="shared" si="3"/>
        <v>34687169.710000001</v>
      </c>
      <c r="I69" s="165">
        <v>34687169.710000001</v>
      </c>
      <c r="J69" s="165">
        <v>34687169.710000001</v>
      </c>
      <c r="L69" s="165">
        <f t="shared" si="0"/>
        <v>0</v>
      </c>
      <c r="M69" s="165">
        <f t="shared" si="1"/>
        <v>0</v>
      </c>
    </row>
    <row r="70" spans="1:13" outlineLevel="5">
      <c r="A70" s="132" t="s">
        <v>690</v>
      </c>
      <c r="B70" s="133" t="s">
        <v>269</v>
      </c>
      <c r="C70" s="133" t="s">
        <v>70</v>
      </c>
      <c r="D70" s="133" t="s">
        <v>242</v>
      </c>
      <c r="E70" s="133" t="s">
        <v>5</v>
      </c>
      <c r="F70" s="134">
        <f>Приложение_6!F538</f>
        <v>34687169.710000001</v>
      </c>
      <c r="G70" s="134">
        <f>F70</f>
        <v>34687169.710000001</v>
      </c>
      <c r="I70" s="165">
        <v>34687169.710000001</v>
      </c>
      <c r="J70" s="165">
        <v>34687169.710000001</v>
      </c>
      <c r="L70" s="165">
        <f t="shared" si="0"/>
        <v>0</v>
      </c>
      <c r="M70" s="165">
        <f t="shared" si="1"/>
        <v>0</v>
      </c>
    </row>
    <row r="71" spans="1:13" ht="157.5" outlineLevel="2">
      <c r="A71" s="132" t="s">
        <v>578</v>
      </c>
      <c r="B71" s="133" t="s">
        <v>270</v>
      </c>
      <c r="C71" s="133" t="s">
        <v>1</v>
      </c>
      <c r="D71" s="133" t="s">
        <v>3</v>
      </c>
      <c r="E71" s="133" t="s">
        <v>3</v>
      </c>
      <c r="F71" s="134">
        <f>F72</f>
        <v>101563041.91</v>
      </c>
      <c r="G71" s="134"/>
      <c r="I71" s="165">
        <v>101563041.91</v>
      </c>
      <c r="L71" s="165">
        <f t="shared" si="0"/>
        <v>0</v>
      </c>
      <c r="M71" s="165">
        <f t="shared" si="1"/>
        <v>0</v>
      </c>
    </row>
    <row r="72" spans="1:13" ht="126" outlineLevel="3">
      <c r="A72" s="132" t="s">
        <v>450</v>
      </c>
      <c r="B72" s="133" t="s">
        <v>271</v>
      </c>
      <c r="C72" s="133" t="s">
        <v>1</v>
      </c>
      <c r="D72" s="133" t="s">
        <v>3</v>
      </c>
      <c r="E72" s="133" t="s">
        <v>3</v>
      </c>
      <c r="F72" s="134">
        <f>F73</f>
        <v>101563041.91</v>
      </c>
      <c r="G72" s="134"/>
      <c r="I72" s="165">
        <v>101563041.91</v>
      </c>
      <c r="L72" s="165">
        <f t="shared" si="0"/>
        <v>0</v>
      </c>
      <c r="M72" s="165">
        <f t="shared" si="1"/>
        <v>0</v>
      </c>
    </row>
    <row r="73" spans="1:13" ht="78.75" outlineLevel="4">
      <c r="A73" s="132" t="s">
        <v>706</v>
      </c>
      <c r="B73" s="133" t="s">
        <v>271</v>
      </c>
      <c r="C73" s="133" t="s">
        <v>70</v>
      </c>
      <c r="D73" s="133" t="s">
        <v>3</v>
      </c>
      <c r="E73" s="133" t="s">
        <v>3</v>
      </c>
      <c r="F73" s="134">
        <f>F74</f>
        <v>101563041.91</v>
      </c>
      <c r="G73" s="134"/>
      <c r="I73" s="165">
        <v>101563041.91</v>
      </c>
      <c r="L73" s="165">
        <f t="shared" si="0"/>
        <v>0</v>
      </c>
      <c r="M73" s="165">
        <f t="shared" si="1"/>
        <v>0</v>
      </c>
    </row>
    <row r="74" spans="1:13" outlineLevel="5">
      <c r="A74" s="132" t="s">
        <v>690</v>
      </c>
      <c r="B74" s="133" t="s">
        <v>271</v>
      </c>
      <c r="C74" s="133" t="s">
        <v>70</v>
      </c>
      <c r="D74" s="133" t="s">
        <v>242</v>
      </c>
      <c r="E74" s="133" t="s">
        <v>5</v>
      </c>
      <c r="F74" s="134">
        <f>Приложение_6!F541</f>
        <v>101563041.91</v>
      </c>
      <c r="G74" s="134"/>
      <c r="I74" s="165">
        <v>101563041.91</v>
      </c>
      <c r="L74" s="165">
        <f t="shared" si="0"/>
        <v>0</v>
      </c>
      <c r="M74" s="165">
        <f t="shared" si="1"/>
        <v>0</v>
      </c>
    </row>
    <row r="75" spans="1:13" ht="31.5" outlineLevel="2">
      <c r="A75" s="132" t="s">
        <v>571</v>
      </c>
      <c r="B75" s="133" t="s">
        <v>272</v>
      </c>
      <c r="C75" s="133" t="s">
        <v>1</v>
      </c>
      <c r="D75" s="133" t="s">
        <v>3</v>
      </c>
      <c r="E75" s="133" t="s">
        <v>3</v>
      </c>
      <c r="F75" s="134">
        <f>F76+F79+F82</f>
        <v>8217225.04</v>
      </c>
      <c r="G75" s="134">
        <f>G81+G84</f>
        <v>1360214.04</v>
      </c>
      <c r="I75" s="165">
        <v>8217225.04</v>
      </c>
      <c r="J75" s="165">
        <v>1360214.04</v>
      </c>
      <c r="L75" s="165">
        <f t="shared" ref="L75:L138" si="4">I75-F75</f>
        <v>0</v>
      </c>
      <c r="M75" s="165">
        <f t="shared" ref="M75:M138" si="5">J75-G75</f>
        <v>0</v>
      </c>
    </row>
    <row r="76" spans="1:13" ht="126" outlineLevel="3">
      <c r="A76" s="132" t="s">
        <v>439</v>
      </c>
      <c r="B76" s="133" t="s">
        <v>273</v>
      </c>
      <c r="C76" s="133" t="s">
        <v>1</v>
      </c>
      <c r="D76" s="133" t="s">
        <v>3</v>
      </c>
      <c r="E76" s="133" t="s">
        <v>3</v>
      </c>
      <c r="F76" s="134">
        <f>F77</f>
        <v>6857011</v>
      </c>
      <c r="G76" s="134"/>
      <c r="I76" s="165">
        <v>6857011</v>
      </c>
      <c r="L76" s="165">
        <f t="shared" si="4"/>
        <v>0</v>
      </c>
      <c r="M76" s="165">
        <f t="shared" si="5"/>
        <v>0</v>
      </c>
    </row>
    <row r="77" spans="1:13" ht="78.75" outlineLevel="4">
      <c r="A77" s="132" t="s">
        <v>706</v>
      </c>
      <c r="B77" s="133" t="s">
        <v>273</v>
      </c>
      <c r="C77" s="133" t="s">
        <v>70</v>
      </c>
      <c r="D77" s="133" t="s">
        <v>3</v>
      </c>
      <c r="E77" s="133" t="s">
        <v>3</v>
      </c>
      <c r="F77" s="134">
        <f>F78</f>
        <v>6857011</v>
      </c>
      <c r="G77" s="134"/>
      <c r="I77" s="165">
        <v>6857011</v>
      </c>
      <c r="L77" s="165">
        <f t="shared" si="4"/>
        <v>0</v>
      </c>
      <c r="M77" s="165">
        <f t="shared" si="5"/>
        <v>0</v>
      </c>
    </row>
    <row r="78" spans="1:13" outlineLevel="5">
      <c r="A78" s="132" t="s">
        <v>690</v>
      </c>
      <c r="B78" s="133" t="s">
        <v>273</v>
      </c>
      <c r="C78" s="133" t="s">
        <v>70</v>
      </c>
      <c r="D78" s="133" t="s">
        <v>242</v>
      </c>
      <c r="E78" s="133" t="s">
        <v>5</v>
      </c>
      <c r="F78" s="134">
        <f>Приложение_6!F544</f>
        <v>6857011</v>
      </c>
      <c r="G78" s="134"/>
      <c r="I78" s="165">
        <v>6857011</v>
      </c>
      <c r="L78" s="165">
        <f t="shared" si="4"/>
        <v>0</v>
      </c>
      <c r="M78" s="165">
        <f t="shared" si="5"/>
        <v>0</v>
      </c>
    </row>
    <row r="79" spans="1:13" ht="157.5" outlineLevel="3">
      <c r="A79" s="132" t="s">
        <v>481</v>
      </c>
      <c r="B79" s="133" t="s">
        <v>378</v>
      </c>
      <c r="C79" s="133" t="s">
        <v>1</v>
      </c>
      <c r="D79" s="133" t="s">
        <v>3</v>
      </c>
      <c r="E79" s="133" t="s">
        <v>3</v>
      </c>
      <c r="F79" s="134">
        <f>F80</f>
        <v>3548.08</v>
      </c>
      <c r="G79" s="134">
        <f>G80</f>
        <v>3548.08</v>
      </c>
      <c r="I79" s="165">
        <v>3548.08</v>
      </c>
      <c r="J79" s="165">
        <v>3548.08</v>
      </c>
      <c r="L79" s="165">
        <f t="shared" si="4"/>
        <v>0</v>
      </c>
      <c r="M79" s="165">
        <f t="shared" si="5"/>
        <v>0</v>
      </c>
    </row>
    <row r="80" spans="1:13" ht="78.75" outlineLevel="4">
      <c r="A80" s="132" t="s">
        <v>706</v>
      </c>
      <c r="B80" s="133" t="s">
        <v>378</v>
      </c>
      <c r="C80" s="133" t="s">
        <v>70</v>
      </c>
      <c r="D80" s="133" t="s">
        <v>3</v>
      </c>
      <c r="E80" s="133" t="s">
        <v>3</v>
      </c>
      <c r="F80" s="134">
        <f>F81</f>
        <v>3548.08</v>
      </c>
      <c r="G80" s="134">
        <f>G81</f>
        <v>3548.08</v>
      </c>
      <c r="I80" s="165">
        <v>3548.08</v>
      </c>
      <c r="J80" s="165">
        <v>3548.08</v>
      </c>
      <c r="L80" s="165">
        <f t="shared" si="4"/>
        <v>0</v>
      </c>
      <c r="M80" s="165">
        <f t="shared" si="5"/>
        <v>0</v>
      </c>
    </row>
    <row r="81" spans="1:13" ht="31.5" outlineLevel="5">
      <c r="A81" s="132" t="s">
        <v>696</v>
      </c>
      <c r="B81" s="133" t="s">
        <v>378</v>
      </c>
      <c r="C81" s="133" t="s">
        <v>70</v>
      </c>
      <c r="D81" s="133" t="s">
        <v>187</v>
      </c>
      <c r="E81" s="133" t="s">
        <v>14</v>
      </c>
      <c r="F81" s="134">
        <f>Приложение_6!F768</f>
        <v>3548.08</v>
      </c>
      <c r="G81" s="134">
        <f>F81</f>
        <v>3548.08</v>
      </c>
      <c r="I81" s="165">
        <v>3548.08</v>
      </c>
      <c r="J81" s="165">
        <v>3548.08</v>
      </c>
      <c r="L81" s="165">
        <f t="shared" si="4"/>
        <v>0</v>
      </c>
      <c r="M81" s="165">
        <f t="shared" si="5"/>
        <v>0</v>
      </c>
    </row>
    <row r="82" spans="1:13" ht="141.75" customHeight="1" outlineLevel="3">
      <c r="A82" s="132" t="s">
        <v>482</v>
      </c>
      <c r="B82" s="133" t="s">
        <v>379</v>
      </c>
      <c r="C82" s="133" t="s">
        <v>1</v>
      </c>
      <c r="D82" s="133" t="s">
        <v>3</v>
      </c>
      <c r="E82" s="133" t="s">
        <v>3</v>
      </c>
      <c r="F82" s="134">
        <f>F83</f>
        <v>1356665.96</v>
      </c>
      <c r="G82" s="134">
        <f>G83</f>
        <v>1356665.96</v>
      </c>
      <c r="I82" s="165">
        <v>1356665.96</v>
      </c>
      <c r="J82" s="165">
        <v>1356665.96</v>
      </c>
      <c r="L82" s="165">
        <f t="shared" si="4"/>
        <v>0</v>
      </c>
      <c r="M82" s="165">
        <f t="shared" si="5"/>
        <v>0</v>
      </c>
    </row>
    <row r="83" spans="1:13" ht="78.75" outlineLevel="4">
      <c r="A83" s="132" t="s">
        <v>706</v>
      </c>
      <c r="B83" s="133" t="s">
        <v>379</v>
      </c>
      <c r="C83" s="133" t="s">
        <v>70</v>
      </c>
      <c r="D83" s="133" t="s">
        <v>3</v>
      </c>
      <c r="E83" s="133" t="s">
        <v>3</v>
      </c>
      <c r="F83" s="134">
        <f>F84</f>
        <v>1356665.96</v>
      </c>
      <c r="G83" s="134">
        <f>G84</f>
        <v>1356665.96</v>
      </c>
      <c r="I83" s="165">
        <v>1356665.96</v>
      </c>
      <c r="J83" s="165">
        <v>1356665.96</v>
      </c>
      <c r="L83" s="165">
        <f t="shared" si="4"/>
        <v>0</v>
      </c>
      <c r="M83" s="165">
        <f t="shared" si="5"/>
        <v>0</v>
      </c>
    </row>
    <row r="84" spans="1:13" ht="31.5" outlineLevel="5">
      <c r="A84" s="132" t="s">
        <v>696</v>
      </c>
      <c r="B84" s="133" t="s">
        <v>379</v>
      </c>
      <c r="C84" s="133" t="s">
        <v>70</v>
      </c>
      <c r="D84" s="133" t="s">
        <v>187</v>
      </c>
      <c r="E84" s="133" t="s">
        <v>14</v>
      </c>
      <c r="F84" s="134">
        <f>Приложение_6!F770</f>
        <v>1356665.96</v>
      </c>
      <c r="G84" s="134">
        <f>F84</f>
        <v>1356665.96</v>
      </c>
      <c r="I84" s="165">
        <v>1356665.96</v>
      </c>
      <c r="J84" s="165">
        <v>1356665.96</v>
      </c>
      <c r="L84" s="165">
        <f t="shared" si="4"/>
        <v>0</v>
      </c>
      <c r="M84" s="165">
        <f t="shared" si="5"/>
        <v>0</v>
      </c>
    </row>
    <row r="85" spans="1:13" ht="78.75" customHeight="1" outlineLevel="2">
      <c r="A85" s="132" t="s">
        <v>580</v>
      </c>
      <c r="B85" s="133" t="s">
        <v>276</v>
      </c>
      <c r="C85" s="133" t="s">
        <v>1</v>
      </c>
      <c r="D85" s="133" t="s">
        <v>3</v>
      </c>
      <c r="E85" s="133" t="s">
        <v>3</v>
      </c>
      <c r="F85" s="134">
        <f>F86+F89+F92</f>
        <v>209853851.44</v>
      </c>
      <c r="G85" s="134">
        <f>G91</f>
        <v>5845011.4400000004</v>
      </c>
      <c r="I85" s="165">
        <v>209853851.44</v>
      </c>
      <c r="J85" s="165">
        <v>5845011.4400000004</v>
      </c>
      <c r="L85" s="165">
        <f t="shared" si="4"/>
        <v>0</v>
      </c>
      <c r="M85" s="165">
        <f t="shared" si="5"/>
        <v>0</v>
      </c>
    </row>
    <row r="86" spans="1:13" ht="126" outlineLevel="3">
      <c r="A86" s="132" t="s">
        <v>450</v>
      </c>
      <c r="B86" s="133" t="s">
        <v>277</v>
      </c>
      <c r="C86" s="133" t="s">
        <v>1</v>
      </c>
      <c r="D86" s="133" t="s">
        <v>3</v>
      </c>
      <c r="E86" s="133" t="s">
        <v>3</v>
      </c>
      <c r="F86" s="134">
        <f>F87</f>
        <v>201050490</v>
      </c>
      <c r="G86" s="134"/>
      <c r="I86" s="165">
        <v>201050490</v>
      </c>
      <c r="L86" s="165">
        <f t="shared" si="4"/>
        <v>0</v>
      </c>
      <c r="M86" s="165">
        <f t="shared" si="5"/>
        <v>0</v>
      </c>
    </row>
    <row r="87" spans="1:13" ht="78.75" outlineLevel="4">
      <c r="A87" s="132" t="s">
        <v>706</v>
      </c>
      <c r="B87" s="133" t="s">
        <v>277</v>
      </c>
      <c r="C87" s="133" t="s">
        <v>70</v>
      </c>
      <c r="D87" s="133" t="s">
        <v>3</v>
      </c>
      <c r="E87" s="133" t="s">
        <v>3</v>
      </c>
      <c r="F87" s="134">
        <f>F88</f>
        <v>201050490</v>
      </c>
      <c r="G87" s="134"/>
      <c r="I87" s="165">
        <v>201050490</v>
      </c>
      <c r="L87" s="165">
        <f t="shared" si="4"/>
        <v>0</v>
      </c>
      <c r="M87" s="165">
        <f t="shared" si="5"/>
        <v>0</v>
      </c>
    </row>
    <row r="88" spans="1:13" ht="31.5" outlineLevel="5">
      <c r="A88" s="132" t="s">
        <v>691</v>
      </c>
      <c r="B88" s="133" t="s">
        <v>277</v>
      </c>
      <c r="C88" s="133" t="s">
        <v>70</v>
      </c>
      <c r="D88" s="133" t="s">
        <v>242</v>
      </c>
      <c r="E88" s="133" t="s">
        <v>14</v>
      </c>
      <c r="F88" s="134">
        <f>Приложение_6!F559</f>
        <v>201050490</v>
      </c>
      <c r="G88" s="134"/>
      <c r="I88" s="165">
        <v>201050490</v>
      </c>
      <c r="L88" s="165">
        <f t="shared" si="4"/>
        <v>0</v>
      </c>
      <c r="M88" s="165">
        <f t="shared" si="5"/>
        <v>0</v>
      </c>
    </row>
    <row r="89" spans="1:13" ht="126" outlineLevel="3">
      <c r="A89" s="132" t="s">
        <v>472</v>
      </c>
      <c r="B89" s="133" t="s">
        <v>278</v>
      </c>
      <c r="C89" s="133" t="s">
        <v>1</v>
      </c>
      <c r="D89" s="133" t="s">
        <v>3</v>
      </c>
      <c r="E89" s="133" t="s">
        <v>3</v>
      </c>
      <c r="F89" s="134">
        <f>F90</f>
        <v>5845011.4400000004</v>
      </c>
      <c r="G89" s="134">
        <f>G90</f>
        <v>5845011.4400000004</v>
      </c>
      <c r="I89" s="165">
        <v>5845011.4400000004</v>
      </c>
      <c r="J89" s="165">
        <v>5845011.4400000004</v>
      </c>
      <c r="L89" s="165">
        <f t="shared" si="4"/>
        <v>0</v>
      </c>
      <c r="M89" s="165">
        <f t="shared" si="5"/>
        <v>0</v>
      </c>
    </row>
    <row r="90" spans="1:13" ht="78.75" outlineLevel="4">
      <c r="A90" s="132" t="s">
        <v>706</v>
      </c>
      <c r="B90" s="133" t="s">
        <v>278</v>
      </c>
      <c r="C90" s="133" t="s">
        <v>70</v>
      </c>
      <c r="D90" s="133" t="s">
        <v>3</v>
      </c>
      <c r="E90" s="133" t="s">
        <v>3</v>
      </c>
      <c r="F90" s="134">
        <f>F91</f>
        <v>5845011.4400000004</v>
      </c>
      <c r="G90" s="134">
        <f>G91</f>
        <v>5845011.4400000004</v>
      </c>
      <c r="I90" s="165">
        <v>5845011.4400000004</v>
      </c>
      <c r="J90" s="165">
        <v>5845011.4400000004</v>
      </c>
      <c r="L90" s="165">
        <f t="shared" si="4"/>
        <v>0</v>
      </c>
      <c r="M90" s="165">
        <f t="shared" si="5"/>
        <v>0</v>
      </c>
    </row>
    <row r="91" spans="1:13" ht="31.5" outlineLevel="5">
      <c r="A91" s="132" t="s">
        <v>691</v>
      </c>
      <c r="B91" s="133" t="s">
        <v>278</v>
      </c>
      <c r="C91" s="133" t="s">
        <v>70</v>
      </c>
      <c r="D91" s="133" t="s">
        <v>242</v>
      </c>
      <c r="E91" s="133" t="s">
        <v>14</v>
      </c>
      <c r="F91" s="134">
        <f>Приложение_6!F561</f>
        <v>5845011.4400000004</v>
      </c>
      <c r="G91" s="134">
        <f>F91</f>
        <v>5845011.4400000004</v>
      </c>
      <c r="I91" s="165">
        <v>5845011.4400000004</v>
      </c>
      <c r="J91" s="165">
        <v>5845011.4400000004</v>
      </c>
      <c r="L91" s="165">
        <f t="shared" si="4"/>
        <v>0</v>
      </c>
      <c r="M91" s="165">
        <f t="shared" si="5"/>
        <v>0</v>
      </c>
    </row>
    <row r="92" spans="1:13" ht="126" outlineLevel="3">
      <c r="A92" s="132" t="s">
        <v>472</v>
      </c>
      <c r="B92" s="133" t="s">
        <v>279</v>
      </c>
      <c r="C92" s="133" t="s">
        <v>1</v>
      </c>
      <c r="D92" s="133" t="s">
        <v>3</v>
      </c>
      <c r="E92" s="133" t="s">
        <v>3</v>
      </c>
      <c r="F92" s="134">
        <f>F93</f>
        <v>2958350</v>
      </c>
      <c r="G92" s="134"/>
      <c r="I92" s="165">
        <v>2958350</v>
      </c>
      <c r="L92" s="165">
        <f t="shared" si="4"/>
        <v>0</v>
      </c>
      <c r="M92" s="165">
        <f t="shared" si="5"/>
        <v>0</v>
      </c>
    </row>
    <row r="93" spans="1:13" ht="78.75" outlineLevel="4">
      <c r="A93" s="132" t="s">
        <v>706</v>
      </c>
      <c r="B93" s="133" t="s">
        <v>279</v>
      </c>
      <c r="C93" s="133" t="s">
        <v>70</v>
      </c>
      <c r="D93" s="133" t="s">
        <v>3</v>
      </c>
      <c r="E93" s="133" t="s">
        <v>3</v>
      </c>
      <c r="F93" s="134">
        <f>F94</f>
        <v>2958350</v>
      </c>
      <c r="G93" s="134"/>
      <c r="I93" s="165">
        <v>2958350</v>
      </c>
      <c r="L93" s="165">
        <f t="shared" si="4"/>
        <v>0</v>
      </c>
      <c r="M93" s="165">
        <f t="shared" si="5"/>
        <v>0</v>
      </c>
    </row>
    <row r="94" spans="1:13" ht="31.5" outlineLevel="5">
      <c r="A94" s="132" t="s">
        <v>691</v>
      </c>
      <c r="B94" s="133" t="s">
        <v>279</v>
      </c>
      <c r="C94" s="133" t="s">
        <v>70</v>
      </c>
      <c r="D94" s="133" t="s">
        <v>242</v>
      </c>
      <c r="E94" s="133" t="s">
        <v>14</v>
      </c>
      <c r="F94" s="134">
        <f>Приложение_6!F563</f>
        <v>2958350</v>
      </c>
      <c r="G94" s="134"/>
      <c r="I94" s="165">
        <v>2958350</v>
      </c>
      <c r="L94" s="165">
        <f t="shared" si="4"/>
        <v>0</v>
      </c>
      <c r="M94" s="165">
        <f t="shared" si="5"/>
        <v>0</v>
      </c>
    </row>
    <row r="95" spans="1:13" ht="31.5" outlineLevel="2">
      <c r="A95" s="132" t="s">
        <v>571</v>
      </c>
      <c r="B95" s="133" t="s">
        <v>280</v>
      </c>
      <c r="C95" s="133" t="s">
        <v>1</v>
      </c>
      <c r="D95" s="133" t="s">
        <v>3</v>
      </c>
      <c r="E95" s="133" t="s">
        <v>3</v>
      </c>
      <c r="F95" s="134">
        <f>F96</f>
        <v>3422320</v>
      </c>
      <c r="G95" s="134"/>
      <c r="I95" s="165">
        <v>3422320</v>
      </c>
      <c r="L95" s="165">
        <f t="shared" si="4"/>
        <v>0</v>
      </c>
      <c r="M95" s="165">
        <f t="shared" si="5"/>
        <v>0</v>
      </c>
    </row>
    <row r="96" spans="1:13" ht="126" outlineLevel="3">
      <c r="A96" s="132" t="s">
        <v>439</v>
      </c>
      <c r="B96" s="133" t="s">
        <v>281</v>
      </c>
      <c r="C96" s="133" t="s">
        <v>1</v>
      </c>
      <c r="D96" s="133" t="s">
        <v>3</v>
      </c>
      <c r="E96" s="133" t="s">
        <v>3</v>
      </c>
      <c r="F96" s="134">
        <f>F97</f>
        <v>3422320</v>
      </c>
      <c r="G96" s="134"/>
      <c r="I96" s="165">
        <v>3422320</v>
      </c>
      <c r="L96" s="165">
        <f t="shared" si="4"/>
        <v>0</v>
      </c>
      <c r="M96" s="165">
        <f t="shared" si="5"/>
        <v>0</v>
      </c>
    </row>
    <row r="97" spans="1:13" ht="78.75" outlineLevel="4">
      <c r="A97" s="132" t="s">
        <v>706</v>
      </c>
      <c r="B97" s="133" t="s">
        <v>281</v>
      </c>
      <c r="C97" s="133" t="s">
        <v>70</v>
      </c>
      <c r="D97" s="133" t="s">
        <v>3</v>
      </c>
      <c r="E97" s="133" t="s">
        <v>3</v>
      </c>
      <c r="F97" s="134">
        <f>F98</f>
        <v>3422320</v>
      </c>
      <c r="G97" s="134"/>
      <c r="I97" s="165">
        <v>3422320</v>
      </c>
      <c r="L97" s="165">
        <f t="shared" si="4"/>
        <v>0</v>
      </c>
      <c r="M97" s="165">
        <f t="shared" si="5"/>
        <v>0</v>
      </c>
    </row>
    <row r="98" spans="1:13" ht="31.5" outlineLevel="5">
      <c r="A98" s="132" t="s">
        <v>691</v>
      </c>
      <c r="B98" s="133" t="s">
        <v>281</v>
      </c>
      <c r="C98" s="133" t="s">
        <v>70</v>
      </c>
      <c r="D98" s="133" t="s">
        <v>242</v>
      </c>
      <c r="E98" s="133" t="s">
        <v>14</v>
      </c>
      <c r="F98" s="134">
        <f>Приложение_6!F566</f>
        <v>3422320</v>
      </c>
      <c r="G98" s="134"/>
      <c r="I98" s="165">
        <v>3422320</v>
      </c>
      <c r="L98" s="165">
        <f t="shared" si="4"/>
        <v>0</v>
      </c>
      <c r="M98" s="165">
        <f t="shared" si="5"/>
        <v>0</v>
      </c>
    </row>
    <row r="99" spans="1:13" ht="63" outlineLevel="1">
      <c r="A99" s="139" t="s">
        <v>623</v>
      </c>
      <c r="B99" s="140" t="s">
        <v>24</v>
      </c>
      <c r="C99" s="140" t="s">
        <v>1</v>
      </c>
      <c r="D99" s="140" t="s">
        <v>3</v>
      </c>
      <c r="E99" s="140" t="s">
        <v>3</v>
      </c>
      <c r="F99" s="141">
        <f>F100+F104+F111+F117+F121+F128+F132+F136+F140+F150</f>
        <v>58246118.659999996</v>
      </c>
      <c r="G99" s="141">
        <f>G100+G104+G111+G117+G121+G128+G132+G136+G140+G150</f>
        <v>41769800</v>
      </c>
      <c r="I99" s="165">
        <v>58246118.659999996</v>
      </c>
      <c r="L99" s="165">
        <f t="shared" si="4"/>
        <v>0</v>
      </c>
      <c r="M99" s="165">
        <f t="shared" si="5"/>
        <v>-41769800</v>
      </c>
    </row>
    <row r="100" spans="1:13" ht="252" outlineLevel="2">
      <c r="A100" s="132" t="s">
        <v>499</v>
      </c>
      <c r="B100" s="133" t="s">
        <v>25</v>
      </c>
      <c r="C100" s="133" t="s">
        <v>1</v>
      </c>
      <c r="D100" s="133" t="s">
        <v>3</v>
      </c>
      <c r="E100" s="133" t="s">
        <v>3</v>
      </c>
      <c r="F100" s="134">
        <f>F101</f>
        <v>1373779.26</v>
      </c>
      <c r="G100" s="134"/>
      <c r="I100" s="165">
        <v>1373779.26</v>
      </c>
      <c r="L100" s="165">
        <f t="shared" si="4"/>
        <v>0</v>
      </c>
      <c r="M100" s="165">
        <f t="shared" si="5"/>
        <v>0</v>
      </c>
    </row>
    <row r="101" spans="1:13" ht="63" outlineLevel="3">
      <c r="A101" s="132" t="s">
        <v>441</v>
      </c>
      <c r="B101" s="133" t="s">
        <v>26</v>
      </c>
      <c r="C101" s="133" t="s">
        <v>1</v>
      </c>
      <c r="D101" s="133" t="s">
        <v>3</v>
      </c>
      <c r="E101" s="133" t="s">
        <v>3</v>
      </c>
      <c r="F101" s="134">
        <f>F102</f>
        <v>1373779.26</v>
      </c>
      <c r="G101" s="134"/>
      <c r="I101" s="165">
        <v>1373779.26</v>
      </c>
      <c r="L101" s="165">
        <f t="shared" si="4"/>
        <v>0</v>
      </c>
      <c r="M101" s="165">
        <f t="shared" si="5"/>
        <v>0</v>
      </c>
    </row>
    <row r="102" spans="1:13" ht="141.75" outlineLevel="4">
      <c r="A102" s="132" t="s">
        <v>1226</v>
      </c>
      <c r="B102" s="133" t="s">
        <v>26</v>
      </c>
      <c r="C102" s="133" t="s">
        <v>10</v>
      </c>
      <c r="D102" s="133" t="s">
        <v>3</v>
      </c>
      <c r="E102" s="133" t="s">
        <v>3</v>
      </c>
      <c r="F102" s="134">
        <f>F103</f>
        <v>1373779.26</v>
      </c>
      <c r="G102" s="134"/>
      <c r="I102" s="165">
        <v>1373779.26</v>
      </c>
      <c r="L102" s="165">
        <f t="shared" si="4"/>
        <v>0</v>
      </c>
      <c r="M102" s="165">
        <f t="shared" si="5"/>
        <v>0</v>
      </c>
    </row>
    <row r="103" spans="1:13" ht="126" outlineLevel="5">
      <c r="A103" s="132" t="s">
        <v>674</v>
      </c>
      <c r="B103" s="133" t="s">
        <v>26</v>
      </c>
      <c r="C103" s="133" t="s">
        <v>10</v>
      </c>
      <c r="D103" s="133" t="s">
        <v>2</v>
      </c>
      <c r="E103" s="133" t="s">
        <v>22</v>
      </c>
      <c r="F103" s="134">
        <f>Приложение_6!F45</f>
        <v>1373779.26</v>
      </c>
      <c r="G103" s="134"/>
      <c r="I103" s="165">
        <v>1373779.26</v>
      </c>
      <c r="L103" s="165">
        <f t="shared" si="4"/>
        <v>0</v>
      </c>
      <c r="M103" s="165">
        <f t="shared" si="5"/>
        <v>0</v>
      </c>
    </row>
    <row r="104" spans="1:13" ht="126" outlineLevel="2">
      <c r="A104" s="132" t="s">
        <v>500</v>
      </c>
      <c r="B104" s="133" t="s">
        <v>27</v>
      </c>
      <c r="C104" s="133" t="s">
        <v>1</v>
      </c>
      <c r="D104" s="133" t="s">
        <v>3</v>
      </c>
      <c r="E104" s="133" t="s">
        <v>3</v>
      </c>
      <c r="F104" s="134">
        <f>F105+F108</f>
        <v>2124094.8199999998</v>
      </c>
      <c r="G104" s="134"/>
      <c r="I104" s="165">
        <v>2124094.8199999998</v>
      </c>
      <c r="L104" s="165">
        <f t="shared" si="4"/>
        <v>0</v>
      </c>
      <c r="M104" s="165">
        <f t="shared" si="5"/>
        <v>0</v>
      </c>
    </row>
    <row r="105" spans="1:13" ht="63" outlineLevel="3">
      <c r="A105" s="132" t="s">
        <v>441</v>
      </c>
      <c r="B105" s="133" t="s">
        <v>28</v>
      </c>
      <c r="C105" s="133" t="s">
        <v>1</v>
      </c>
      <c r="D105" s="133" t="s">
        <v>3</v>
      </c>
      <c r="E105" s="133" t="s">
        <v>3</v>
      </c>
      <c r="F105" s="134">
        <f>F106</f>
        <v>2099094.8199999998</v>
      </c>
      <c r="G105" s="134"/>
      <c r="I105" s="165">
        <v>2099094.8199999998</v>
      </c>
      <c r="L105" s="165">
        <f t="shared" si="4"/>
        <v>0</v>
      </c>
      <c r="M105" s="165">
        <f t="shared" si="5"/>
        <v>0</v>
      </c>
    </row>
    <row r="106" spans="1:13" ht="141.75" outlineLevel="4">
      <c r="A106" s="132" t="s">
        <v>1226</v>
      </c>
      <c r="B106" s="133" t="s">
        <v>28</v>
      </c>
      <c r="C106" s="133" t="s">
        <v>10</v>
      </c>
      <c r="D106" s="133" t="s">
        <v>3</v>
      </c>
      <c r="E106" s="133" t="s">
        <v>3</v>
      </c>
      <c r="F106" s="134">
        <f>F107</f>
        <v>2099094.8199999998</v>
      </c>
      <c r="G106" s="134"/>
      <c r="I106" s="165">
        <v>2099094.8199999998</v>
      </c>
      <c r="L106" s="165">
        <f t="shared" si="4"/>
        <v>0</v>
      </c>
      <c r="M106" s="165">
        <f t="shared" si="5"/>
        <v>0</v>
      </c>
    </row>
    <row r="107" spans="1:13" ht="126" outlineLevel="5">
      <c r="A107" s="132" t="s">
        <v>674</v>
      </c>
      <c r="B107" s="133" t="s">
        <v>28</v>
      </c>
      <c r="C107" s="133" t="s">
        <v>10</v>
      </c>
      <c r="D107" s="133" t="s">
        <v>2</v>
      </c>
      <c r="E107" s="133" t="s">
        <v>22</v>
      </c>
      <c r="F107" s="134">
        <f>Приложение_6!F48</f>
        <v>2099094.8199999998</v>
      </c>
      <c r="G107" s="134"/>
      <c r="I107" s="165">
        <v>2099094.8199999998</v>
      </c>
      <c r="L107" s="165">
        <f t="shared" si="4"/>
        <v>0</v>
      </c>
      <c r="M107" s="165">
        <f t="shared" si="5"/>
        <v>0</v>
      </c>
    </row>
    <row r="108" spans="1:13" ht="126" outlineLevel="3">
      <c r="A108" s="132" t="s">
        <v>439</v>
      </c>
      <c r="B108" s="133" t="s">
        <v>29</v>
      </c>
      <c r="C108" s="133" t="s">
        <v>1</v>
      </c>
      <c r="D108" s="133" t="s">
        <v>3</v>
      </c>
      <c r="E108" s="133" t="s">
        <v>3</v>
      </c>
      <c r="F108" s="134">
        <f>F109</f>
        <v>25000</v>
      </c>
      <c r="G108" s="134"/>
      <c r="I108" s="165">
        <v>25000</v>
      </c>
      <c r="L108" s="165">
        <f t="shared" si="4"/>
        <v>0</v>
      </c>
      <c r="M108" s="165">
        <f t="shared" si="5"/>
        <v>0</v>
      </c>
    </row>
    <row r="109" spans="1:13" ht="141.75" outlineLevel="4">
      <c r="A109" s="132" t="s">
        <v>1226</v>
      </c>
      <c r="B109" s="133" t="s">
        <v>29</v>
      </c>
      <c r="C109" s="133" t="s">
        <v>10</v>
      </c>
      <c r="D109" s="133" t="s">
        <v>3</v>
      </c>
      <c r="E109" s="133" t="s">
        <v>3</v>
      </c>
      <c r="F109" s="134">
        <f>F110</f>
        <v>25000</v>
      </c>
      <c r="G109" s="134"/>
      <c r="I109" s="165">
        <v>25000</v>
      </c>
      <c r="L109" s="165">
        <f t="shared" si="4"/>
        <v>0</v>
      </c>
      <c r="M109" s="165">
        <f t="shared" si="5"/>
        <v>0</v>
      </c>
    </row>
    <row r="110" spans="1:13" ht="126" outlineLevel="5">
      <c r="A110" s="132" t="s">
        <v>674</v>
      </c>
      <c r="B110" s="133" t="s">
        <v>29</v>
      </c>
      <c r="C110" s="133" t="s">
        <v>10</v>
      </c>
      <c r="D110" s="133" t="s">
        <v>2</v>
      </c>
      <c r="E110" s="133" t="s">
        <v>22</v>
      </c>
      <c r="F110" s="134">
        <f>Приложение_6!F50</f>
        <v>25000</v>
      </c>
      <c r="G110" s="134"/>
      <c r="I110" s="165">
        <v>25000</v>
      </c>
      <c r="L110" s="165">
        <f t="shared" si="4"/>
        <v>0</v>
      </c>
      <c r="M110" s="165">
        <f t="shared" si="5"/>
        <v>0</v>
      </c>
    </row>
    <row r="111" spans="1:13" ht="78.75" outlineLevel="2">
      <c r="A111" s="132" t="s">
        <v>613</v>
      </c>
      <c r="B111" s="133" t="s">
        <v>395</v>
      </c>
      <c r="C111" s="133" t="s">
        <v>1</v>
      </c>
      <c r="D111" s="133" t="s">
        <v>3</v>
      </c>
      <c r="E111" s="133" t="s">
        <v>3</v>
      </c>
      <c r="F111" s="134">
        <f>F112</f>
        <v>5286000</v>
      </c>
      <c r="G111" s="134">
        <f>G112</f>
        <v>5286000</v>
      </c>
      <c r="I111" s="165">
        <v>5286000</v>
      </c>
      <c r="J111" s="165">
        <v>5286000</v>
      </c>
      <c r="L111" s="165">
        <f t="shared" si="4"/>
        <v>0</v>
      </c>
      <c r="M111" s="165">
        <f t="shared" si="5"/>
        <v>0</v>
      </c>
    </row>
    <row r="112" spans="1:13" ht="189" outlineLevel="3">
      <c r="A112" s="132" t="s">
        <v>489</v>
      </c>
      <c r="B112" s="133" t="s">
        <v>396</v>
      </c>
      <c r="C112" s="133" t="s">
        <v>1</v>
      </c>
      <c r="D112" s="133" t="s">
        <v>3</v>
      </c>
      <c r="E112" s="133" t="s">
        <v>3</v>
      </c>
      <c r="F112" s="134">
        <f>F113+F115</f>
        <v>5286000</v>
      </c>
      <c r="G112" s="134">
        <f>G113+G115</f>
        <v>5286000</v>
      </c>
      <c r="I112" s="165">
        <v>5286000</v>
      </c>
      <c r="J112" s="165">
        <v>5286000</v>
      </c>
      <c r="L112" s="165">
        <f t="shared" si="4"/>
        <v>0</v>
      </c>
      <c r="M112" s="165">
        <f t="shared" si="5"/>
        <v>0</v>
      </c>
    </row>
    <row r="113" spans="1:13" ht="141.75" outlineLevel="4">
      <c r="A113" s="132" t="s">
        <v>1226</v>
      </c>
      <c r="B113" s="133" t="s">
        <v>396</v>
      </c>
      <c r="C113" s="133" t="s">
        <v>10</v>
      </c>
      <c r="D113" s="133" t="s">
        <v>3</v>
      </c>
      <c r="E113" s="133" t="s">
        <v>3</v>
      </c>
      <c r="F113" s="134">
        <f>F114</f>
        <v>3774682.59</v>
      </c>
      <c r="G113" s="134">
        <f>G114</f>
        <v>3774682.59</v>
      </c>
      <c r="I113" s="165">
        <v>3774682.59</v>
      </c>
      <c r="J113" s="165">
        <v>3774682.59</v>
      </c>
      <c r="L113" s="165">
        <f t="shared" si="4"/>
        <v>0</v>
      </c>
      <c r="M113" s="165">
        <f t="shared" si="5"/>
        <v>0</v>
      </c>
    </row>
    <row r="114" spans="1:13" outlineLevel="5">
      <c r="A114" s="132" t="s">
        <v>697</v>
      </c>
      <c r="B114" s="133" t="s">
        <v>396</v>
      </c>
      <c r="C114" s="133" t="s">
        <v>10</v>
      </c>
      <c r="D114" s="133" t="s">
        <v>187</v>
      </c>
      <c r="E114" s="133" t="s">
        <v>22</v>
      </c>
      <c r="F114" s="134">
        <f>Приложение_6!F809</f>
        <v>3774682.59</v>
      </c>
      <c r="G114" s="134">
        <f>F114</f>
        <v>3774682.59</v>
      </c>
      <c r="I114" s="165">
        <v>3774682.59</v>
      </c>
      <c r="J114" s="165">
        <v>3774682.59</v>
      </c>
      <c r="L114" s="165">
        <f t="shared" si="4"/>
        <v>0</v>
      </c>
      <c r="M114" s="165">
        <f t="shared" si="5"/>
        <v>0</v>
      </c>
    </row>
    <row r="115" spans="1:13" ht="63" outlineLevel="4">
      <c r="A115" s="132" t="s">
        <v>703</v>
      </c>
      <c r="B115" s="133" t="s">
        <v>396</v>
      </c>
      <c r="C115" s="133" t="s">
        <v>17</v>
      </c>
      <c r="D115" s="133" t="s">
        <v>3</v>
      </c>
      <c r="E115" s="133" t="s">
        <v>3</v>
      </c>
      <c r="F115" s="134">
        <f>F116</f>
        <v>1511317.41</v>
      </c>
      <c r="G115" s="134">
        <f>G116</f>
        <v>1511317.41</v>
      </c>
      <c r="I115" s="165">
        <v>1511317.41</v>
      </c>
      <c r="J115" s="165">
        <v>1511317.41</v>
      </c>
      <c r="L115" s="165">
        <f t="shared" si="4"/>
        <v>0</v>
      </c>
      <c r="M115" s="165">
        <f t="shared" si="5"/>
        <v>0</v>
      </c>
    </row>
    <row r="116" spans="1:13" outlineLevel="5">
      <c r="A116" s="132" t="s">
        <v>697</v>
      </c>
      <c r="B116" s="133" t="s">
        <v>396</v>
      </c>
      <c r="C116" s="133" t="s">
        <v>17</v>
      </c>
      <c r="D116" s="133" t="s">
        <v>187</v>
      </c>
      <c r="E116" s="133" t="s">
        <v>22</v>
      </c>
      <c r="F116" s="134">
        <f>Приложение_6!F810</f>
        <v>1511317.41</v>
      </c>
      <c r="G116" s="134">
        <f>F116</f>
        <v>1511317.41</v>
      </c>
      <c r="I116" s="165">
        <v>1511317.41</v>
      </c>
      <c r="J116" s="165">
        <v>1511317.41</v>
      </c>
      <c r="L116" s="165">
        <f t="shared" si="4"/>
        <v>0</v>
      </c>
      <c r="M116" s="165">
        <f t="shared" si="5"/>
        <v>0</v>
      </c>
    </row>
    <row r="117" spans="1:13" ht="283.7" customHeight="1" outlineLevel="2">
      <c r="A117" s="132" t="s">
        <v>608</v>
      </c>
      <c r="B117" s="133" t="s">
        <v>380</v>
      </c>
      <c r="C117" s="133" t="s">
        <v>1</v>
      </c>
      <c r="D117" s="133" t="s">
        <v>3</v>
      </c>
      <c r="E117" s="133" t="s">
        <v>3</v>
      </c>
      <c r="F117" s="134">
        <f>F118</f>
        <v>147100</v>
      </c>
      <c r="G117" s="134">
        <f>G120</f>
        <v>147100</v>
      </c>
      <c r="I117" s="165">
        <v>147100</v>
      </c>
      <c r="J117" s="165">
        <v>147100</v>
      </c>
      <c r="L117" s="165">
        <f t="shared" si="4"/>
        <v>0</v>
      </c>
      <c r="M117" s="165">
        <f t="shared" si="5"/>
        <v>0</v>
      </c>
    </row>
    <row r="118" spans="1:13" ht="283.7" customHeight="1" outlineLevel="3">
      <c r="A118" s="132" t="s">
        <v>483</v>
      </c>
      <c r="B118" s="133" t="s">
        <v>381</v>
      </c>
      <c r="C118" s="133" t="s">
        <v>1</v>
      </c>
      <c r="D118" s="133" t="s">
        <v>3</v>
      </c>
      <c r="E118" s="133" t="s">
        <v>3</v>
      </c>
      <c r="F118" s="134">
        <f>F119</f>
        <v>147100</v>
      </c>
      <c r="G118" s="134">
        <f>G119</f>
        <v>147100</v>
      </c>
      <c r="I118" s="165">
        <v>147100</v>
      </c>
      <c r="J118" s="165">
        <v>147100</v>
      </c>
      <c r="L118" s="165">
        <f t="shared" si="4"/>
        <v>0</v>
      </c>
      <c r="M118" s="165">
        <f t="shared" si="5"/>
        <v>0</v>
      </c>
    </row>
    <row r="119" spans="1:13" ht="31.5" outlineLevel="4">
      <c r="A119" s="132" t="s">
        <v>704</v>
      </c>
      <c r="B119" s="133" t="s">
        <v>381</v>
      </c>
      <c r="C119" s="133" t="s">
        <v>47</v>
      </c>
      <c r="D119" s="133" t="s">
        <v>3</v>
      </c>
      <c r="E119" s="133" t="s">
        <v>3</v>
      </c>
      <c r="F119" s="134">
        <f>F120</f>
        <v>147100</v>
      </c>
      <c r="G119" s="134">
        <f>G120</f>
        <v>147100</v>
      </c>
      <c r="I119" s="165">
        <v>147100</v>
      </c>
      <c r="J119" s="165">
        <v>147100</v>
      </c>
      <c r="L119" s="165">
        <f t="shared" si="4"/>
        <v>0</v>
      </c>
      <c r="M119" s="165">
        <f t="shared" si="5"/>
        <v>0</v>
      </c>
    </row>
    <row r="120" spans="1:13" ht="31.5" outlineLevel="5">
      <c r="A120" s="132" t="s">
        <v>696</v>
      </c>
      <c r="B120" s="133" t="s">
        <v>381</v>
      </c>
      <c r="C120" s="133" t="s">
        <v>47</v>
      </c>
      <c r="D120" s="133" t="s">
        <v>187</v>
      </c>
      <c r="E120" s="133" t="s">
        <v>14</v>
      </c>
      <c r="F120" s="134">
        <f>Приложение_6!F774</f>
        <v>147100</v>
      </c>
      <c r="G120" s="134">
        <f>F120</f>
        <v>147100</v>
      </c>
      <c r="I120" s="165">
        <v>147100</v>
      </c>
      <c r="J120" s="165">
        <v>147100</v>
      </c>
      <c r="L120" s="165">
        <f t="shared" si="4"/>
        <v>0</v>
      </c>
      <c r="M120" s="165">
        <f t="shared" si="5"/>
        <v>0</v>
      </c>
    </row>
    <row r="121" spans="1:13" ht="157.5" outlineLevel="2">
      <c r="A121" s="132" t="s">
        <v>609</v>
      </c>
      <c r="B121" s="133" t="s">
        <v>382</v>
      </c>
      <c r="C121" s="133" t="s">
        <v>1</v>
      </c>
      <c r="D121" s="133" t="s">
        <v>3</v>
      </c>
      <c r="E121" s="133" t="s">
        <v>3</v>
      </c>
      <c r="F121" s="134">
        <f>F122+F125</f>
        <v>1869400</v>
      </c>
      <c r="G121" s="134">
        <f>G122+G125</f>
        <v>1869400</v>
      </c>
      <c r="I121" s="165">
        <v>1869400</v>
      </c>
      <c r="J121" s="165">
        <v>1869400</v>
      </c>
      <c r="L121" s="165">
        <f t="shared" si="4"/>
        <v>0</v>
      </c>
      <c r="M121" s="165">
        <f t="shared" si="5"/>
        <v>0</v>
      </c>
    </row>
    <row r="122" spans="1:13" ht="141.75" customHeight="1" outlineLevel="3">
      <c r="A122" s="132" t="s">
        <v>484</v>
      </c>
      <c r="B122" s="133" t="s">
        <v>383</v>
      </c>
      <c r="C122" s="133" t="s">
        <v>1</v>
      </c>
      <c r="D122" s="133" t="s">
        <v>3</v>
      </c>
      <c r="E122" s="133" t="s">
        <v>3</v>
      </c>
      <c r="F122" s="134">
        <f>F123</f>
        <v>1847600</v>
      </c>
      <c r="G122" s="134">
        <f>G123</f>
        <v>1847600</v>
      </c>
      <c r="I122" s="165">
        <v>1847600</v>
      </c>
      <c r="J122" s="165">
        <v>1847600</v>
      </c>
      <c r="L122" s="165">
        <f t="shared" si="4"/>
        <v>0</v>
      </c>
      <c r="M122" s="165">
        <f t="shared" si="5"/>
        <v>0</v>
      </c>
    </row>
    <row r="123" spans="1:13" ht="31.5" outlineLevel="4">
      <c r="A123" s="132" t="s">
        <v>704</v>
      </c>
      <c r="B123" s="133" t="s">
        <v>383</v>
      </c>
      <c r="C123" s="133" t="s">
        <v>47</v>
      </c>
      <c r="D123" s="133" t="s">
        <v>3</v>
      </c>
      <c r="E123" s="133" t="s">
        <v>3</v>
      </c>
      <c r="F123" s="134">
        <f>F124</f>
        <v>1847600</v>
      </c>
      <c r="G123" s="134">
        <f>G124</f>
        <v>1847600</v>
      </c>
      <c r="I123" s="165">
        <v>1847600</v>
      </c>
      <c r="J123" s="165">
        <v>1847600</v>
      </c>
      <c r="L123" s="165">
        <f t="shared" si="4"/>
        <v>0</v>
      </c>
      <c r="M123" s="165">
        <f t="shared" si="5"/>
        <v>0</v>
      </c>
    </row>
    <row r="124" spans="1:13" ht="31.5" outlineLevel="5">
      <c r="A124" s="132" t="s">
        <v>696</v>
      </c>
      <c r="B124" s="133" t="s">
        <v>383</v>
      </c>
      <c r="C124" s="133" t="s">
        <v>47</v>
      </c>
      <c r="D124" s="133" t="s">
        <v>187</v>
      </c>
      <c r="E124" s="133" t="s">
        <v>14</v>
      </c>
      <c r="F124" s="134">
        <f>Приложение_6!F777</f>
        <v>1847600</v>
      </c>
      <c r="G124" s="134">
        <f>F124</f>
        <v>1847600</v>
      </c>
      <c r="I124" s="165">
        <v>1847600</v>
      </c>
      <c r="J124" s="165">
        <v>1847600</v>
      </c>
      <c r="L124" s="165">
        <f t="shared" si="4"/>
        <v>0</v>
      </c>
      <c r="M124" s="165">
        <f t="shared" si="5"/>
        <v>0</v>
      </c>
    </row>
    <row r="125" spans="1:13" ht="157.5" outlineLevel="3">
      <c r="A125" s="132" t="s">
        <v>485</v>
      </c>
      <c r="B125" s="133" t="s">
        <v>384</v>
      </c>
      <c r="C125" s="133" t="s">
        <v>1</v>
      </c>
      <c r="D125" s="133" t="s">
        <v>3</v>
      </c>
      <c r="E125" s="133" t="s">
        <v>3</v>
      </c>
      <c r="F125" s="134">
        <f>F126</f>
        <v>21800</v>
      </c>
      <c r="G125" s="134">
        <f>G126</f>
        <v>21800</v>
      </c>
      <c r="I125" s="165">
        <v>21800</v>
      </c>
      <c r="J125" s="165">
        <v>21800</v>
      </c>
      <c r="L125" s="165">
        <f t="shared" si="4"/>
        <v>0</v>
      </c>
      <c r="M125" s="165">
        <f t="shared" si="5"/>
        <v>0</v>
      </c>
    </row>
    <row r="126" spans="1:13" ht="141.75" outlineLevel="4">
      <c r="A126" s="132" t="s">
        <v>1226</v>
      </c>
      <c r="B126" s="133" t="s">
        <v>384</v>
      </c>
      <c r="C126" s="133" t="s">
        <v>10</v>
      </c>
      <c r="D126" s="133" t="s">
        <v>3</v>
      </c>
      <c r="E126" s="133" t="s">
        <v>3</v>
      </c>
      <c r="F126" s="134">
        <f>F127</f>
        <v>21800</v>
      </c>
      <c r="G126" s="134">
        <f>G127</f>
        <v>21800</v>
      </c>
      <c r="I126" s="165">
        <v>21800</v>
      </c>
      <c r="J126" s="165">
        <v>21800</v>
      </c>
      <c r="L126" s="165">
        <f t="shared" si="4"/>
        <v>0</v>
      </c>
      <c r="M126" s="165">
        <f t="shared" si="5"/>
        <v>0</v>
      </c>
    </row>
    <row r="127" spans="1:13" ht="31.5" outlineLevel="5">
      <c r="A127" s="132" t="s">
        <v>696</v>
      </c>
      <c r="B127" s="133" t="s">
        <v>384</v>
      </c>
      <c r="C127" s="133" t="s">
        <v>10</v>
      </c>
      <c r="D127" s="133" t="s">
        <v>187</v>
      </c>
      <c r="E127" s="133" t="s">
        <v>14</v>
      </c>
      <c r="F127" s="134">
        <f>Приложение_6!F779</f>
        <v>21800</v>
      </c>
      <c r="G127" s="134">
        <f>F127</f>
        <v>21800</v>
      </c>
      <c r="I127" s="165">
        <v>21800</v>
      </c>
      <c r="J127" s="165">
        <v>21800</v>
      </c>
      <c r="L127" s="165">
        <f t="shared" si="4"/>
        <v>0</v>
      </c>
      <c r="M127" s="165">
        <f t="shared" si="5"/>
        <v>0</v>
      </c>
    </row>
    <row r="128" spans="1:13" ht="189" outlineLevel="2">
      <c r="A128" s="132" t="s">
        <v>610</v>
      </c>
      <c r="B128" s="133" t="s">
        <v>385</v>
      </c>
      <c r="C128" s="133" t="s">
        <v>1</v>
      </c>
      <c r="D128" s="133" t="s">
        <v>3</v>
      </c>
      <c r="E128" s="133" t="s">
        <v>3</v>
      </c>
      <c r="F128" s="134">
        <f t="shared" ref="F128:G130" si="6">F129</f>
        <v>314000</v>
      </c>
      <c r="G128" s="134">
        <f t="shared" si="6"/>
        <v>314000</v>
      </c>
      <c r="I128" s="165">
        <v>314000</v>
      </c>
      <c r="J128" s="165">
        <v>314000</v>
      </c>
      <c r="L128" s="165">
        <f t="shared" si="4"/>
        <v>0</v>
      </c>
      <c r="M128" s="165">
        <f t="shared" si="5"/>
        <v>0</v>
      </c>
    </row>
    <row r="129" spans="1:13" ht="283.5" outlineLevel="3">
      <c r="A129" s="132" t="s">
        <v>486</v>
      </c>
      <c r="B129" s="133" t="s">
        <v>386</v>
      </c>
      <c r="C129" s="133" t="s">
        <v>1</v>
      </c>
      <c r="D129" s="133" t="s">
        <v>3</v>
      </c>
      <c r="E129" s="133" t="s">
        <v>3</v>
      </c>
      <c r="F129" s="134">
        <f t="shared" si="6"/>
        <v>314000</v>
      </c>
      <c r="G129" s="134">
        <f t="shared" si="6"/>
        <v>314000</v>
      </c>
      <c r="I129" s="165">
        <v>314000</v>
      </c>
      <c r="J129" s="165">
        <v>314000</v>
      </c>
      <c r="L129" s="165">
        <f t="shared" si="4"/>
        <v>0</v>
      </c>
      <c r="M129" s="165">
        <f t="shared" si="5"/>
        <v>0</v>
      </c>
    </row>
    <row r="130" spans="1:13" ht="31.5" outlineLevel="4">
      <c r="A130" s="132" t="s">
        <v>704</v>
      </c>
      <c r="B130" s="133" t="s">
        <v>386</v>
      </c>
      <c r="C130" s="133" t="s">
        <v>47</v>
      </c>
      <c r="D130" s="133" t="s">
        <v>3</v>
      </c>
      <c r="E130" s="133" t="s">
        <v>3</v>
      </c>
      <c r="F130" s="134">
        <f t="shared" si="6"/>
        <v>314000</v>
      </c>
      <c r="G130" s="134">
        <f t="shared" si="6"/>
        <v>314000</v>
      </c>
      <c r="I130" s="165">
        <v>314000</v>
      </c>
      <c r="J130" s="165">
        <v>314000</v>
      </c>
      <c r="L130" s="165">
        <f t="shared" si="4"/>
        <v>0</v>
      </c>
      <c r="M130" s="165">
        <f t="shared" si="5"/>
        <v>0</v>
      </c>
    </row>
    <row r="131" spans="1:13" ht="31.5" outlineLevel="5">
      <c r="A131" s="132" t="s">
        <v>696</v>
      </c>
      <c r="B131" s="133" t="s">
        <v>386</v>
      </c>
      <c r="C131" s="133" t="s">
        <v>47</v>
      </c>
      <c r="D131" s="133" t="s">
        <v>187</v>
      </c>
      <c r="E131" s="133" t="s">
        <v>14</v>
      </c>
      <c r="F131" s="134">
        <f>Приложение_6!F782</f>
        <v>314000</v>
      </c>
      <c r="G131" s="134">
        <f>F131</f>
        <v>314000</v>
      </c>
      <c r="I131" s="165">
        <v>314000</v>
      </c>
      <c r="J131" s="165">
        <v>314000</v>
      </c>
      <c r="L131" s="165">
        <f t="shared" si="4"/>
        <v>0</v>
      </c>
      <c r="M131" s="165">
        <f t="shared" si="5"/>
        <v>0</v>
      </c>
    </row>
    <row r="132" spans="1:13" ht="110.25" outlineLevel="2">
      <c r="A132" s="132" t="s">
        <v>614</v>
      </c>
      <c r="B132" s="133" t="s">
        <v>397</v>
      </c>
      <c r="C132" s="133" t="s">
        <v>1</v>
      </c>
      <c r="D132" s="133" t="s">
        <v>3</v>
      </c>
      <c r="E132" s="133" t="s">
        <v>3</v>
      </c>
      <c r="F132" s="134">
        <f t="shared" ref="F132:G134" si="7">F133</f>
        <v>756100</v>
      </c>
      <c r="G132" s="134">
        <f t="shared" si="7"/>
        <v>756100</v>
      </c>
      <c r="I132" s="165">
        <v>756100</v>
      </c>
      <c r="J132" s="165">
        <v>756100</v>
      </c>
      <c r="L132" s="165">
        <f t="shared" si="4"/>
        <v>0</v>
      </c>
      <c r="M132" s="165">
        <f t="shared" si="5"/>
        <v>0</v>
      </c>
    </row>
    <row r="133" spans="1:13" ht="173.25" outlineLevel="3">
      <c r="A133" s="132" t="s">
        <v>490</v>
      </c>
      <c r="B133" s="133" t="s">
        <v>398</v>
      </c>
      <c r="C133" s="133" t="s">
        <v>1</v>
      </c>
      <c r="D133" s="133" t="s">
        <v>3</v>
      </c>
      <c r="E133" s="133" t="s">
        <v>3</v>
      </c>
      <c r="F133" s="134">
        <f t="shared" si="7"/>
        <v>756100</v>
      </c>
      <c r="G133" s="134">
        <f t="shared" si="7"/>
        <v>756100</v>
      </c>
      <c r="I133" s="165">
        <v>756100</v>
      </c>
      <c r="J133" s="165">
        <v>756100</v>
      </c>
      <c r="L133" s="165">
        <f t="shared" si="4"/>
        <v>0</v>
      </c>
      <c r="M133" s="165">
        <f t="shared" si="5"/>
        <v>0</v>
      </c>
    </row>
    <row r="134" spans="1:13" ht="31.5" outlineLevel="4">
      <c r="A134" s="132" t="s">
        <v>704</v>
      </c>
      <c r="B134" s="133" t="s">
        <v>398</v>
      </c>
      <c r="C134" s="133" t="s">
        <v>47</v>
      </c>
      <c r="D134" s="133" t="s">
        <v>3</v>
      </c>
      <c r="E134" s="133" t="s">
        <v>3</v>
      </c>
      <c r="F134" s="134">
        <f t="shared" si="7"/>
        <v>756100</v>
      </c>
      <c r="G134" s="134">
        <f t="shared" si="7"/>
        <v>756100</v>
      </c>
      <c r="I134" s="165">
        <v>756100</v>
      </c>
      <c r="J134" s="165">
        <v>756100</v>
      </c>
      <c r="L134" s="165">
        <f t="shared" si="4"/>
        <v>0</v>
      </c>
      <c r="M134" s="165">
        <f t="shared" si="5"/>
        <v>0</v>
      </c>
    </row>
    <row r="135" spans="1:13" outlineLevel="5">
      <c r="A135" s="132" t="s">
        <v>697</v>
      </c>
      <c r="B135" s="133" t="s">
        <v>398</v>
      </c>
      <c r="C135" s="133" t="s">
        <v>47</v>
      </c>
      <c r="D135" s="133" t="s">
        <v>187</v>
      </c>
      <c r="E135" s="133" t="s">
        <v>22</v>
      </c>
      <c r="F135" s="134">
        <f>Приложение_6!F813</f>
        <v>756100</v>
      </c>
      <c r="G135" s="134">
        <f>F135</f>
        <v>756100</v>
      </c>
      <c r="I135" s="165">
        <v>756100</v>
      </c>
      <c r="J135" s="165">
        <v>756100</v>
      </c>
      <c r="L135" s="165">
        <f t="shared" si="4"/>
        <v>0</v>
      </c>
      <c r="M135" s="165">
        <f t="shared" si="5"/>
        <v>0</v>
      </c>
    </row>
    <row r="136" spans="1:13" ht="94.5" outlineLevel="2">
      <c r="A136" s="132" t="s">
        <v>615</v>
      </c>
      <c r="B136" s="133" t="s">
        <v>399</v>
      </c>
      <c r="C136" s="133" t="s">
        <v>1</v>
      </c>
      <c r="D136" s="133" t="s">
        <v>3</v>
      </c>
      <c r="E136" s="133" t="s">
        <v>3</v>
      </c>
      <c r="F136" s="134">
        <f t="shared" ref="F136:G138" si="8">F137</f>
        <v>33397200</v>
      </c>
      <c r="G136" s="134">
        <f t="shared" si="8"/>
        <v>33397200</v>
      </c>
      <c r="I136" s="165">
        <v>33397200</v>
      </c>
      <c r="J136" s="165">
        <v>33397200</v>
      </c>
      <c r="L136" s="165">
        <f t="shared" si="4"/>
        <v>0</v>
      </c>
      <c r="M136" s="165">
        <f t="shared" si="5"/>
        <v>0</v>
      </c>
    </row>
    <row r="137" spans="1:13" ht="110.25" outlineLevel="3">
      <c r="A137" s="132" t="s">
        <v>491</v>
      </c>
      <c r="B137" s="133" t="s">
        <v>400</v>
      </c>
      <c r="C137" s="133" t="s">
        <v>1</v>
      </c>
      <c r="D137" s="133" t="s">
        <v>3</v>
      </c>
      <c r="E137" s="133" t="s">
        <v>3</v>
      </c>
      <c r="F137" s="134">
        <f t="shared" si="8"/>
        <v>33397200</v>
      </c>
      <c r="G137" s="134">
        <f t="shared" si="8"/>
        <v>33397200</v>
      </c>
      <c r="I137" s="165">
        <v>33397200</v>
      </c>
      <c r="J137" s="165">
        <v>33397200</v>
      </c>
      <c r="L137" s="165">
        <f t="shared" si="4"/>
        <v>0</v>
      </c>
      <c r="M137" s="165">
        <f t="shared" si="5"/>
        <v>0</v>
      </c>
    </row>
    <row r="138" spans="1:13" ht="31.5" outlineLevel="4">
      <c r="A138" s="132" t="s">
        <v>704</v>
      </c>
      <c r="B138" s="133" t="s">
        <v>400</v>
      </c>
      <c r="C138" s="133" t="s">
        <v>47</v>
      </c>
      <c r="D138" s="133" t="s">
        <v>3</v>
      </c>
      <c r="E138" s="133" t="s">
        <v>3</v>
      </c>
      <c r="F138" s="134">
        <f t="shared" si="8"/>
        <v>33397200</v>
      </c>
      <c r="G138" s="134">
        <f t="shared" si="8"/>
        <v>33397200</v>
      </c>
      <c r="I138" s="165">
        <v>33397200</v>
      </c>
      <c r="J138" s="165">
        <v>33397200</v>
      </c>
      <c r="L138" s="165">
        <f t="shared" si="4"/>
        <v>0</v>
      </c>
      <c r="M138" s="165">
        <f t="shared" si="5"/>
        <v>0</v>
      </c>
    </row>
    <row r="139" spans="1:13" outlineLevel="5">
      <c r="A139" s="132" t="s">
        <v>697</v>
      </c>
      <c r="B139" s="133" t="s">
        <v>400</v>
      </c>
      <c r="C139" s="133" t="s">
        <v>47</v>
      </c>
      <c r="D139" s="133" t="s">
        <v>187</v>
      </c>
      <c r="E139" s="133" t="s">
        <v>22</v>
      </c>
      <c r="F139" s="134">
        <f>Приложение_6!F816</f>
        <v>33397200</v>
      </c>
      <c r="G139" s="134">
        <f>F139</f>
        <v>33397200</v>
      </c>
      <c r="I139" s="165">
        <v>33397200</v>
      </c>
      <c r="J139" s="165">
        <v>33397200</v>
      </c>
      <c r="L139" s="165">
        <f t="shared" ref="L139:L208" si="9">I139-F139</f>
        <v>0</v>
      </c>
      <c r="M139" s="165">
        <f t="shared" ref="M139:M208" si="10">J139-G139</f>
        <v>0</v>
      </c>
    </row>
    <row r="140" spans="1:13" ht="189" outlineLevel="2">
      <c r="A140" s="132" t="s">
        <v>501</v>
      </c>
      <c r="B140" s="133" t="s">
        <v>30</v>
      </c>
      <c r="C140" s="133" t="s">
        <v>1</v>
      </c>
      <c r="D140" s="133" t="s">
        <v>3</v>
      </c>
      <c r="E140" s="133" t="s">
        <v>3</v>
      </c>
      <c r="F140" s="134">
        <f>F141+F144+F147</f>
        <v>5902579.3099999996</v>
      </c>
      <c r="G140" s="134"/>
      <c r="I140" s="165">
        <v>5902579.3099999996</v>
      </c>
      <c r="L140" s="165">
        <f t="shared" si="9"/>
        <v>0</v>
      </c>
      <c r="M140" s="165">
        <f t="shared" si="10"/>
        <v>0</v>
      </c>
    </row>
    <row r="141" spans="1:13" ht="63" outlineLevel="3">
      <c r="A141" s="132" t="s">
        <v>441</v>
      </c>
      <c r="B141" s="133" t="s">
        <v>31</v>
      </c>
      <c r="C141" s="133" t="s">
        <v>1</v>
      </c>
      <c r="D141" s="133" t="s">
        <v>3</v>
      </c>
      <c r="E141" s="133" t="s">
        <v>3</v>
      </c>
      <c r="F141" s="134">
        <f>F142</f>
        <v>5841197.3099999996</v>
      </c>
      <c r="G141" s="134"/>
      <c r="I141" s="165">
        <v>5841197.3099999996</v>
      </c>
      <c r="L141" s="165">
        <f t="shared" si="9"/>
        <v>0</v>
      </c>
      <c r="M141" s="165">
        <f t="shared" si="10"/>
        <v>0</v>
      </c>
    </row>
    <row r="142" spans="1:13" ht="141.75" outlineLevel="4">
      <c r="A142" s="132" t="s">
        <v>1226</v>
      </c>
      <c r="B142" s="133" t="s">
        <v>31</v>
      </c>
      <c r="C142" s="133" t="s">
        <v>10</v>
      </c>
      <c r="D142" s="133" t="s">
        <v>3</v>
      </c>
      <c r="E142" s="133" t="s">
        <v>3</v>
      </c>
      <c r="F142" s="134">
        <f>F143</f>
        <v>5841197.3099999996</v>
      </c>
      <c r="G142" s="134"/>
      <c r="I142" s="165">
        <v>5841197.3099999996</v>
      </c>
      <c r="L142" s="165">
        <f t="shared" si="9"/>
        <v>0</v>
      </c>
      <c r="M142" s="165">
        <f t="shared" si="10"/>
        <v>0</v>
      </c>
    </row>
    <row r="143" spans="1:13" ht="126" outlineLevel="5">
      <c r="A143" s="132" t="s">
        <v>674</v>
      </c>
      <c r="B143" s="133" t="s">
        <v>31</v>
      </c>
      <c r="C143" s="133" t="s">
        <v>10</v>
      </c>
      <c r="D143" s="133" t="s">
        <v>2</v>
      </c>
      <c r="E143" s="133" t="s">
        <v>22</v>
      </c>
      <c r="F143" s="134">
        <f>Приложение_6!F53</f>
        <v>5841197.3099999996</v>
      </c>
      <c r="G143" s="134"/>
      <c r="I143" s="165">
        <v>5841197.3099999996</v>
      </c>
      <c r="L143" s="165">
        <f t="shared" si="9"/>
        <v>0</v>
      </c>
      <c r="M143" s="165">
        <f t="shared" si="10"/>
        <v>0</v>
      </c>
    </row>
    <row r="144" spans="1:13" ht="47.25" outlineLevel="3">
      <c r="A144" s="132" t="s">
        <v>437</v>
      </c>
      <c r="B144" s="133" t="s">
        <v>32</v>
      </c>
      <c r="C144" s="133" t="s">
        <v>1</v>
      </c>
      <c r="D144" s="133" t="s">
        <v>3</v>
      </c>
      <c r="E144" s="133" t="s">
        <v>3</v>
      </c>
      <c r="F144" s="134">
        <f>F145</f>
        <v>900</v>
      </c>
      <c r="G144" s="134"/>
      <c r="I144" s="149">
        <v>900</v>
      </c>
      <c r="L144" s="165">
        <f t="shared" si="9"/>
        <v>0</v>
      </c>
      <c r="M144" s="165">
        <f t="shared" si="10"/>
        <v>0</v>
      </c>
    </row>
    <row r="145" spans="1:13" ht="141.75" outlineLevel="4">
      <c r="A145" s="132" t="s">
        <v>1226</v>
      </c>
      <c r="B145" s="133" t="s">
        <v>32</v>
      </c>
      <c r="C145" s="133" t="s">
        <v>10</v>
      </c>
      <c r="D145" s="133" t="s">
        <v>3</v>
      </c>
      <c r="E145" s="133" t="s">
        <v>3</v>
      </c>
      <c r="F145" s="134">
        <f>F146</f>
        <v>900</v>
      </c>
      <c r="G145" s="134"/>
      <c r="I145" s="149">
        <v>900</v>
      </c>
      <c r="L145" s="165">
        <f t="shared" si="9"/>
        <v>0</v>
      </c>
      <c r="M145" s="165">
        <f t="shared" si="10"/>
        <v>0</v>
      </c>
    </row>
    <row r="146" spans="1:13" ht="126" outlineLevel="5">
      <c r="A146" s="132" t="s">
        <v>674</v>
      </c>
      <c r="B146" s="133" t="s">
        <v>32</v>
      </c>
      <c r="C146" s="133" t="s">
        <v>10</v>
      </c>
      <c r="D146" s="133" t="s">
        <v>2</v>
      </c>
      <c r="E146" s="133" t="s">
        <v>22</v>
      </c>
      <c r="F146" s="134">
        <f>Приложение_6!F55</f>
        <v>900</v>
      </c>
      <c r="G146" s="134"/>
      <c r="I146" s="149">
        <v>900</v>
      </c>
      <c r="L146" s="165">
        <f t="shared" si="9"/>
        <v>0</v>
      </c>
      <c r="M146" s="165">
        <f t="shared" si="10"/>
        <v>0</v>
      </c>
    </row>
    <row r="147" spans="1:13" ht="126" outlineLevel="3">
      <c r="A147" s="132" t="s">
        <v>439</v>
      </c>
      <c r="B147" s="133" t="s">
        <v>33</v>
      </c>
      <c r="C147" s="133" t="s">
        <v>1</v>
      </c>
      <c r="D147" s="133" t="s">
        <v>3</v>
      </c>
      <c r="E147" s="133" t="s">
        <v>3</v>
      </c>
      <c r="F147" s="134">
        <f>F148</f>
        <v>60482</v>
      </c>
      <c r="G147" s="134"/>
      <c r="I147" s="165">
        <v>60482</v>
      </c>
      <c r="L147" s="165">
        <f t="shared" si="9"/>
        <v>0</v>
      </c>
      <c r="M147" s="165">
        <f t="shared" si="10"/>
        <v>0</v>
      </c>
    </row>
    <row r="148" spans="1:13" ht="141.75" outlineLevel="4">
      <c r="A148" s="132" t="s">
        <v>1226</v>
      </c>
      <c r="B148" s="133" t="s">
        <v>33</v>
      </c>
      <c r="C148" s="133" t="s">
        <v>10</v>
      </c>
      <c r="D148" s="133" t="s">
        <v>3</v>
      </c>
      <c r="E148" s="133" t="s">
        <v>3</v>
      </c>
      <c r="F148" s="134">
        <f>F149</f>
        <v>60482</v>
      </c>
      <c r="G148" s="134"/>
      <c r="I148" s="165">
        <v>60482</v>
      </c>
      <c r="L148" s="165">
        <f t="shared" si="9"/>
        <v>0</v>
      </c>
      <c r="M148" s="165">
        <f t="shared" si="10"/>
        <v>0</v>
      </c>
    </row>
    <row r="149" spans="1:13" ht="126" outlineLevel="5">
      <c r="A149" s="132" t="s">
        <v>674</v>
      </c>
      <c r="B149" s="133" t="s">
        <v>33</v>
      </c>
      <c r="C149" s="133" t="s">
        <v>10</v>
      </c>
      <c r="D149" s="133" t="s">
        <v>2</v>
      </c>
      <c r="E149" s="133" t="s">
        <v>22</v>
      </c>
      <c r="F149" s="134">
        <f>Приложение_6!F57</f>
        <v>60482</v>
      </c>
      <c r="G149" s="134"/>
      <c r="I149" s="165">
        <v>60482</v>
      </c>
      <c r="L149" s="165">
        <f t="shared" si="9"/>
        <v>0</v>
      </c>
      <c r="M149" s="165">
        <f t="shared" si="10"/>
        <v>0</v>
      </c>
    </row>
    <row r="150" spans="1:13" ht="267.75" outlineLevel="2">
      <c r="A150" s="132" t="s">
        <v>502</v>
      </c>
      <c r="B150" s="133" t="s">
        <v>34</v>
      </c>
      <c r="C150" s="133" t="s">
        <v>1</v>
      </c>
      <c r="D150" s="133" t="s">
        <v>3</v>
      </c>
      <c r="E150" s="133" t="s">
        <v>3</v>
      </c>
      <c r="F150" s="134">
        <f>F151+F154+F157</f>
        <v>7075865.2699999996</v>
      </c>
      <c r="G150" s="134"/>
      <c r="I150" s="165">
        <v>7075865.2699999996</v>
      </c>
      <c r="L150" s="165">
        <f t="shared" si="9"/>
        <v>0</v>
      </c>
      <c r="M150" s="165">
        <f t="shared" si="10"/>
        <v>0</v>
      </c>
    </row>
    <row r="151" spans="1:13" ht="63" outlineLevel="3">
      <c r="A151" s="132" t="s">
        <v>441</v>
      </c>
      <c r="B151" s="133" t="s">
        <v>35</v>
      </c>
      <c r="C151" s="133" t="s">
        <v>1</v>
      </c>
      <c r="D151" s="133" t="s">
        <v>3</v>
      </c>
      <c r="E151" s="133" t="s">
        <v>3</v>
      </c>
      <c r="F151" s="134">
        <f>F152</f>
        <v>7012233.2699999996</v>
      </c>
      <c r="G151" s="134"/>
      <c r="I151" s="165">
        <v>7012233.2699999996</v>
      </c>
      <c r="L151" s="165">
        <f t="shared" si="9"/>
        <v>0</v>
      </c>
      <c r="M151" s="165">
        <f t="shared" si="10"/>
        <v>0</v>
      </c>
    </row>
    <row r="152" spans="1:13" ht="141.75" outlineLevel="4">
      <c r="A152" s="132" t="s">
        <v>1226</v>
      </c>
      <c r="B152" s="133" t="s">
        <v>35</v>
      </c>
      <c r="C152" s="133" t="s">
        <v>10</v>
      </c>
      <c r="D152" s="133" t="s">
        <v>3</v>
      </c>
      <c r="E152" s="133" t="s">
        <v>3</v>
      </c>
      <c r="F152" s="134">
        <f>F153</f>
        <v>7012233.2699999996</v>
      </c>
      <c r="G152" s="134"/>
      <c r="I152" s="165">
        <v>7012233.2699999996</v>
      </c>
      <c r="L152" s="165">
        <f t="shared" si="9"/>
        <v>0</v>
      </c>
      <c r="M152" s="165">
        <f t="shared" si="10"/>
        <v>0</v>
      </c>
    </row>
    <row r="153" spans="1:13" ht="126" outlineLevel="5">
      <c r="A153" s="132" t="s">
        <v>674</v>
      </c>
      <c r="B153" s="133" t="s">
        <v>35</v>
      </c>
      <c r="C153" s="133" t="s">
        <v>10</v>
      </c>
      <c r="D153" s="133" t="s">
        <v>2</v>
      </c>
      <c r="E153" s="133" t="s">
        <v>22</v>
      </c>
      <c r="F153" s="134">
        <f>Приложение_6!F60</f>
        <v>7012233.2699999996</v>
      </c>
      <c r="G153" s="134"/>
      <c r="I153" s="165">
        <v>7012233.2699999996</v>
      </c>
      <c r="L153" s="165">
        <f t="shared" si="9"/>
        <v>0</v>
      </c>
      <c r="M153" s="165">
        <f t="shared" si="10"/>
        <v>0</v>
      </c>
    </row>
    <row r="154" spans="1:13" ht="47.25" outlineLevel="3">
      <c r="A154" s="132" t="s">
        <v>437</v>
      </c>
      <c r="B154" s="133" t="s">
        <v>36</v>
      </c>
      <c r="C154" s="133" t="s">
        <v>1</v>
      </c>
      <c r="D154" s="133" t="s">
        <v>3</v>
      </c>
      <c r="E154" s="133" t="s">
        <v>3</v>
      </c>
      <c r="F154" s="134">
        <f>F155</f>
        <v>2250</v>
      </c>
      <c r="G154" s="134"/>
      <c r="I154" s="165">
        <v>2250</v>
      </c>
      <c r="L154" s="165">
        <f t="shared" si="9"/>
        <v>0</v>
      </c>
      <c r="M154" s="165">
        <f t="shared" si="10"/>
        <v>0</v>
      </c>
    </row>
    <row r="155" spans="1:13" ht="141.75" outlineLevel="4">
      <c r="A155" s="132" t="s">
        <v>1226</v>
      </c>
      <c r="B155" s="133" t="s">
        <v>36</v>
      </c>
      <c r="C155" s="133" t="s">
        <v>10</v>
      </c>
      <c r="D155" s="133" t="s">
        <v>3</v>
      </c>
      <c r="E155" s="133" t="s">
        <v>3</v>
      </c>
      <c r="F155" s="134">
        <f>F156</f>
        <v>2250</v>
      </c>
      <c r="G155" s="134"/>
      <c r="I155" s="165">
        <v>2250</v>
      </c>
      <c r="L155" s="165">
        <f t="shared" si="9"/>
        <v>0</v>
      </c>
      <c r="M155" s="165">
        <f t="shared" si="10"/>
        <v>0</v>
      </c>
    </row>
    <row r="156" spans="1:13" ht="126" outlineLevel="5">
      <c r="A156" s="132" t="s">
        <v>674</v>
      </c>
      <c r="B156" s="133" t="s">
        <v>36</v>
      </c>
      <c r="C156" s="133" t="s">
        <v>10</v>
      </c>
      <c r="D156" s="133" t="s">
        <v>2</v>
      </c>
      <c r="E156" s="133" t="s">
        <v>22</v>
      </c>
      <c r="F156" s="134">
        <f>Приложение_6!F62</f>
        <v>2250</v>
      </c>
      <c r="G156" s="134"/>
      <c r="I156" s="165">
        <v>2250</v>
      </c>
      <c r="L156" s="165">
        <f t="shared" si="9"/>
        <v>0</v>
      </c>
      <c r="M156" s="165">
        <f t="shared" si="10"/>
        <v>0</v>
      </c>
    </row>
    <row r="157" spans="1:13" ht="126" outlineLevel="3">
      <c r="A157" s="132" t="s">
        <v>439</v>
      </c>
      <c r="B157" s="133" t="s">
        <v>37</v>
      </c>
      <c r="C157" s="133" t="s">
        <v>1</v>
      </c>
      <c r="D157" s="133" t="s">
        <v>3</v>
      </c>
      <c r="E157" s="133" t="s">
        <v>3</v>
      </c>
      <c r="F157" s="134">
        <f>F158</f>
        <v>61382</v>
      </c>
      <c r="G157" s="134"/>
      <c r="I157" s="165">
        <v>61382</v>
      </c>
      <c r="L157" s="165">
        <f t="shared" si="9"/>
        <v>0</v>
      </c>
      <c r="M157" s="165">
        <f t="shared" si="10"/>
        <v>0</v>
      </c>
    </row>
    <row r="158" spans="1:13" ht="141.75" outlineLevel="4">
      <c r="A158" s="132" t="s">
        <v>1226</v>
      </c>
      <c r="B158" s="133" t="s">
        <v>37</v>
      </c>
      <c r="C158" s="133" t="s">
        <v>10</v>
      </c>
      <c r="D158" s="133" t="s">
        <v>3</v>
      </c>
      <c r="E158" s="133" t="s">
        <v>3</v>
      </c>
      <c r="F158" s="134">
        <f>F159</f>
        <v>61382</v>
      </c>
      <c r="G158" s="134"/>
      <c r="I158" s="165">
        <v>61382</v>
      </c>
      <c r="L158" s="165">
        <f t="shared" si="9"/>
        <v>0</v>
      </c>
      <c r="M158" s="165">
        <f t="shared" si="10"/>
        <v>0</v>
      </c>
    </row>
    <row r="159" spans="1:13" ht="126" outlineLevel="5">
      <c r="A159" s="132" t="s">
        <v>674</v>
      </c>
      <c r="B159" s="133" t="s">
        <v>37</v>
      </c>
      <c r="C159" s="133" t="s">
        <v>10</v>
      </c>
      <c r="D159" s="133" t="s">
        <v>2</v>
      </c>
      <c r="E159" s="133" t="s">
        <v>22</v>
      </c>
      <c r="F159" s="134">
        <f>Приложение_6!F64</f>
        <v>61382</v>
      </c>
      <c r="G159" s="134"/>
      <c r="I159" s="165">
        <v>61382</v>
      </c>
      <c r="L159" s="165">
        <f t="shared" si="9"/>
        <v>0</v>
      </c>
      <c r="M159" s="165">
        <f t="shared" si="10"/>
        <v>0</v>
      </c>
    </row>
    <row r="160" spans="1:13" ht="126" outlineLevel="1">
      <c r="A160" s="139" t="s">
        <v>656</v>
      </c>
      <c r="B160" s="140" t="s">
        <v>317</v>
      </c>
      <c r="C160" s="140" t="s">
        <v>1</v>
      </c>
      <c r="D160" s="140" t="s">
        <v>3</v>
      </c>
      <c r="E160" s="140" t="s">
        <v>3</v>
      </c>
      <c r="F160" s="141">
        <f>F161+F165</f>
        <v>21261253.48</v>
      </c>
      <c r="G160" s="141">
        <f>G161+G165</f>
        <v>0</v>
      </c>
      <c r="I160" s="165">
        <v>21261253.48</v>
      </c>
      <c r="L160" s="165">
        <f t="shared" si="9"/>
        <v>0</v>
      </c>
      <c r="M160" s="165">
        <f t="shared" si="10"/>
        <v>0</v>
      </c>
    </row>
    <row r="161" spans="1:13" ht="94.5" outlineLevel="2">
      <c r="A161" s="132" t="s">
        <v>591</v>
      </c>
      <c r="B161" s="133" t="s">
        <v>318</v>
      </c>
      <c r="C161" s="133" t="s">
        <v>1</v>
      </c>
      <c r="D161" s="133" t="s">
        <v>3</v>
      </c>
      <c r="E161" s="133" t="s">
        <v>3</v>
      </c>
      <c r="F161" s="134">
        <f>F162</f>
        <v>20966181</v>
      </c>
      <c r="G161" s="134"/>
      <c r="I161" s="165">
        <v>20966181</v>
      </c>
      <c r="L161" s="165">
        <f t="shared" si="9"/>
        <v>0</v>
      </c>
      <c r="M161" s="165">
        <f t="shared" si="10"/>
        <v>0</v>
      </c>
    </row>
    <row r="162" spans="1:13" ht="126" outlineLevel="3">
      <c r="A162" s="132" t="s">
        <v>450</v>
      </c>
      <c r="B162" s="133" t="s">
        <v>319</v>
      </c>
      <c r="C162" s="133" t="s">
        <v>1</v>
      </c>
      <c r="D162" s="133" t="s">
        <v>3</v>
      </c>
      <c r="E162" s="133" t="s">
        <v>3</v>
      </c>
      <c r="F162" s="134">
        <f>F163</f>
        <v>20966181</v>
      </c>
      <c r="G162" s="134"/>
      <c r="I162" s="165">
        <v>20966181</v>
      </c>
      <c r="L162" s="165">
        <f t="shared" si="9"/>
        <v>0</v>
      </c>
      <c r="M162" s="165">
        <f t="shared" si="10"/>
        <v>0</v>
      </c>
    </row>
    <row r="163" spans="1:13" ht="78.75" outlineLevel="4">
      <c r="A163" s="132" t="s">
        <v>706</v>
      </c>
      <c r="B163" s="133" t="s">
        <v>319</v>
      </c>
      <c r="C163" s="133" t="s">
        <v>70</v>
      </c>
      <c r="D163" s="133" t="s">
        <v>3</v>
      </c>
      <c r="E163" s="133" t="s">
        <v>3</v>
      </c>
      <c r="F163" s="134">
        <f>F164</f>
        <v>20966181</v>
      </c>
      <c r="G163" s="134"/>
      <c r="I163" s="165">
        <v>20966181</v>
      </c>
      <c r="L163" s="165">
        <f t="shared" si="9"/>
        <v>0</v>
      </c>
      <c r="M163" s="165">
        <f t="shared" si="10"/>
        <v>0</v>
      </c>
    </row>
    <row r="164" spans="1:13" ht="31.5" outlineLevel="5">
      <c r="A164" s="132" t="s">
        <v>693</v>
      </c>
      <c r="B164" s="133" t="s">
        <v>319</v>
      </c>
      <c r="C164" s="133" t="s">
        <v>70</v>
      </c>
      <c r="D164" s="133" t="s">
        <v>242</v>
      </c>
      <c r="E164" s="133" t="s">
        <v>146</v>
      </c>
      <c r="F164" s="134">
        <f>Приложение_6!F650</f>
        <v>20966181</v>
      </c>
      <c r="G164" s="134"/>
      <c r="I164" s="165">
        <v>20966181</v>
      </c>
      <c r="L164" s="165">
        <f t="shared" si="9"/>
        <v>0</v>
      </c>
      <c r="M164" s="165">
        <f t="shared" si="10"/>
        <v>0</v>
      </c>
    </row>
    <row r="165" spans="1:13" ht="31.5" outlineLevel="2">
      <c r="A165" s="132" t="s">
        <v>571</v>
      </c>
      <c r="B165" s="133" t="s">
        <v>320</v>
      </c>
      <c r="C165" s="133" t="s">
        <v>1</v>
      </c>
      <c r="D165" s="133" t="s">
        <v>3</v>
      </c>
      <c r="E165" s="133" t="s">
        <v>3</v>
      </c>
      <c r="F165" s="134">
        <f>F166</f>
        <v>295072.48</v>
      </c>
      <c r="G165" s="134"/>
      <c r="I165" s="165">
        <v>295072.48</v>
      </c>
      <c r="L165" s="165">
        <f t="shared" si="9"/>
        <v>0</v>
      </c>
      <c r="M165" s="165">
        <f t="shared" si="10"/>
        <v>0</v>
      </c>
    </row>
    <row r="166" spans="1:13" ht="126" outlineLevel="3">
      <c r="A166" s="132" t="s">
        <v>439</v>
      </c>
      <c r="B166" s="133" t="s">
        <v>321</v>
      </c>
      <c r="C166" s="133" t="s">
        <v>1</v>
      </c>
      <c r="D166" s="133" t="s">
        <v>3</v>
      </c>
      <c r="E166" s="133" t="s">
        <v>3</v>
      </c>
      <c r="F166" s="134">
        <f>F167</f>
        <v>295072.48</v>
      </c>
      <c r="G166" s="134"/>
      <c r="I166" s="165">
        <v>295072.48</v>
      </c>
      <c r="L166" s="165">
        <f t="shared" si="9"/>
        <v>0</v>
      </c>
      <c r="M166" s="165">
        <f t="shared" si="10"/>
        <v>0</v>
      </c>
    </row>
    <row r="167" spans="1:13" ht="78.75" outlineLevel="4">
      <c r="A167" s="132" t="s">
        <v>706</v>
      </c>
      <c r="B167" s="133" t="s">
        <v>321</v>
      </c>
      <c r="C167" s="133" t="s">
        <v>70</v>
      </c>
      <c r="D167" s="133" t="s">
        <v>3</v>
      </c>
      <c r="E167" s="133" t="s">
        <v>3</v>
      </c>
      <c r="F167" s="134">
        <f>F168</f>
        <v>295072.48</v>
      </c>
      <c r="G167" s="134"/>
      <c r="I167" s="165">
        <v>295072.48</v>
      </c>
      <c r="L167" s="165">
        <f t="shared" si="9"/>
        <v>0</v>
      </c>
      <c r="M167" s="165">
        <f t="shared" si="10"/>
        <v>0</v>
      </c>
    </row>
    <row r="168" spans="1:13" ht="31.5" outlineLevel="5">
      <c r="A168" s="132" t="s">
        <v>693</v>
      </c>
      <c r="B168" s="133" t="s">
        <v>321</v>
      </c>
      <c r="C168" s="133" t="s">
        <v>70</v>
      </c>
      <c r="D168" s="133" t="s">
        <v>242</v>
      </c>
      <c r="E168" s="133" t="s">
        <v>146</v>
      </c>
      <c r="F168" s="134">
        <f>Приложение_6!F653</f>
        <v>295072.48</v>
      </c>
      <c r="G168" s="134"/>
      <c r="I168" s="165">
        <v>295072.48</v>
      </c>
      <c r="L168" s="165">
        <f t="shared" si="9"/>
        <v>0</v>
      </c>
      <c r="M168" s="165">
        <f t="shared" si="10"/>
        <v>0</v>
      </c>
    </row>
    <row r="169" spans="1:13" ht="94.5" outlineLevel="1">
      <c r="A169" s="139" t="s">
        <v>657</v>
      </c>
      <c r="B169" s="140" t="s">
        <v>322</v>
      </c>
      <c r="C169" s="140" t="s">
        <v>1</v>
      </c>
      <c r="D169" s="140" t="s">
        <v>3</v>
      </c>
      <c r="E169" s="140" t="s">
        <v>3</v>
      </c>
      <c r="F169" s="141">
        <f>F170+F174</f>
        <v>28074972.760000002</v>
      </c>
      <c r="G169" s="141">
        <f>G170+G174</f>
        <v>0</v>
      </c>
      <c r="I169" s="165">
        <v>28074972.760000002</v>
      </c>
      <c r="L169" s="165">
        <f t="shared" si="9"/>
        <v>0</v>
      </c>
      <c r="M169" s="165">
        <f t="shared" si="10"/>
        <v>0</v>
      </c>
    </row>
    <row r="170" spans="1:13" ht="94.5" outlineLevel="2">
      <c r="A170" s="132" t="s">
        <v>592</v>
      </c>
      <c r="B170" s="133" t="s">
        <v>323</v>
      </c>
      <c r="C170" s="133" t="s">
        <v>1</v>
      </c>
      <c r="D170" s="133" t="s">
        <v>3</v>
      </c>
      <c r="E170" s="133" t="s">
        <v>3</v>
      </c>
      <c r="F170" s="134">
        <f>F171</f>
        <v>27779900</v>
      </c>
      <c r="G170" s="134"/>
      <c r="I170" s="165">
        <v>27779900</v>
      </c>
      <c r="L170" s="165">
        <f t="shared" si="9"/>
        <v>0</v>
      </c>
      <c r="M170" s="165">
        <f t="shared" si="10"/>
        <v>0</v>
      </c>
    </row>
    <row r="171" spans="1:13" ht="126" outlineLevel="3">
      <c r="A171" s="132" t="s">
        <v>450</v>
      </c>
      <c r="B171" s="133" t="s">
        <v>324</v>
      </c>
      <c r="C171" s="133" t="s">
        <v>1</v>
      </c>
      <c r="D171" s="133" t="s">
        <v>3</v>
      </c>
      <c r="E171" s="133" t="s">
        <v>3</v>
      </c>
      <c r="F171" s="134">
        <f>F172</f>
        <v>27779900</v>
      </c>
      <c r="G171" s="134"/>
      <c r="I171" s="165">
        <v>27779900</v>
      </c>
      <c r="L171" s="165">
        <f t="shared" si="9"/>
        <v>0</v>
      </c>
      <c r="M171" s="165">
        <f t="shared" si="10"/>
        <v>0</v>
      </c>
    </row>
    <row r="172" spans="1:13" ht="78.75" outlineLevel="4">
      <c r="A172" s="132" t="s">
        <v>706</v>
      </c>
      <c r="B172" s="133" t="s">
        <v>324</v>
      </c>
      <c r="C172" s="133" t="s">
        <v>70</v>
      </c>
      <c r="D172" s="133" t="s">
        <v>3</v>
      </c>
      <c r="E172" s="133" t="s">
        <v>3</v>
      </c>
      <c r="F172" s="134">
        <f>F173</f>
        <v>27779900</v>
      </c>
      <c r="G172" s="134"/>
      <c r="I172" s="165">
        <v>27779900</v>
      </c>
      <c r="L172" s="165">
        <f t="shared" si="9"/>
        <v>0</v>
      </c>
      <c r="M172" s="165">
        <f t="shared" si="10"/>
        <v>0</v>
      </c>
    </row>
    <row r="173" spans="1:13" ht="31.5" outlineLevel="5">
      <c r="A173" s="132" t="s">
        <v>693</v>
      </c>
      <c r="B173" s="133" t="s">
        <v>324</v>
      </c>
      <c r="C173" s="133" t="s">
        <v>70</v>
      </c>
      <c r="D173" s="133" t="s">
        <v>242</v>
      </c>
      <c r="E173" s="133" t="s">
        <v>146</v>
      </c>
      <c r="F173" s="134">
        <f>Приложение_6!F657</f>
        <v>27779900</v>
      </c>
      <c r="G173" s="134"/>
      <c r="I173" s="165">
        <v>27779900</v>
      </c>
      <c r="L173" s="165">
        <f t="shared" si="9"/>
        <v>0</v>
      </c>
      <c r="M173" s="165">
        <f t="shared" si="10"/>
        <v>0</v>
      </c>
    </row>
    <row r="174" spans="1:13" ht="31.5" outlineLevel="2">
      <c r="A174" s="132" t="s">
        <v>571</v>
      </c>
      <c r="B174" s="133" t="s">
        <v>325</v>
      </c>
      <c r="C174" s="133" t="s">
        <v>1</v>
      </c>
      <c r="D174" s="133" t="s">
        <v>3</v>
      </c>
      <c r="E174" s="133" t="s">
        <v>3</v>
      </c>
      <c r="F174" s="134">
        <f>F175</f>
        <v>295072.76</v>
      </c>
      <c r="G174" s="134"/>
      <c r="I174" s="165">
        <v>295072.76</v>
      </c>
      <c r="L174" s="165">
        <f t="shared" si="9"/>
        <v>0</v>
      </c>
      <c r="M174" s="165">
        <f t="shared" si="10"/>
        <v>0</v>
      </c>
    </row>
    <row r="175" spans="1:13" ht="126" outlineLevel="3">
      <c r="A175" s="132" t="s">
        <v>439</v>
      </c>
      <c r="B175" s="133" t="s">
        <v>326</v>
      </c>
      <c r="C175" s="133" t="s">
        <v>1</v>
      </c>
      <c r="D175" s="133" t="s">
        <v>3</v>
      </c>
      <c r="E175" s="133" t="s">
        <v>3</v>
      </c>
      <c r="F175" s="134">
        <f>F176</f>
        <v>295072.76</v>
      </c>
      <c r="G175" s="134"/>
      <c r="I175" s="165">
        <v>295072.76</v>
      </c>
      <c r="L175" s="165">
        <f t="shared" si="9"/>
        <v>0</v>
      </c>
      <c r="M175" s="165">
        <f t="shared" si="10"/>
        <v>0</v>
      </c>
    </row>
    <row r="176" spans="1:13" ht="78.75" outlineLevel="4">
      <c r="A176" s="132" t="s">
        <v>706</v>
      </c>
      <c r="B176" s="133" t="s">
        <v>326</v>
      </c>
      <c r="C176" s="133" t="s">
        <v>70</v>
      </c>
      <c r="D176" s="133" t="s">
        <v>3</v>
      </c>
      <c r="E176" s="133" t="s">
        <v>3</v>
      </c>
      <c r="F176" s="134">
        <f>F177</f>
        <v>295072.76</v>
      </c>
      <c r="G176" s="134"/>
      <c r="I176" s="165">
        <v>295072.76</v>
      </c>
      <c r="L176" s="165">
        <f t="shared" si="9"/>
        <v>0</v>
      </c>
      <c r="M176" s="165">
        <f t="shared" si="10"/>
        <v>0</v>
      </c>
    </row>
    <row r="177" spans="1:13" ht="31.5" outlineLevel="5">
      <c r="A177" s="132" t="s">
        <v>693</v>
      </c>
      <c r="B177" s="133" t="s">
        <v>326</v>
      </c>
      <c r="C177" s="133" t="s">
        <v>70</v>
      </c>
      <c r="D177" s="133" t="s">
        <v>242</v>
      </c>
      <c r="E177" s="133" t="s">
        <v>146</v>
      </c>
      <c r="F177" s="134">
        <f>Приложение_6!F660</f>
        <v>295072.76</v>
      </c>
      <c r="G177" s="134"/>
      <c r="I177" s="165">
        <v>295072.76</v>
      </c>
      <c r="L177" s="165">
        <f t="shared" si="9"/>
        <v>0</v>
      </c>
      <c r="M177" s="165">
        <f t="shared" si="10"/>
        <v>0</v>
      </c>
    </row>
    <row r="178" spans="1:13" ht="31.7" customHeight="1" outlineLevel="1">
      <c r="A178" s="139" t="s">
        <v>658</v>
      </c>
      <c r="B178" s="140" t="s">
        <v>327</v>
      </c>
      <c r="C178" s="140" t="s">
        <v>1</v>
      </c>
      <c r="D178" s="140" t="s">
        <v>3</v>
      </c>
      <c r="E178" s="140" t="s">
        <v>3</v>
      </c>
      <c r="F178" s="141">
        <f>F179+F186+F190</f>
        <v>21174817.760000002</v>
      </c>
      <c r="G178" s="141">
        <f>G179+G186+G190</f>
        <v>15095800</v>
      </c>
      <c r="I178" s="165">
        <v>21174817.760000002</v>
      </c>
      <c r="J178" s="165">
        <f>J179+J186+J190</f>
        <v>15095800</v>
      </c>
      <c r="L178" s="165">
        <f t="shared" si="9"/>
        <v>0</v>
      </c>
      <c r="M178" s="165">
        <f t="shared" si="10"/>
        <v>0</v>
      </c>
    </row>
    <row r="179" spans="1:13" ht="47.25" outlineLevel="2">
      <c r="A179" s="132" t="s">
        <v>593</v>
      </c>
      <c r="B179" s="133" t="s">
        <v>328</v>
      </c>
      <c r="C179" s="133" t="s">
        <v>1</v>
      </c>
      <c r="D179" s="133" t="s">
        <v>3</v>
      </c>
      <c r="E179" s="133" t="s">
        <v>3</v>
      </c>
      <c r="F179" s="134">
        <f>F180+F183</f>
        <v>7385545</v>
      </c>
      <c r="G179" s="134">
        <f>G180+G183</f>
        <v>1601600</v>
      </c>
      <c r="I179" s="165">
        <v>7385545</v>
      </c>
      <c r="J179" s="165">
        <v>1601600</v>
      </c>
      <c r="L179" s="165">
        <f t="shared" si="9"/>
        <v>0</v>
      </c>
      <c r="M179" s="165">
        <f t="shared" si="10"/>
        <v>0</v>
      </c>
    </row>
    <row r="180" spans="1:13" ht="141.75" outlineLevel="3">
      <c r="A180" s="132" t="s">
        <v>477</v>
      </c>
      <c r="B180" s="133" t="s">
        <v>329</v>
      </c>
      <c r="C180" s="133" t="s">
        <v>1</v>
      </c>
      <c r="D180" s="133" t="s">
        <v>3</v>
      </c>
      <c r="E180" s="133" t="s">
        <v>3</v>
      </c>
      <c r="F180" s="134">
        <f>F181</f>
        <v>1601600</v>
      </c>
      <c r="G180" s="134">
        <f>G181</f>
        <v>1601600</v>
      </c>
      <c r="I180" s="165">
        <v>1601600</v>
      </c>
      <c r="J180" s="165">
        <v>1601600</v>
      </c>
      <c r="L180" s="165">
        <f t="shared" si="9"/>
        <v>0</v>
      </c>
      <c r="M180" s="165">
        <f t="shared" si="10"/>
        <v>0</v>
      </c>
    </row>
    <row r="181" spans="1:13" ht="78.75" outlineLevel="4">
      <c r="A181" s="132" t="s">
        <v>706</v>
      </c>
      <c r="B181" s="133" t="s">
        <v>329</v>
      </c>
      <c r="C181" s="133" t="s">
        <v>70</v>
      </c>
      <c r="D181" s="133" t="s">
        <v>3</v>
      </c>
      <c r="E181" s="133" t="s">
        <v>3</v>
      </c>
      <c r="F181" s="134">
        <f>F182</f>
        <v>1601600</v>
      </c>
      <c r="G181" s="134">
        <f>G182</f>
        <v>1601600</v>
      </c>
      <c r="I181" s="165">
        <v>1601600</v>
      </c>
      <c r="J181" s="165">
        <v>1601600</v>
      </c>
      <c r="L181" s="165">
        <f t="shared" si="9"/>
        <v>0</v>
      </c>
      <c r="M181" s="165">
        <f t="shared" si="10"/>
        <v>0</v>
      </c>
    </row>
    <row r="182" spans="1:13" ht="31.5" outlineLevel="5">
      <c r="A182" s="132" t="s">
        <v>693</v>
      </c>
      <c r="B182" s="133" t="s">
        <v>329</v>
      </c>
      <c r="C182" s="133" t="s">
        <v>70</v>
      </c>
      <c r="D182" s="133" t="s">
        <v>242</v>
      </c>
      <c r="E182" s="133" t="s">
        <v>146</v>
      </c>
      <c r="F182" s="134">
        <f>Приложение_6!F664</f>
        <v>1601600</v>
      </c>
      <c r="G182" s="134">
        <f>F182</f>
        <v>1601600</v>
      </c>
      <c r="I182" s="165">
        <v>1601600</v>
      </c>
      <c r="J182" s="165">
        <v>1601600</v>
      </c>
      <c r="L182" s="165">
        <f t="shared" si="9"/>
        <v>0</v>
      </c>
      <c r="M182" s="165">
        <f t="shared" si="10"/>
        <v>0</v>
      </c>
    </row>
    <row r="183" spans="1:13" ht="141.75" outlineLevel="3">
      <c r="A183" s="132" t="s">
        <v>477</v>
      </c>
      <c r="B183" s="133" t="s">
        <v>330</v>
      </c>
      <c r="C183" s="133" t="s">
        <v>1</v>
      </c>
      <c r="D183" s="133" t="s">
        <v>3</v>
      </c>
      <c r="E183" s="133" t="s">
        <v>3</v>
      </c>
      <c r="F183" s="134">
        <f>F184</f>
        <v>5783945</v>
      </c>
      <c r="G183" s="134"/>
      <c r="I183" s="165">
        <v>5783945</v>
      </c>
      <c r="L183" s="165">
        <f t="shared" si="9"/>
        <v>0</v>
      </c>
      <c r="M183" s="165">
        <f t="shared" si="10"/>
        <v>0</v>
      </c>
    </row>
    <row r="184" spans="1:13" ht="78.75" outlineLevel="4">
      <c r="A184" s="132" t="s">
        <v>706</v>
      </c>
      <c r="B184" s="133" t="s">
        <v>330</v>
      </c>
      <c r="C184" s="133" t="s">
        <v>70</v>
      </c>
      <c r="D184" s="133" t="s">
        <v>3</v>
      </c>
      <c r="E184" s="133" t="s">
        <v>3</v>
      </c>
      <c r="F184" s="134">
        <f>F185</f>
        <v>5783945</v>
      </c>
      <c r="G184" s="134"/>
      <c r="I184" s="165">
        <v>5783945</v>
      </c>
      <c r="L184" s="165">
        <f t="shared" si="9"/>
        <v>0</v>
      </c>
      <c r="M184" s="165">
        <f t="shared" si="10"/>
        <v>0</v>
      </c>
    </row>
    <row r="185" spans="1:13" ht="31.5" outlineLevel="5">
      <c r="A185" s="132" t="s">
        <v>693</v>
      </c>
      <c r="B185" s="133" t="s">
        <v>330</v>
      </c>
      <c r="C185" s="133" t="s">
        <v>70</v>
      </c>
      <c r="D185" s="133" t="s">
        <v>242</v>
      </c>
      <c r="E185" s="133" t="s">
        <v>146</v>
      </c>
      <c r="F185" s="134">
        <f>Приложение_6!F666</f>
        <v>5783945</v>
      </c>
      <c r="G185" s="134"/>
      <c r="I185" s="165">
        <v>5783945</v>
      </c>
      <c r="L185" s="165">
        <f t="shared" si="9"/>
        <v>0</v>
      </c>
      <c r="M185" s="165">
        <f t="shared" si="10"/>
        <v>0</v>
      </c>
    </row>
    <row r="186" spans="1:13" ht="63" outlineLevel="2">
      <c r="A186" s="132" t="s">
        <v>594</v>
      </c>
      <c r="B186" s="133" t="s">
        <v>331</v>
      </c>
      <c r="C186" s="133" t="s">
        <v>1</v>
      </c>
      <c r="D186" s="133" t="s">
        <v>3</v>
      </c>
      <c r="E186" s="133" t="s">
        <v>3</v>
      </c>
      <c r="F186" s="134">
        <f t="shared" ref="F186:G188" si="11">F187</f>
        <v>13494200</v>
      </c>
      <c r="G186" s="134">
        <f t="shared" si="11"/>
        <v>13494200</v>
      </c>
      <c r="I186" s="165">
        <v>13494200</v>
      </c>
      <c r="J186" s="165">
        <v>13494200</v>
      </c>
      <c r="L186" s="165">
        <f t="shared" si="9"/>
        <v>0</v>
      </c>
      <c r="M186" s="165">
        <f t="shared" si="10"/>
        <v>0</v>
      </c>
    </row>
    <row r="187" spans="1:13" ht="63" outlineLevel="3">
      <c r="A187" s="132" t="s">
        <v>478</v>
      </c>
      <c r="B187" s="133" t="s">
        <v>332</v>
      </c>
      <c r="C187" s="133" t="s">
        <v>1</v>
      </c>
      <c r="D187" s="133" t="s">
        <v>3</v>
      </c>
      <c r="E187" s="133" t="s">
        <v>3</v>
      </c>
      <c r="F187" s="134">
        <f t="shared" si="11"/>
        <v>13494200</v>
      </c>
      <c r="G187" s="134">
        <f t="shared" si="11"/>
        <v>13494200</v>
      </c>
      <c r="I187" s="165">
        <v>13494200</v>
      </c>
      <c r="J187" s="165">
        <v>13494200</v>
      </c>
      <c r="L187" s="165">
        <f t="shared" si="9"/>
        <v>0</v>
      </c>
      <c r="M187" s="165">
        <f t="shared" si="10"/>
        <v>0</v>
      </c>
    </row>
    <row r="188" spans="1:13" ht="78.75" outlineLevel="4">
      <c r="A188" s="132" t="s">
        <v>706</v>
      </c>
      <c r="B188" s="133" t="s">
        <v>332</v>
      </c>
      <c r="C188" s="133" t="s">
        <v>70</v>
      </c>
      <c r="D188" s="133" t="s">
        <v>3</v>
      </c>
      <c r="E188" s="133" t="s">
        <v>3</v>
      </c>
      <c r="F188" s="134">
        <f t="shared" si="11"/>
        <v>13494200</v>
      </c>
      <c r="G188" s="134">
        <f t="shared" si="11"/>
        <v>13494200</v>
      </c>
      <c r="I188" s="165">
        <v>13494200</v>
      </c>
      <c r="J188" s="165">
        <v>13494200</v>
      </c>
      <c r="L188" s="165">
        <f t="shared" si="9"/>
        <v>0</v>
      </c>
      <c r="M188" s="165">
        <f t="shared" si="10"/>
        <v>0</v>
      </c>
    </row>
    <row r="189" spans="1:13" ht="31.5" outlineLevel="5">
      <c r="A189" s="132" t="s">
        <v>693</v>
      </c>
      <c r="B189" s="133" t="s">
        <v>332</v>
      </c>
      <c r="C189" s="133" t="s">
        <v>70</v>
      </c>
      <c r="D189" s="133" t="s">
        <v>242</v>
      </c>
      <c r="E189" s="133" t="s">
        <v>146</v>
      </c>
      <c r="F189" s="134">
        <f>Приложение_6!F669</f>
        <v>13494200</v>
      </c>
      <c r="G189" s="134">
        <f>F189</f>
        <v>13494200</v>
      </c>
      <c r="I189" s="165">
        <v>13494200</v>
      </c>
      <c r="J189" s="165">
        <v>13494200</v>
      </c>
      <c r="L189" s="165">
        <f t="shared" si="9"/>
        <v>0</v>
      </c>
      <c r="M189" s="165">
        <f t="shared" si="10"/>
        <v>0</v>
      </c>
    </row>
    <row r="190" spans="1:13" ht="47.25" outlineLevel="2">
      <c r="A190" s="132" t="s">
        <v>595</v>
      </c>
      <c r="B190" s="133" t="s">
        <v>333</v>
      </c>
      <c r="C190" s="133" t="s">
        <v>1</v>
      </c>
      <c r="D190" s="133" t="s">
        <v>3</v>
      </c>
      <c r="E190" s="133" t="s">
        <v>3</v>
      </c>
      <c r="F190" s="134">
        <f>F191</f>
        <v>295072.76</v>
      </c>
      <c r="G190" s="134"/>
      <c r="I190" s="165">
        <v>295072.76</v>
      </c>
      <c r="L190" s="165">
        <f t="shared" si="9"/>
        <v>0</v>
      </c>
      <c r="M190" s="165">
        <f t="shared" si="10"/>
        <v>0</v>
      </c>
    </row>
    <row r="191" spans="1:13" ht="126" outlineLevel="3">
      <c r="A191" s="132" t="s">
        <v>439</v>
      </c>
      <c r="B191" s="133" t="s">
        <v>334</v>
      </c>
      <c r="C191" s="133" t="s">
        <v>1</v>
      </c>
      <c r="D191" s="133" t="s">
        <v>3</v>
      </c>
      <c r="E191" s="133" t="s">
        <v>3</v>
      </c>
      <c r="F191" s="134">
        <f>F192</f>
        <v>295072.76</v>
      </c>
      <c r="G191" s="134"/>
      <c r="I191" s="165">
        <v>295072.76</v>
      </c>
      <c r="L191" s="165">
        <f t="shared" si="9"/>
        <v>0</v>
      </c>
      <c r="M191" s="165">
        <f t="shared" si="10"/>
        <v>0</v>
      </c>
    </row>
    <row r="192" spans="1:13" ht="78.75" outlineLevel="4">
      <c r="A192" s="132" t="s">
        <v>706</v>
      </c>
      <c r="B192" s="133" t="s">
        <v>334</v>
      </c>
      <c r="C192" s="133" t="s">
        <v>70</v>
      </c>
      <c r="D192" s="133" t="s">
        <v>3</v>
      </c>
      <c r="E192" s="133" t="s">
        <v>3</v>
      </c>
      <c r="F192" s="134">
        <f>F193</f>
        <v>295072.76</v>
      </c>
      <c r="G192" s="134"/>
      <c r="I192" s="165">
        <v>295072.76</v>
      </c>
      <c r="L192" s="165">
        <f t="shared" si="9"/>
        <v>0</v>
      </c>
      <c r="M192" s="165">
        <f t="shared" si="10"/>
        <v>0</v>
      </c>
    </row>
    <row r="193" spans="1:13" ht="31.5" outlineLevel="5">
      <c r="A193" s="132" t="s">
        <v>693</v>
      </c>
      <c r="B193" s="133" t="s">
        <v>334</v>
      </c>
      <c r="C193" s="133" t="s">
        <v>70</v>
      </c>
      <c r="D193" s="133" t="s">
        <v>242</v>
      </c>
      <c r="E193" s="133" t="s">
        <v>146</v>
      </c>
      <c r="F193" s="134">
        <f>Приложение_6!F672</f>
        <v>295072.76</v>
      </c>
      <c r="G193" s="134"/>
      <c r="I193" s="165">
        <v>295072.76</v>
      </c>
      <c r="L193" s="165">
        <f t="shared" si="9"/>
        <v>0</v>
      </c>
      <c r="M193" s="165">
        <f t="shared" si="10"/>
        <v>0</v>
      </c>
    </row>
    <row r="194" spans="1:13" ht="78.75" outlineLevel="1">
      <c r="A194" s="139" t="s">
        <v>653</v>
      </c>
      <c r="B194" s="140" t="s">
        <v>294</v>
      </c>
      <c r="C194" s="140" t="s">
        <v>1</v>
      </c>
      <c r="D194" s="140" t="s">
        <v>3</v>
      </c>
      <c r="E194" s="140" t="s">
        <v>3</v>
      </c>
      <c r="F194" s="141">
        <f>F195+F205</f>
        <v>12712790</v>
      </c>
      <c r="G194" s="141">
        <f>G195+G205</f>
        <v>3866700</v>
      </c>
      <c r="I194" s="165">
        <v>12712790</v>
      </c>
      <c r="J194" s="165">
        <v>3866700</v>
      </c>
      <c r="L194" s="165">
        <f t="shared" si="9"/>
        <v>0</v>
      </c>
      <c r="M194" s="165">
        <f t="shared" si="10"/>
        <v>0</v>
      </c>
    </row>
    <row r="195" spans="1:13" ht="47.25" outlineLevel="2">
      <c r="A195" s="132" t="s">
        <v>583</v>
      </c>
      <c r="B195" s="133" t="s">
        <v>295</v>
      </c>
      <c r="C195" s="133" t="s">
        <v>1</v>
      </c>
      <c r="D195" s="133" t="s">
        <v>3</v>
      </c>
      <c r="E195" s="133" t="s">
        <v>3</v>
      </c>
      <c r="F195" s="134">
        <f>F196+F199+F202</f>
        <v>7574557.2000000002</v>
      </c>
      <c r="G195" s="134">
        <f>G196+G199+G202</f>
        <v>752400</v>
      </c>
      <c r="I195" s="165">
        <v>6822157.2000000002</v>
      </c>
      <c r="L195" s="165">
        <f t="shared" si="9"/>
        <v>-752400</v>
      </c>
      <c r="M195" s="165">
        <f t="shared" si="10"/>
        <v>-752400</v>
      </c>
    </row>
    <row r="196" spans="1:13" ht="31.7" customHeight="1" outlineLevel="3">
      <c r="A196" s="132" t="s">
        <v>448</v>
      </c>
      <c r="B196" s="133" t="s">
        <v>296</v>
      </c>
      <c r="C196" s="133" t="s">
        <v>1</v>
      </c>
      <c r="D196" s="133" t="s">
        <v>3</v>
      </c>
      <c r="E196" s="133" t="s">
        <v>3</v>
      </c>
      <c r="F196" s="134">
        <f>F197</f>
        <v>6782557.2000000002</v>
      </c>
      <c r="G196" s="134"/>
      <c r="I196" s="165">
        <v>6822157.2000000002</v>
      </c>
      <c r="L196" s="165">
        <f t="shared" si="9"/>
        <v>39600</v>
      </c>
      <c r="M196" s="165">
        <f t="shared" si="10"/>
        <v>0</v>
      </c>
    </row>
    <row r="197" spans="1:13" ht="78.75" outlineLevel="4">
      <c r="A197" s="132" t="s">
        <v>706</v>
      </c>
      <c r="B197" s="133" t="s">
        <v>296</v>
      </c>
      <c r="C197" s="133" t="s">
        <v>70</v>
      </c>
      <c r="D197" s="133" t="s">
        <v>3</v>
      </c>
      <c r="E197" s="133" t="s">
        <v>3</v>
      </c>
      <c r="F197" s="134">
        <f>F198</f>
        <v>6782557.2000000002</v>
      </c>
      <c r="G197" s="134"/>
      <c r="I197" s="165">
        <v>6822157.2000000002</v>
      </c>
      <c r="L197" s="165">
        <f t="shared" si="9"/>
        <v>39600</v>
      </c>
      <c r="M197" s="165">
        <f t="shared" si="10"/>
        <v>0</v>
      </c>
    </row>
    <row r="198" spans="1:13" outlineLevel="5">
      <c r="A198" s="132" t="s">
        <v>692</v>
      </c>
      <c r="B198" s="133" t="s">
        <v>296</v>
      </c>
      <c r="C198" s="133" t="s">
        <v>70</v>
      </c>
      <c r="D198" s="133" t="s">
        <v>242</v>
      </c>
      <c r="E198" s="133" t="s">
        <v>242</v>
      </c>
      <c r="F198" s="134">
        <f>Приложение_6!F603</f>
        <v>6782557.2000000002</v>
      </c>
      <c r="G198" s="134"/>
      <c r="I198" s="165">
        <v>6822157.2000000002</v>
      </c>
      <c r="L198" s="165">
        <f t="shared" si="9"/>
        <v>39600</v>
      </c>
      <c r="M198" s="165">
        <f t="shared" si="10"/>
        <v>0</v>
      </c>
    </row>
    <row r="199" spans="1:13" ht="78.75" outlineLevel="5">
      <c r="A199" s="189" t="s">
        <v>1235</v>
      </c>
      <c r="B199" s="190" t="s">
        <v>1250</v>
      </c>
      <c r="C199" s="190" t="s">
        <v>1</v>
      </c>
      <c r="D199" s="133" t="s">
        <v>3</v>
      </c>
      <c r="E199" s="133" t="s">
        <v>3</v>
      </c>
      <c r="F199" s="134">
        <f>F200</f>
        <v>752400</v>
      </c>
      <c r="G199" s="134">
        <f>F199</f>
        <v>752400</v>
      </c>
      <c r="I199" s="165"/>
      <c r="L199" s="165"/>
      <c r="M199" s="165"/>
    </row>
    <row r="200" spans="1:13" ht="62.45" customHeight="1" outlineLevel="5">
      <c r="A200" s="189" t="s">
        <v>706</v>
      </c>
      <c r="B200" s="190" t="s">
        <v>1250</v>
      </c>
      <c r="C200" s="190" t="s">
        <v>70</v>
      </c>
      <c r="D200" s="133" t="s">
        <v>3</v>
      </c>
      <c r="E200" s="133" t="s">
        <v>3</v>
      </c>
      <c r="F200" s="134">
        <f>F201</f>
        <v>752400</v>
      </c>
      <c r="G200" s="134">
        <f>F200</f>
        <v>752400</v>
      </c>
      <c r="I200" s="165"/>
      <c r="L200" s="165"/>
      <c r="M200" s="165"/>
    </row>
    <row r="201" spans="1:13" outlineLevel="5">
      <c r="A201" s="132" t="s">
        <v>692</v>
      </c>
      <c r="B201" s="190" t="s">
        <v>1250</v>
      </c>
      <c r="C201" s="133" t="s">
        <v>70</v>
      </c>
      <c r="D201" s="133" t="s">
        <v>242</v>
      </c>
      <c r="E201" s="133" t="s">
        <v>242</v>
      </c>
      <c r="F201" s="134">
        <f>Приложение_6!F605</f>
        <v>752400</v>
      </c>
      <c r="G201" s="134">
        <f>F201</f>
        <v>752400</v>
      </c>
      <c r="I201" s="165"/>
      <c r="L201" s="165"/>
      <c r="M201" s="165"/>
    </row>
    <row r="202" spans="1:13" ht="71.45" customHeight="1" outlineLevel="5">
      <c r="A202" s="189" t="s">
        <v>1235</v>
      </c>
      <c r="B202" s="190" t="s">
        <v>1249</v>
      </c>
      <c r="C202" s="190" t="s">
        <v>1</v>
      </c>
      <c r="D202" s="133" t="s">
        <v>3</v>
      </c>
      <c r="E202" s="133" t="s">
        <v>3</v>
      </c>
      <c r="F202" s="134">
        <f>F203</f>
        <v>39600</v>
      </c>
      <c r="G202" s="134"/>
      <c r="I202" s="165"/>
      <c r="L202" s="165"/>
      <c r="M202" s="165"/>
    </row>
    <row r="203" spans="1:13" ht="78.75" outlineLevel="5">
      <c r="A203" s="189" t="s">
        <v>706</v>
      </c>
      <c r="B203" s="190" t="s">
        <v>1249</v>
      </c>
      <c r="C203" s="190" t="s">
        <v>70</v>
      </c>
      <c r="D203" s="133" t="s">
        <v>3</v>
      </c>
      <c r="E203" s="133" t="s">
        <v>3</v>
      </c>
      <c r="F203" s="134">
        <f>F204</f>
        <v>39600</v>
      </c>
      <c r="G203" s="134"/>
      <c r="I203" s="165"/>
      <c r="L203" s="165"/>
      <c r="M203" s="165"/>
    </row>
    <row r="204" spans="1:13" outlineLevel="5">
      <c r="A204" s="132" t="s">
        <v>692</v>
      </c>
      <c r="B204" s="190" t="s">
        <v>1249</v>
      </c>
      <c r="C204" s="133" t="s">
        <v>70</v>
      </c>
      <c r="D204" s="133" t="s">
        <v>242</v>
      </c>
      <c r="E204" s="133" t="s">
        <v>242</v>
      </c>
      <c r="F204" s="134">
        <f>Приложение_6!F607</f>
        <v>39600</v>
      </c>
      <c r="G204" s="134"/>
      <c r="I204" s="165"/>
      <c r="L204" s="165"/>
      <c r="M204" s="165"/>
    </row>
    <row r="205" spans="1:13" ht="63" outlineLevel="2">
      <c r="A205" s="132" t="s">
        <v>584</v>
      </c>
      <c r="B205" s="133" t="s">
        <v>297</v>
      </c>
      <c r="C205" s="133" t="s">
        <v>1</v>
      </c>
      <c r="D205" s="133" t="s">
        <v>3</v>
      </c>
      <c r="E205" s="133" t="s">
        <v>3</v>
      </c>
      <c r="F205" s="134">
        <f>F206+F209</f>
        <v>5138232.8</v>
      </c>
      <c r="G205" s="134">
        <f>G206+G209</f>
        <v>3114300</v>
      </c>
      <c r="I205" s="165">
        <v>5890632.7999999998</v>
      </c>
      <c r="J205" s="165">
        <v>3866700</v>
      </c>
      <c r="L205" s="165">
        <f t="shared" si="9"/>
        <v>752400</v>
      </c>
      <c r="M205" s="165">
        <f t="shared" si="10"/>
        <v>752400</v>
      </c>
    </row>
    <row r="206" spans="1:13" ht="78.75" outlineLevel="3">
      <c r="A206" s="132" t="s">
        <v>1235</v>
      </c>
      <c r="B206" s="133" t="s">
        <v>298</v>
      </c>
      <c r="C206" s="133" t="s">
        <v>1</v>
      </c>
      <c r="D206" s="133" t="s">
        <v>3</v>
      </c>
      <c r="E206" s="133" t="s">
        <v>3</v>
      </c>
      <c r="F206" s="134">
        <f>F207</f>
        <v>3114300</v>
      </c>
      <c r="G206" s="134">
        <f>G207</f>
        <v>3114300</v>
      </c>
      <c r="I206" s="165">
        <v>3866700</v>
      </c>
      <c r="J206" s="165">
        <v>3866700</v>
      </c>
      <c r="L206" s="165">
        <f t="shared" si="9"/>
        <v>752400</v>
      </c>
      <c r="M206" s="165">
        <f t="shared" si="10"/>
        <v>752400</v>
      </c>
    </row>
    <row r="207" spans="1:13" ht="78.75" outlineLevel="4">
      <c r="A207" s="132" t="s">
        <v>706</v>
      </c>
      <c r="B207" s="133" t="s">
        <v>298</v>
      </c>
      <c r="C207" s="133" t="s">
        <v>70</v>
      </c>
      <c r="D207" s="133" t="s">
        <v>3</v>
      </c>
      <c r="E207" s="133" t="s">
        <v>3</v>
      </c>
      <c r="F207" s="134">
        <f>F208</f>
        <v>3114300</v>
      </c>
      <c r="G207" s="134">
        <f>G208</f>
        <v>3114300</v>
      </c>
      <c r="I207" s="165">
        <v>3866700</v>
      </c>
      <c r="J207" s="165">
        <v>3866700</v>
      </c>
      <c r="L207" s="165">
        <f t="shared" si="9"/>
        <v>752400</v>
      </c>
      <c r="M207" s="165">
        <f t="shared" si="10"/>
        <v>752400</v>
      </c>
    </row>
    <row r="208" spans="1:13" outlineLevel="5">
      <c r="A208" s="132" t="s">
        <v>692</v>
      </c>
      <c r="B208" s="133" t="s">
        <v>298</v>
      </c>
      <c r="C208" s="133" t="s">
        <v>70</v>
      </c>
      <c r="D208" s="133" t="s">
        <v>242</v>
      </c>
      <c r="E208" s="133" t="s">
        <v>242</v>
      </c>
      <c r="F208" s="134">
        <f>Приложение_6!F610</f>
        <v>3114300</v>
      </c>
      <c r="G208" s="134">
        <f>F208</f>
        <v>3114300</v>
      </c>
      <c r="I208" s="165">
        <v>3866700</v>
      </c>
      <c r="J208" s="165">
        <v>3866700</v>
      </c>
      <c r="L208" s="165">
        <f t="shared" si="9"/>
        <v>752400</v>
      </c>
      <c r="M208" s="165">
        <f t="shared" si="10"/>
        <v>752400</v>
      </c>
    </row>
    <row r="209" spans="1:13" ht="63.75" customHeight="1" outlineLevel="3">
      <c r="A209" s="132" t="s">
        <v>1235</v>
      </c>
      <c r="B209" s="133" t="s">
        <v>299</v>
      </c>
      <c r="C209" s="133" t="s">
        <v>1</v>
      </c>
      <c r="D209" s="133" t="s">
        <v>3</v>
      </c>
      <c r="E209" s="133" t="s">
        <v>3</v>
      </c>
      <c r="F209" s="134">
        <f>F210</f>
        <v>2023932.8</v>
      </c>
      <c r="G209" s="134"/>
      <c r="I209" s="165">
        <v>2023932.8</v>
      </c>
      <c r="L209" s="165">
        <f t="shared" ref="L209:L272" si="12">I209-F209</f>
        <v>0</v>
      </c>
      <c r="M209" s="165">
        <f t="shared" ref="M209:M272" si="13">J209-G209</f>
        <v>0</v>
      </c>
    </row>
    <row r="210" spans="1:13" ht="72" customHeight="1" outlineLevel="4">
      <c r="A210" s="132" t="s">
        <v>706</v>
      </c>
      <c r="B210" s="133" t="s">
        <v>299</v>
      </c>
      <c r="C210" s="133" t="s">
        <v>70</v>
      </c>
      <c r="D210" s="133" t="s">
        <v>3</v>
      </c>
      <c r="E210" s="133" t="s">
        <v>3</v>
      </c>
      <c r="F210" s="134">
        <f>F211</f>
        <v>2023932.8</v>
      </c>
      <c r="G210" s="134"/>
      <c r="I210" s="165">
        <v>2023932.8</v>
      </c>
      <c r="L210" s="165">
        <f t="shared" si="12"/>
        <v>0</v>
      </c>
      <c r="M210" s="165">
        <f t="shared" si="13"/>
        <v>0</v>
      </c>
    </row>
    <row r="211" spans="1:13" outlineLevel="5">
      <c r="A211" s="132" t="s">
        <v>692</v>
      </c>
      <c r="B211" s="133" t="s">
        <v>299</v>
      </c>
      <c r="C211" s="133" t="s">
        <v>70</v>
      </c>
      <c r="D211" s="133" t="s">
        <v>242</v>
      </c>
      <c r="E211" s="133" t="s">
        <v>242</v>
      </c>
      <c r="F211" s="134">
        <f>Приложение_6!F612</f>
        <v>2023932.8</v>
      </c>
      <c r="G211" s="134"/>
      <c r="I211" s="165">
        <v>2023932.8</v>
      </c>
      <c r="L211" s="165">
        <f t="shared" si="12"/>
        <v>0</v>
      </c>
      <c r="M211" s="165">
        <f t="shared" si="13"/>
        <v>0</v>
      </c>
    </row>
    <row r="212" spans="1:13" ht="89.45" customHeight="1" outlineLevel="1">
      <c r="A212" s="139" t="s">
        <v>650</v>
      </c>
      <c r="B212" s="140" t="s">
        <v>252</v>
      </c>
      <c r="C212" s="140" t="s">
        <v>1</v>
      </c>
      <c r="D212" s="140" t="s">
        <v>3</v>
      </c>
      <c r="E212" s="140" t="s">
        <v>3</v>
      </c>
      <c r="F212" s="141">
        <f>F213+F217+F222+F226</f>
        <v>6693104.7300000004</v>
      </c>
      <c r="G212" s="141">
        <f>G213+G217+G222+G226</f>
        <v>774513.73</v>
      </c>
      <c r="I212" s="165">
        <v>6693104.7300000004</v>
      </c>
      <c r="J212" s="165">
        <v>774513.73</v>
      </c>
      <c r="L212" s="165">
        <f t="shared" si="12"/>
        <v>0</v>
      </c>
      <c r="M212" s="165">
        <f t="shared" si="13"/>
        <v>0</v>
      </c>
    </row>
    <row r="213" spans="1:13" ht="31.5" outlineLevel="2">
      <c r="A213" s="132" t="s">
        <v>572</v>
      </c>
      <c r="B213" s="133" t="s">
        <v>253</v>
      </c>
      <c r="C213" s="133" t="s">
        <v>1</v>
      </c>
      <c r="D213" s="133" t="s">
        <v>3</v>
      </c>
      <c r="E213" s="133" t="s">
        <v>3</v>
      </c>
      <c r="F213" s="134">
        <f t="shared" ref="F213:G215" si="14">F214</f>
        <v>774513.73</v>
      </c>
      <c r="G213" s="134">
        <f t="shared" si="14"/>
        <v>774513.73</v>
      </c>
      <c r="I213" s="165">
        <v>774513.73</v>
      </c>
      <c r="J213" s="165">
        <v>774513.73</v>
      </c>
      <c r="L213" s="165">
        <f t="shared" si="12"/>
        <v>0</v>
      </c>
      <c r="M213" s="165">
        <f t="shared" si="13"/>
        <v>0</v>
      </c>
    </row>
    <row r="214" spans="1:13" ht="94.5" outlineLevel="3">
      <c r="A214" s="132" t="s">
        <v>474</v>
      </c>
      <c r="B214" s="133" t="s">
        <v>254</v>
      </c>
      <c r="C214" s="133" t="s">
        <v>1</v>
      </c>
      <c r="D214" s="133" t="s">
        <v>3</v>
      </c>
      <c r="E214" s="133" t="s">
        <v>3</v>
      </c>
      <c r="F214" s="134">
        <f t="shared" si="14"/>
        <v>774513.73</v>
      </c>
      <c r="G214" s="134">
        <f t="shared" si="14"/>
        <v>774513.73</v>
      </c>
      <c r="I214" s="165">
        <v>774513.73</v>
      </c>
      <c r="J214" s="165">
        <v>774513.73</v>
      </c>
      <c r="L214" s="165">
        <f t="shared" si="12"/>
        <v>0</v>
      </c>
      <c r="M214" s="165">
        <f t="shared" si="13"/>
        <v>0</v>
      </c>
    </row>
    <row r="215" spans="1:13" ht="63" outlineLevel="4">
      <c r="A215" s="132" t="s">
        <v>1239</v>
      </c>
      <c r="B215" s="133" t="s">
        <v>254</v>
      </c>
      <c r="C215" s="133" t="s">
        <v>143</v>
      </c>
      <c r="D215" s="133" t="s">
        <v>3</v>
      </c>
      <c r="E215" s="133" t="s">
        <v>3</v>
      </c>
      <c r="F215" s="134">
        <f t="shared" si="14"/>
        <v>774513.73</v>
      </c>
      <c r="G215" s="134">
        <f t="shared" si="14"/>
        <v>774513.73</v>
      </c>
      <c r="I215" s="165">
        <v>774513.73</v>
      </c>
      <c r="J215" s="165">
        <v>774513.73</v>
      </c>
      <c r="L215" s="165">
        <f t="shared" si="12"/>
        <v>0</v>
      </c>
      <c r="M215" s="165">
        <f t="shared" si="13"/>
        <v>0</v>
      </c>
    </row>
    <row r="216" spans="1:13" outlineLevel="5">
      <c r="A216" s="132" t="s">
        <v>689</v>
      </c>
      <c r="B216" s="133" t="s">
        <v>254</v>
      </c>
      <c r="C216" s="133" t="s">
        <v>143</v>
      </c>
      <c r="D216" s="133" t="s">
        <v>242</v>
      </c>
      <c r="E216" s="133" t="s">
        <v>2</v>
      </c>
      <c r="F216" s="134">
        <f>Приложение_6!F507</f>
        <v>774513.73</v>
      </c>
      <c r="G216" s="134">
        <f>F216</f>
        <v>774513.73</v>
      </c>
      <c r="I216" s="165">
        <v>774513.73</v>
      </c>
      <c r="J216" s="165">
        <v>774513.73</v>
      </c>
      <c r="L216" s="165">
        <f t="shared" si="12"/>
        <v>0</v>
      </c>
      <c r="M216" s="165">
        <f t="shared" si="13"/>
        <v>0</v>
      </c>
    </row>
    <row r="217" spans="1:13" ht="63" outlineLevel="2">
      <c r="A217" s="132" t="s">
        <v>573</v>
      </c>
      <c r="B217" s="133" t="s">
        <v>255</v>
      </c>
      <c r="C217" s="133" t="s">
        <v>1</v>
      </c>
      <c r="D217" s="133" t="s">
        <v>3</v>
      </c>
      <c r="E217" s="133" t="s">
        <v>3</v>
      </c>
      <c r="F217" s="134">
        <f>F218</f>
        <v>1651188</v>
      </c>
      <c r="G217" s="134"/>
      <c r="I217" s="165">
        <v>1651188</v>
      </c>
      <c r="L217" s="165">
        <f t="shared" si="12"/>
        <v>0</v>
      </c>
      <c r="M217" s="165">
        <f t="shared" si="13"/>
        <v>0</v>
      </c>
    </row>
    <row r="218" spans="1:13" ht="31.7" customHeight="1" outlineLevel="3">
      <c r="A218" s="132" t="s">
        <v>448</v>
      </c>
      <c r="B218" s="133" t="s">
        <v>256</v>
      </c>
      <c r="C218" s="133" t="s">
        <v>1</v>
      </c>
      <c r="D218" s="133" t="s">
        <v>3</v>
      </c>
      <c r="E218" s="133" t="s">
        <v>3</v>
      </c>
      <c r="F218" s="134">
        <f>F219</f>
        <v>1651188</v>
      </c>
      <c r="G218" s="134"/>
      <c r="I218" s="165">
        <v>1651188</v>
      </c>
      <c r="L218" s="165">
        <f t="shared" si="12"/>
        <v>0</v>
      </c>
      <c r="M218" s="165">
        <f t="shared" si="13"/>
        <v>0</v>
      </c>
    </row>
    <row r="219" spans="1:13" ht="78.75" outlineLevel="4">
      <c r="A219" s="132" t="s">
        <v>706</v>
      </c>
      <c r="B219" s="133" t="s">
        <v>256</v>
      </c>
      <c r="C219" s="133" t="s">
        <v>70</v>
      </c>
      <c r="D219" s="133" t="s">
        <v>3</v>
      </c>
      <c r="E219" s="133" t="s">
        <v>3</v>
      </c>
      <c r="F219" s="134">
        <f>F220+F221</f>
        <v>1651188</v>
      </c>
      <c r="G219" s="134"/>
      <c r="I219" s="165">
        <v>1651188</v>
      </c>
      <c r="L219" s="165">
        <f t="shared" si="12"/>
        <v>0</v>
      </c>
      <c r="M219" s="165">
        <f t="shared" si="13"/>
        <v>0</v>
      </c>
    </row>
    <row r="220" spans="1:13" outlineLevel="5">
      <c r="A220" s="132" t="s">
        <v>689</v>
      </c>
      <c r="B220" s="133" t="s">
        <v>256</v>
      </c>
      <c r="C220" s="133" t="s">
        <v>70</v>
      </c>
      <c r="D220" s="133" t="s">
        <v>242</v>
      </c>
      <c r="E220" s="133" t="s">
        <v>2</v>
      </c>
      <c r="F220" s="134">
        <f>Приложение_6!F510</f>
        <v>1187188</v>
      </c>
      <c r="G220" s="134"/>
      <c r="I220" s="165">
        <v>1187188</v>
      </c>
      <c r="L220" s="165">
        <f t="shared" si="12"/>
        <v>0</v>
      </c>
      <c r="M220" s="165">
        <f t="shared" si="13"/>
        <v>0</v>
      </c>
    </row>
    <row r="221" spans="1:13" ht="31.5" outlineLevel="5">
      <c r="A221" s="132" t="s">
        <v>691</v>
      </c>
      <c r="B221" s="133" t="s">
        <v>256</v>
      </c>
      <c r="C221" s="133" t="s">
        <v>70</v>
      </c>
      <c r="D221" s="133" t="s">
        <v>242</v>
      </c>
      <c r="E221" s="133" t="s">
        <v>14</v>
      </c>
      <c r="F221" s="134">
        <f>Приложение_6!F570</f>
        <v>464000</v>
      </c>
      <c r="G221" s="134"/>
      <c r="I221" s="165">
        <v>464000</v>
      </c>
      <c r="L221" s="165">
        <f t="shared" si="12"/>
        <v>0</v>
      </c>
      <c r="M221" s="165">
        <f t="shared" si="13"/>
        <v>0</v>
      </c>
    </row>
    <row r="222" spans="1:13" ht="31.5" outlineLevel="2">
      <c r="A222" s="132" t="s">
        <v>579</v>
      </c>
      <c r="B222" s="133" t="s">
        <v>274</v>
      </c>
      <c r="C222" s="133" t="s">
        <v>1</v>
      </c>
      <c r="D222" s="133" t="s">
        <v>3</v>
      </c>
      <c r="E222" s="133" t="s">
        <v>3</v>
      </c>
      <c r="F222" s="134">
        <f>F223</f>
        <v>3617636</v>
      </c>
      <c r="G222" s="134"/>
      <c r="I222" s="165">
        <v>3617636</v>
      </c>
      <c r="L222" s="165">
        <f t="shared" si="12"/>
        <v>0</v>
      </c>
      <c r="M222" s="165">
        <f t="shared" si="13"/>
        <v>0</v>
      </c>
    </row>
    <row r="223" spans="1:13" ht="31.7" customHeight="1" outlineLevel="3">
      <c r="A223" s="132" t="s">
        <v>448</v>
      </c>
      <c r="B223" s="133" t="s">
        <v>275</v>
      </c>
      <c r="C223" s="133" t="s">
        <v>1</v>
      </c>
      <c r="D223" s="133" t="s">
        <v>3</v>
      </c>
      <c r="E223" s="133" t="s">
        <v>3</v>
      </c>
      <c r="F223" s="134">
        <f>F224</f>
        <v>3617636</v>
      </c>
      <c r="G223" s="134"/>
      <c r="I223" s="165">
        <v>3617636</v>
      </c>
      <c r="L223" s="165">
        <f t="shared" si="12"/>
        <v>0</v>
      </c>
      <c r="M223" s="165">
        <f t="shared" si="13"/>
        <v>0</v>
      </c>
    </row>
    <row r="224" spans="1:13" ht="78.75" outlineLevel="4">
      <c r="A224" s="132" t="s">
        <v>706</v>
      </c>
      <c r="B224" s="133" t="s">
        <v>275</v>
      </c>
      <c r="C224" s="133" t="s">
        <v>70</v>
      </c>
      <c r="D224" s="133" t="s">
        <v>3</v>
      </c>
      <c r="E224" s="133" t="s">
        <v>3</v>
      </c>
      <c r="F224" s="134">
        <f>F225</f>
        <v>3617636</v>
      </c>
      <c r="G224" s="134"/>
      <c r="I224" s="165">
        <v>3617636</v>
      </c>
      <c r="L224" s="165">
        <f t="shared" si="12"/>
        <v>0</v>
      </c>
      <c r="M224" s="165">
        <f t="shared" si="13"/>
        <v>0</v>
      </c>
    </row>
    <row r="225" spans="1:13" outlineLevel="5">
      <c r="A225" s="132" t="s">
        <v>690</v>
      </c>
      <c r="B225" s="133" t="s">
        <v>275</v>
      </c>
      <c r="C225" s="133" t="s">
        <v>70</v>
      </c>
      <c r="D225" s="133" t="s">
        <v>242</v>
      </c>
      <c r="E225" s="133" t="s">
        <v>5</v>
      </c>
      <c r="F225" s="134">
        <f>Приложение_6!F548</f>
        <v>3617636</v>
      </c>
      <c r="G225" s="134"/>
      <c r="I225" s="165">
        <v>3617636</v>
      </c>
      <c r="L225" s="165">
        <f t="shared" si="12"/>
        <v>0</v>
      </c>
      <c r="M225" s="165">
        <f t="shared" si="13"/>
        <v>0</v>
      </c>
    </row>
    <row r="226" spans="1:13" ht="78.75" outlineLevel="2">
      <c r="A226" s="132" t="s">
        <v>574</v>
      </c>
      <c r="B226" s="133" t="s">
        <v>257</v>
      </c>
      <c r="C226" s="133" t="s">
        <v>1</v>
      </c>
      <c r="D226" s="133" t="s">
        <v>3</v>
      </c>
      <c r="E226" s="133" t="s">
        <v>3</v>
      </c>
      <c r="F226" s="134">
        <f>F227</f>
        <v>649767</v>
      </c>
      <c r="G226" s="134"/>
      <c r="I226" s="165">
        <v>649767</v>
      </c>
      <c r="L226" s="165">
        <f t="shared" si="12"/>
        <v>0</v>
      </c>
      <c r="M226" s="165">
        <f t="shared" si="13"/>
        <v>0</v>
      </c>
    </row>
    <row r="227" spans="1:13" ht="31.7" customHeight="1" outlineLevel="3">
      <c r="A227" s="132" t="s">
        <v>448</v>
      </c>
      <c r="B227" s="133" t="s">
        <v>258</v>
      </c>
      <c r="C227" s="133" t="s">
        <v>1</v>
      </c>
      <c r="D227" s="133" t="s">
        <v>3</v>
      </c>
      <c r="E227" s="133" t="s">
        <v>3</v>
      </c>
      <c r="F227" s="134">
        <f>F228</f>
        <v>649767</v>
      </c>
      <c r="G227" s="134"/>
      <c r="I227" s="165">
        <v>649767</v>
      </c>
      <c r="L227" s="165">
        <f t="shared" si="12"/>
        <v>0</v>
      </c>
      <c r="M227" s="165">
        <f t="shared" si="13"/>
        <v>0</v>
      </c>
    </row>
    <row r="228" spans="1:13" ht="78.75" outlineLevel="4">
      <c r="A228" s="132" t="s">
        <v>706</v>
      </c>
      <c r="B228" s="133" t="s">
        <v>258</v>
      </c>
      <c r="C228" s="133" t="s">
        <v>70</v>
      </c>
      <c r="D228" s="133" t="s">
        <v>3</v>
      </c>
      <c r="E228" s="133" t="s">
        <v>3</v>
      </c>
      <c r="F228" s="134">
        <f>F230+F229</f>
        <v>649767</v>
      </c>
      <c r="G228" s="134"/>
      <c r="I228" s="165">
        <v>649767</v>
      </c>
      <c r="L228" s="165">
        <f t="shared" si="12"/>
        <v>0</v>
      </c>
      <c r="M228" s="165">
        <f t="shared" si="13"/>
        <v>0</v>
      </c>
    </row>
    <row r="229" spans="1:13" outlineLevel="5">
      <c r="A229" s="132" t="s">
        <v>689</v>
      </c>
      <c r="B229" s="133" t="s">
        <v>258</v>
      </c>
      <c r="C229" s="133" t="s">
        <v>70</v>
      </c>
      <c r="D229" s="133" t="s">
        <v>242</v>
      </c>
      <c r="E229" s="133" t="s">
        <v>2</v>
      </c>
      <c r="F229" s="134">
        <f>Приложение_6!F513</f>
        <v>180030</v>
      </c>
      <c r="G229" s="134"/>
      <c r="I229" s="165">
        <v>180030</v>
      </c>
      <c r="L229" s="165">
        <f t="shared" si="12"/>
        <v>0</v>
      </c>
      <c r="M229" s="165">
        <f t="shared" si="13"/>
        <v>0</v>
      </c>
    </row>
    <row r="230" spans="1:13" ht="31.5" outlineLevel="5">
      <c r="A230" s="132" t="s">
        <v>691</v>
      </c>
      <c r="B230" s="133" t="s">
        <v>258</v>
      </c>
      <c r="C230" s="133" t="s">
        <v>70</v>
      </c>
      <c r="D230" s="133" t="s">
        <v>242</v>
      </c>
      <c r="E230" s="133" t="s">
        <v>14</v>
      </c>
      <c r="F230" s="134">
        <f>Приложение_6!F573</f>
        <v>469737</v>
      </c>
      <c r="G230" s="134"/>
      <c r="I230" s="165">
        <v>469737</v>
      </c>
      <c r="L230" s="165">
        <f t="shared" si="12"/>
        <v>0</v>
      </c>
      <c r="M230" s="165">
        <f t="shared" si="13"/>
        <v>0</v>
      </c>
    </row>
    <row r="231" spans="1:13" ht="94.5">
      <c r="A231" s="139" t="s">
        <v>1233</v>
      </c>
      <c r="B231" s="140" t="s">
        <v>67</v>
      </c>
      <c r="C231" s="140" t="s">
        <v>1</v>
      </c>
      <c r="D231" s="140" t="s">
        <v>3</v>
      </c>
      <c r="E231" s="140" t="s">
        <v>3</v>
      </c>
      <c r="F231" s="141">
        <f>F232+F239</f>
        <v>928720.79</v>
      </c>
      <c r="G231" s="141"/>
      <c r="I231" s="165">
        <v>928720.79</v>
      </c>
      <c r="L231" s="165">
        <f t="shared" si="12"/>
        <v>0</v>
      </c>
      <c r="M231" s="165">
        <f t="shared" si="13"/>
        <v>0</v>
      </c>
    </row>
    <row r="232" spans="1:13" ht="110.25" outlineLevel="2">
      <c r="A232" s="132" t="s">
        <v>597</v>
      </c>
      <c r="B232" s="133" t="s">
        <v>335</v>
      </c>
      <c r="C232" s="133" t="s">
        <v>1</v>
      </c>
      <c r="D232" s="133" t="s">
        <v>3</v>
      </c>
      <c r="E232" s="133" t="s">
        <v>3</v>
      </c>
      <c r="F232" s="134">
        <f>F233+F236</f>
        <v>609776.79</v>
      </c>
      <c r="G232" s="134"/>
      <c r="I232" s="165">
        <v>609776.79</v>
      </c>
      <c r="L232" s="165">
        <f t="shared" si="12"/>
        <v>0</v>
      </c>
      <c r="M232" s="165">
        <f t="shared" si="13"/>
        <v>0</v>
      </c>
    </row>
    <row r="233" spans="1:13" ht="63" outlineLevel="3">
      <c r="A233" s="132" t="s">
        <v>463</v>
      </c>
      <c r="B233" s="133" t="s">
        <v>336</v>
      </c>
      <c r="C233" s="133" t="s">
        <v>1</v>
      </c>
      <c r="D233" s="133" t="s">
        <v>3</v>
      </c>
      <c r="E233" s="133" t="s">
        <v>3</v>
      </c>
      <c r="F233" s="134">
        <f>F234</f>
        <v>491531.49</v>
      </c>
      <c r="G233" s="134"/>
      <c r="I233" s="165">
        <v>491531.49</v>
      </c>
      <c r="L233" s="165">
        <f t="shared" si="12"/>
        <v>0</v>
      </c>
      <c r="M233" s="165">
        <f t="shared" si="13"/>
        <v>0</v>
      </c>
    </row>
    <row r="234" spans="1:13" ht="78.75" outlineLevel="4">
      <c r="A234" s="132" t="s">
        <v>706</v>
      </c>
      <c r="B234" s="133" t="s">
        <v>336</v>
      </c>
      <c r="C234" s="133" t="s">
        <v>70</v>
      </c>
      <c r="D234" s="133" t="s">
        <v>3</v>
      </c>
      <c r="E234" s="133" t="s">
        <v>3</v>
      </c>
      <c r="F234" s="134">
        <f>F235</f>
        <v>491531.49</v>
      </c>
      <c r="G234" s="134"/>
      <c r="I234" s="165">
        <v>491531.49</v>
      </c>
      <c r="L234" s="165">
        <f t="shared" si="12"/>
        <v>0</v>
      </c>
      <c r="M234" s="165">
        <f t="shared" si="13"/>
        <v>0</v>
      </c>
    </row>
    <row r="235" spans="1:13" outlineLevel="5">
      <c r="A235" s="132" t="s">
        <v>694</v>
      </c>
      <c r="B235" s="133" t="s">
        <v>336</v>
      </c>
      <c r="C235" s="133" t="s">
        <v>70</v>
      </c>
      <c r="D235" s="133" t="s">
        <v>165</v>
      </c>
      <c r="E235" s="133" t="s">
        <v>2</v>
      </c>
      <c r="F235" s="134">
        <f>Приложение_6!F683</f>
        <v>491531.49</v>
      </c>
      <c r="G235" s="134"/>
      <c r="I235" s="165">
        <v>491531.49</v>
      </c>
      <c r="L235" s="165">
        <f t="shared" si="12"/>
        <v>0</v>
      </c>
      <c r="M235" s="165">
        <f t="shared" si="13"/>
        <v>0</v>
      </c>
    </row>
    <row r="236" spans="1:13" ht="31.7" customHeight="1" outlineLevel="3">
      <c r="A236" s="132" t="s">
        <v>448</v>
      </c>
      <c r="B236" s="133" t="s">
        <v>337</v>
      </c>
      <c r="C236" s="133" t="s">
        <v>1</v>
      </c>
      <c r="D236" s="133" t="s">
        <v>3</v>
      </c>
      <c r="E236" s="133" t="s">
        <v>3</v>
      </c>
      <c r="F236" s="134">
        <f>F237</f>
        <v>118245.3</v>
      </c>
      <c r="G236" s="134"/>
      <c r="I236" s="165">
        <v>118245.3</v>
      </c>
      <c r="L236" s="165">
        <f t="shared" si="12"/>
        <v>0</v>
      </c>
      <c r="M236" s="165">
        <f t="shared" si="13"/>
        <v>0</v>
      </c>
    </row>
    <row r="237" spans="1:13" ht="78.75" outlineLevel="4">
      <c r="A237" s="132" t="s">
        <v>706</v>
      </c>
      <c r="B237" s="133" t="s">
        <v>337</v>
      </c>
      <c r="C237" s="133" t="s">
        <v>70</v>
      </c>
      <c r="D237" s="133" t="s">
        <v>3</v>
      </c>
      <c r="E237" s="133" t="s">
        <v>3</v>
      </c>
      <c r="F237" s="134">
        <f>F238</f>
        <v>118245.3</v>
      </c>
      <c r="G237" s="134"/>
      <c r="I237" s="165">
        <v>118245.3</v>
      </c>
      <c r="L237" s="165">
        <f t="shared" si="12"/>
        <v>0</v>
      </c>
      <c r="M237" s="165">
        <f t="shared" si="13"/>
        <v>0</v>
      </c>
    </row>
    <row r="238" spans="1:13" outlineLevel="5">
      <c r="A238" s="132" t="s">
        <v>694</v>
      </c>
      <c r="B238" s="133" t="s">
        <v>337</v>
      </c>
      <c r="C238" s="133" t="s">
        <v>70</v>
      </c>
      <c r="D238" s="133" t="s">
        <v>165</v>
      </c>
      <c r="E238" s="133" t="s">
        <v>2</v>
      </c>
      <c r="F238" s="134">
        <f>Приложение_6!F685</f>
        <v>118245.3</v>
      </c>
      <c r="G238" s="134"/>
      <c r="I238" s="165">
        <v>118245.3</v>
      </c>
      <c r="L238" s="165">
        <f t="shared" si="12"/>
        <v>0</v>
      </c>
      <c r="M238" s="165">
        <f t="shared" si="13"/>
        <v>0</v>
      </c>
    </row>
    <row r="239" spans="1:13" ht="94.5" outlineLevel="2">
      <c r="A239" s="132" t="s">
        <v>507</v>
      </c>
      <c r="B239" s="133" t="s">
        <v>68</v>
      </c>
      <c r="C239" s="133" t="s">
        <v>1</v>
      </c>
      <c r="D239" s="133" t="s">
        <v>3</v>
      </c>
      <c r="E239" s="133" t="s">
        <v>3</v>
      </c>
      <c r="F239" s="134">
        <f>F240</f>
        <v>318944</v>
      </c>
      <c r="G239" s="134"/>
      <c r="I239" s="165">
        <v>318944</v>
      </c>
      <c r="L239" s="165">
        <f t="shared" si="12"/>
        <v>0</v>
      </c>
      <c r="M239" s="165">
        <f t="shared" si="13"/>
        <v>0</v>
      </c>
    </row>
    <row r="240" spans="1:13" ht="63" outlineLevel="3">
      <c r="A240" s="132" t="s">
        <v>446</v>
      </c>
      <c r="B240" s="133" t="s">
        <v>69</v>
      </c>
      <c r="C240" s="133" t="s">
        <v>1</v>
      </c>
      <c r="D240" s="133" t="s">
        <v>3</v>
      </c>
      <c r="E240" s="133" t="s">
        <v>3</v>
      </c>
      <c r="F240" s="134">
        <f>F241</f>
        <v>318944</v>
      </c>
      <c r="G240" s="134"/>
      <c r="I240" s="165">
        <v>318944</v>
      </c>
      <c r="L240" s="165">
        <f t="shared" si="12"/>
        <v>0</v>
      </c>
      <c r="M240" s="165">
        <f t="shared" si="13"/>
        <v>0</v>
      </c>
    </row>
    <row r="241" spans="1:13" ht="78.75" outlineLevel="4">
      <c r="A241" s="132" t="s">
        <v>706</v>
      </c>
      <c r="B241" s="133" t="s">
        <v>69</v>
      </c>
      <c r="C241" s="133" t="s">
        <v>70</v>
      </c>
      <c r="D241" s="133" t="s">
        <v>3</v>
      </c>
      <c r="E241" s="133" t="s">
        <v>3</v>
      </c>
      <c r="F241" s="134">
        <f>F242</f>
        <v>318944</v>
      </c>
      <c r="G241" s="134"/>
      <c r="I241" s="165">
        <v>318944</v>
      </c>
      <c r="L241" s="165">
        <f t="shared" si="12"/>
        <v>0</v>
      </c>
      <c r="M241" s="165">
        <f t="shared" si="13"/>
        <v>0</v>
      </c>
    </row>
    <row r="242" spans="1:13" ht="31.5" outlineLevel="5">
      <c r="A242" s="132" t="s">
        <v>677</v>
      </c>
      <c r="B242" s="133" t="s">
        <v>69</v>
      </c>
      <c r="C242" s="133" t="s">
        <v>70</v>
      </c>
      <c r="D242" s="133" t="s">
        <v>2</v>
      </c>
      <c r="E242" s="133" t="s">
        <v>66</v>
      </c>
      <c r="F242" s="134">
        <f>Приложение_6!F139</f>
        <v>318944</v>
      </c>
      <c r="G242" s="134"/>
      <c r="I242" s="165">
        <v>318944</v>
      </c>
      <c r="L242" s="165">
        <f t="shared" si="12"/>
        <v>0</v>
      </c>
      <c r="M242" s="165">
        <f t="shared" si="13"/>
        <v>0</v>
      </c>
    </row>
    <row r="243" spans="1:13" ht="110.25">
      <c r="A243" s="139" t="s">
        <v>1232</v>
      </c>
      <c r="B243" s="140" t="s">
        <v>300</v>
      </c>
      <c r="C243" s="140" t="s">
        <v>1</v>
      </c>
      <c r="D243" s="140" t="s">
        <v>3</v>
      </c>
      <c r="E243" s="140" t="s">
        <v>3</v>
      </c>
      <c r="F243" s="141">
        <f>F244+F257+F280</f>
        <v>21236122</v>
      </c>
      <c r="G243" s="141"/>
      <c r="I243" s="165">
        <v>21236122</v>
      </c>
      <c r="L243" s="165">
        <f t="shared" si="12"/>
        <v>0</v>
      </c>
      <c r="M243" s="165">
        <f t="shared" si="13"/>
        <v>0</v>
      </c>
    </row>
    <row r="244" spans="1:13" ht="47.25" outlineLevel="1">
      <c r="A244" s="139" t="s">
        <v>662</v>
      </c>
      <c r="B244" s="140" t="s">
        <v>405</v>
      </c>
      <c r="C244" s="140" t="s">
        <v>1</v>
      </c>
      <c r="D244" s="140" t="s">
        <v>3</v>
      </c>
      <c r="E244" s="140" t="s">
        <v>3</v>
      </c>
      <c r="F244" s="141">
        <f>F245+F251</f>
        <v>1400050</v>
      </c>
      <c r="G244" s="141"/>
      <c r="I244" s="165">
        <v>1400050</v>
      </c>
      <c r="L244" s="165">
        <f t="shared" si="12"/>
        <v>0</v>
      </c>
      <c r="M244" s="165">
        <f t="shared" si="13"/>
        <v>0</v>
      </c>
    </row>
    <row r="245" spans="1:13" ht="78.75" outlineLevel="2">
      <c r="A245" s="132" t="s">
        <v>618</v>
      </c>
      <c r="B245" s="133" t="s">
        <v>406</v>
      </c>
      <c r="C245" s="133" t="s">
        <v>1</v>
      </c>
      <c r="D245" s="133" t="s">
        <v>3</v>
      </c>
      <c r="E245" s="133" t="s">
        <v>3</v>
      </c>
      <c r="F245" s="134">
        <f>F246</f>
        <v>880050</v>
      </c>
      <c r="G245" s="134"/>
      <c r="I245" s="165">
        <v>880050</v>
      </c>
      <c r="L245" s="165">
        <f t="shared" si="12"/>
        <v>0</v>
      </c>
      <c r="M245" s="165">
        <f t="shared" si="13"/>
        <v>0</v>
      </c>
    </row>
    <row r="246" spans="1:13" ht="31.7" customHeight="1" outlineLevel="3">
      <c r="A246" s="132" t="s">
        <v>448</v>
      </c>
      <c r="B246" s="133" t="s">
        <v>407</v>
      </c>
      <c r="C246" s="133" t="s">
        <v>1</v>
      </c>
      <c r="D246" s="133" t="s">
        <v>3</v>
      </c>
      <c r="E246" s="133" t="s">
        <v>3</v>
      </c>
      <c r="F246" s="134">
        <f>F247+F249</f>
        <v>880050</v>
      </c>
      <c r="G246" s="134"/>
      <c r="I246" s="165">
        <v>880050</v>
      </c>
      <c r="L246" s="165">
        <f t="shared" si="12"/>
        <v>0</v>
      </c>
      <c r="M246" s="165">
        <f t="shared" si="13"/>
        <v>0</v>
      </c>
    </row>
    <row r="247" spans="1:13" ht="141.75" outlineLevel="4">
      <c r="A247" s="132" t="s">
        <v>1226</v>
      </c>
      <c r="B247" s="133" t="s">
        <v>407</v>
      </c>
      <c r="C247" s="133" t="s">
        <v>10</v>
      </c>
      <c r="D247" s="133" t="s">
        <v>3</v>
      </c>
      <c r="E247" s="133" t="s">
        <v>3</v>
      </c>
      <c r="F247" s="134">
        <f>F248</f>
        <v>300000</v>
      </c>
      <c r="G247" s="134"/>
      <c r="I247" s="165">
        <v>300000</v>
      </c>
      <c r="L247" s="165">
        <f t="shared" si="12"/>
        <v>0</v>
      </c>
      <c r="M247" s="165">
        <f t="shared" si="13"/>
        <v>0</v>
      </c>
    </row>
    <row r="248" spans="1:13" ht="31.5" outlineLevel="5">
      <c r="A248" s="132" t="s">
        <v>698</v>
      </c>
      <c r="B248" s="133" t="s">
        <v>407</v>
      </c>
      <c r="C248" s="133" t="s">
        <v>10</v>
      </c>
      <c r="D248" s="133" t="s">
        <v>63</v>
      </c>
      <c r="E248" s="133" t="s">
        <v>2</v>
      </c>
      <c r="F248" s="134">
        <f>Приложение_6!F833</f>
        <v>300000</v>
      </c>
      <c r="G248" s="134"/>
      <c r="I248" s="165">
        <v>300000</v>
      </c>
      <c r="L248" s="165">
        <f t="shared" si="12"/>
        <v>0</v>
      </c>
      <c r="M248" s="165">
        <f t="shared" si="13"/>
        <v>0</v>
      </c>
    </row>
    <row r="249" spans="1:13" ht="63" outlineLevel="4">
      <c r="A249" s="132" t="s">
        <v>703</v>
      </c>
      <c r="B249" s="133" t="s">
        <v>407</v>
      </c>
      <c r="C249" s="133" t="s">
        <v>17</v>
      </c>
      <c r="D249" s="133" t="s">
        <v>3</v>
      </c>
      <c r="E249" s="133" t="s">
        <v>3</v>
      </c>
      <c r="F249" s="134">
        <f>F250</f>
        <v>580050</v>
      </c>
      <c r="G249" s="134"/>
      <c r="I249" s="165">
        <v>580050</v>
      </c>
      <c r="L249" s="165">
        <f t="shared" si="12"/>
        <v>0</v>
      </c>
      <c r="M249" s="165">
        <f t="shared" si="13"/>
        <v>0</v>
      </c>
    </row>
    <row r="250" spans="1:13" ht="31.5" outlineLevel="5">
      <c r="A250" s="132" t="s">
        <v>698</v>
      </c>
      <c r="B250" s="133" t="s">
        <v>407</v>
      </c>
      <c r="C250" s="133" t="s">
        <v>17</v>
      </c>
      <c r="D250" s="133" t="s">
        <v>63</v>
      </c>
      <c r="E250" s="133" t="s">
        <v>2</v>
      </c>
      <c r="F250" s="134">
        <f>Приложение_6!F834</f>
        <v>580050</v>
      </c>
      <c r="G250" s="134"/>
      <c r="I250" s="165">
        <v>580050</v>
      </c>
      <c r="L250" s="165">
        <f t="shared" si="12"/>
        <v>0</v>
      </c>
      <c r="M250" s="165">
        <f t="shared" si="13"/>
        <v>0</v>
      </c>
    </row>
    <row r="251" spans="1:13" ht="110.25" outlineLevel="2">
      <c r="A251" s="132" t="s">
        <v>619</v>
      </c>
      <c r="B251" s="133" t="s">
        <v>408</v>
      </c>
      <c r="C251" s="133" t="s">
        <v>1</v>
      </c>
      <c r="D251" s="133" t="s">
        <v>3</v>
      </c>
      <c r="E251" s="133" t="s">
        <v>3</v>
      </c>
      <c r="F251" s="134">
        <f>F252</f>
        <v>520000</v>
      </c>
      <c r="G251" s="134"/>
      <c r="I251" s="165">
        <v>520000</v>
      </c>
      <c r="L251" s="165">
        <f t="shared" si="12"/>
        <v>0</v>
      </c>
      <c r="M251" s="165">
        <f t="shared" si="13"/>
        <v>0</v>
      </c>
    </row>
    <row r="252" spans="1:13" ht="31.7" customHeight="1" outlineLevel="3">
      <c r="A252" s="132" t="s">
        <v>448</v>
      </c>
      <c r="B252" s="133" t="s">
        <v>409</v>
      </c>
      <c r="C252" s="133" t="s">
        <v>1</v>
      </c>
      <c r="D252" s="133" t="s">
        <v>3</v>
      </c>
      <c r="E252" s="133" t="s">
        <v>3</v>
      </c>
      <c r="F252" s="134">
        <f>F253+F255</f>
        <v>520000</v>
      </c>
      <c r="G252" s="134"/>
      <c r="I252" s="165">
        <v>520000</v>
      </c>
      <c r="L252" s="165">
        <f t="shared" si="12"/>
        <v>0</v>
      </c>
      <c r="M252" s="165">
        <f t="shared" si="13"/>
        <v>0</v>
      </c>
    </row>
    <row r="253" spans="1:13" ht="141.75" outlineLevel="4">
      <c r="A253" s="132" t="s">
        <v>1226</v>
      </c>
      <c r="B253" s="133" t="s">
        <v>409</v>
      </c>
      <c r="C253" s="133" t="s">
        <v>10</v>
      </c>
      <c r="D253" s="133" t="s">
        <v>3</v>
      </c>
      <c r="E253" s="133" t="s">
        <v>3</v>
      </c>
      <c r="F253" s="134">
        <f>F254</f>
        <v>240000</v>
      </c>
      <c r="G253" s="134"/>
      <c r="I253" s="165">
        <v>240000</v>
      </c>
      <c r="L253" s="165">
        <f t="shared" si="12"/>
        <v>0</v>
      </c>
      <c r="M253" s="165">
        <f t="shared" si="13"/>
        <v>0</v>
      </c>
    </row>
    <row r="254" spans="1:13" ht="31.5" outlineLevel="5">
      <c r="A254" s="132" t="s">
        <v>698</v>
      </c>
      <c r="B254" s="133" t="s">
        <v>409</v>
      </c>
      <c r="C254" s="133" t="s">
        <v>10</v>
      </c>
      <c r="D254" s="133" t="s">
        <v>63</v>
      </c>
      <c r="E254" s="133" t="s">
        <v>2</v>
      </c>
      <c r="F254" s="134">
        <f>Приложение_6!F837</f>
        <v>240000</v>
      </c>
      <c r="G254" s="134"/>
      <c r="I254" s="165">
        <v>240000</v>
      </c>
      <c r="L254" s="165">
        <f t="shared" si="12"/>
        <v>0</v>
      </c>
      <c r="M254" s="165">
        <f t="shared" si="13"/>
        <v>0</v>
      </c>
    </row>
    <row r="255" spans="1:13" ht="63" outlineLevel="4">
      <c r="A255" s="132" t="s">
        <v>703</v>
      </c>
      <c r="B255" s="133" t="s">
        <v>409</v>
      </c>
      <c r="C255" s="133" t="s">
        <v>17</v>
      </c>
      <c r="D255" s="133" t="s">
        <v>3</v>
      </c>
      <c r="E255" s="133" t="s">
        <v>3</v>
      </c>
      <c r="F255" s="134">
        <f>F256</f>
        <v>280000</v>
      </c>
      <c r="G255" s="134"/>
      <c r="I255" s="165">
        <v>280000</v>
      </c>
      <c r="L255" s="165">
        <f t="shared" si="12"/>
        <v>0</v>
      </c>
      <c r="M255" s="165">
        <f t="shared" si="13"/>
        <v>0</v>
      </c>
    </row>
    <row r="256" spans="1:13" ht="31.5" outlineLevel="5">
      <c r="A256" s="132" t="s">
        <v>698</v>
      </c>
      <c r="B256" s="133" t="s">
        <v>409</v>
      </c>
      <c r="C256" s="133" t="s">
        <v>17</v>
      </c>
      <c r="D256" s="133" t="s">
        <v>63</v>
      </c>
      <c r="E256" s="133" t="s">
        <v>2</v>
      </c>
      <c r="F256" s="134">
        <f>Приложение_6!F838</f>
        <v>280000</v>
      </c>
      <c r="G256" s="134"/>
      <c r="I256" s="165">
        <v>280000</v>
      </c>
      <c r="L256" s="165">
        <f t="shared" si="12"/>
        <v>0</v>
      </c>
      <c r="M256" s="165">
        <f t="shared" si="13"/>
        <v>0</v>
      </c>
    </row>
    <row r="257" spans="1:13" ht="31.7" customHeight="1" outlineLevel="1">
      <c r="A257" s="139" t="s">
        <v>654</v>
      </c>
      <c r="B257" s="140" t="s">
        <v>301</v>
      </c>
      <c r="C257" s="140" t="s">
        <v>1</v>
      </c>
      <c r="D257" s="140" t="s">
        <v>3</v>
      </c>
      <c r="E257" s="140" t="s">
        <v>3</v>
      </c>
      <c r="F257" s="141">
        <f>F258+F264+F272+F276</f>
        <v>846250</v>
      </c>
      <c r="G257" s="141"/>
      <c r="I257" s="165">
        <v>846250</v>
      </c>
      <c r="L257" s="165">
        <f t="shared" si="12"/>
        <v>0</v>
      </c>
      <c r="M257" s="165">
        <f t="shared" si="13"/>
        <v>0</v>
      </c>
    </row>
    <row r="258" spans="1:13" ht="78.75" outlineLevel="2">
      <c r="A258" s="132" t="s">
        <v>585</v>
      </c>
      <c r="B258" s="133" t="s">
        <v>302</v>
      </c>
      <c r="C258" s="133" t="s">
        <v>1</v>
      </c>
      <c r="D258" s="133" t="s">
        <v>3</v>
      </c>
      <c r="E258" s="133" t="s">
        <v>3</v>
      </c>
      <c r="F258" s="134">
        <f>F259</f>
        <v>436250</v>
      </c>
      <c r="G258" s="134"/>
      <c r="I258" s="165">
        <v>436250</v>
      </c>
      <c r="L258" s="165">
        <f t="shared" si="12"/>
        <v>0</v>
      </c>
      <c r="M258" s="165">
        <f t="shared" si="13"/>
        <v>0</v>
      </c>
    </row>
    <row r="259" spans="1:13" ht="31.7" customHeight="1" outlineLevel="3">
      <c r="A259" s="132" t="s">
        <v>448</v>
      </c>
      <c r="B259" s="133" t="s">
        <v>303</v>
      </c>
      <c r="C259" s="133" t="s">
        <v>1</v>
      </c>
      <c r="D259" s="133" t="s">
        <v>3</v>
      </c>
      <c r="E259" s="133" t="s">
        <v>3</v>
      </c>
      <c r="F259" s="134">
        <f>F260+F262</f>
        <v>436250</v>
      </c>
      <c r="G259" s="134"/>
      <c r="I259" s="165">
        <v>436250</v>
      </c>
      <c r="L259" s="165">
        <f t="shared" si="12"/>
        <v>0</v>
      </c>
      <c r="M259" s="165">
        <f t="shared" si="13"/>
        <v>0</v>
      </c>
    </row>
    <row r="260" spans="1:13" ht="63" outlineLevel="4">
      <c r="A260" s="132" t="s">
        <v>703</v>
      </c>
      <c r="B260" s="133" t="s">
        <v>303</v>
      </c>
      <c r="C260" s="133" t="s">
        <v>17</v>
      </c>
      <c r="D260" s="133" t="s">
        <v>3</v>
      </c>
      <c r="E260" s="133" t="s">
        <v>3</v>
      </c>
      <c r="F260" s="134">
        <f>F261</f>
        <v>236250</v>
      </c>
      <c r="G260" s="134"/>
      <c r="I260" s="165">
        <v>236250</v>
      </c>
      <c r="L260" s="165">
        <f t="shared" si="12"/>
        <v>0</v>
      </c>
      <c r="M260" s="165">
        <f t="shared" si="13"/>
        <v>0</v>
      </c>
    </row>
    <row r="261" spans="1:13" outlineLevel="5">
      <c r="A261" s="132" t="s">
        <v>692</v>
      </c>
      <c r="B261" s="133" t="s">
        <v>303</v>
      </c>
      <c r="C261" s="133" t="s">
        <v>17</v>
      </c>
      <c r="D261" s="133" t="s">
        <v>242</v>
      </c>
      <c r="E261" s="133" t="s">
        <v>242</v>
      </c>
      <c r="F261" s="134">
        <f>Приложение_6!F617</f>
        <v>236250</v>
      </c>
      <c r="G261" s="134"/>
      <c r="I261" s="165">
        <v>236250</v>
      </c>
      <c r="L261" s="165">
        <f t="shared" si="12"/>
        <v>0</v>
      </c>
      <c r="M261" s="165">
        <f t="shared" si="13"/>
        <v>0</v>
      </c>
    </row>
    <row r="262" spans="1:13" ht="78.75" outlineLevel="4">
      <c r="A262" s="132" t="s">
        <v>706</v>
      </c>
      <c r="B262" s="133" t="s">
        <v>303</v>
      </c>
      <c r="C262" s="133" t="s">
        <v>70</v>
      </c>
      <c r="D262" s="133" t="s">
        <v>3</v>
      </c>
      <c r="E262" s="133" t="s">
        <v>3</v>
      </c>
      <c r="F262" s="134">
        <f>F263</f>
        <v>200000</v>
      </c>
      <c r="G262" s="134"/>
      <c r="I262" s="165">
        <v>200000</v>
      </c>
      <c r="L262" s="165">
        <f t="shared" si="12"/>
        <v>0</v>
      </c>
      <c r="M262" s="165">
        <f t="shared" si="13"/>
        <v>0</v>
      </c>
    </row>
    <row r="263" spans="1:13" outlineLevel="5">
      <c r="A263" s="132" t="s">
        <v>692</v>
      </c>
      <c r="B263" s="133" t="s">
        <v>303</v>
      </c>
      <c r="C263" s="133" t="s">
        <v>70</v>
      </c>
      <c r="D263" s="133" t="s">
        <v>242</v>
      </c>
      <c r="E263" s="133" t="s">
        <v>242</v>
      </c>
      <c r="F263" s="134">
        <f>Приложение_6!F618</f>
        <v>200000</v>
      </c>
      <c r="G263" s="134"/>
      <c r="I263" s="165">
        <v>200000</v>
      </c>
      <c r="L263" s="165">
        <f t="shared" si="12"/>
        <v>0</v>
      </c>
      <c r="M263" s="165">
        <f t="shared" si="13"/>
        <v>0</v>
      </c>
    </row>
    <row r="264" spans="1:13" ht="141.75" customHeight="1" outlineLevel="2">
      <c r="A264" s="132" t="s">
        <v>586</v>
      </c>
      <c r="B264" s="133" t="s">
        <v>304</v>
      </c>
      <c r="C264" s="133" t="s">
        <v>1</v>
      </c>
      <c r="D264" s="133" t="s">
        <v>3</v>
      </c>
      <c r="E264" s="133" t="s">
        <v>3</v>
      </c>
      <c r="F264" s="134">
        <f>F265</f>
        <v>105000</v>
      </c>
      <c r="G264" s="134"/>
      <c r="I264" s="165">
        <v>105000</v>
      </c>
      <c r="L264" s="165">
        <f t="shared" si="12"/>
        <v>0</v>
      </c>
      <c r="M264" s="165">
        <f t="shared" si="13"/>
        <v>0</v>
      </c>
    </row>
    <row r="265" spans="1:13" ht="31.7" customHeight="1" outlineLevel="3">
      <c r="A265" s="132" t="s">
        <v>448</v>
      </c>
      <c r="B265" s="133" t="s">
        <v>305</v>
      </c>
      <c r="C265" s="133" t="s">
        <v>1</v>
      </c>
      <c r="D265" s="133" t="s">
        <v>3</v>
      </c>
      <c r="E265" s="133" t="s">
        <v>3</v>
      </c>
      <c r="F265" s="134">
        <f>F266+F268+F270</f>
        <v>105000</v>
      </c>
      <c r="G265" s="134"/>
      <c r="I265" s="165">
        <v>105000</v>
      </c>
      <c r="L265" s="165">
        <f t="shared" si="12"/>
        <v>0</v>
      </c>
      <c r="M265" s="165">
        <f t="shared" si="13"/>
        <v>0</v>
      </c>
    </row>
    <row r="266" spans="1:13" ht="141.75" outlineLevel="4">
      <c r="A266" s="132" t="s">
        <v>1226</v>
      </c>
      <c r="B266" s="133" t="s">
        <v>305</v>
      </c>
      <c r="C266" s="133" t="s">
        <v>10</v>
      </c>
      <c r="D266" s="133" t="s">
        <v>3</v>
      </c>
      <c r="E266" s="133" t="s">
        <v>3</v>
      </c>
      <c r="F266" s="134">
        <f>F267</f>
        <v>30000</v>
      </c>
      <c r="G266" s="134"/>
      <c r="I266" s="165">
        <v>30000</v>
      </c>
      <c r="L266" s="165">
        <f t="shared" si="12"/>
        <v>0</v>
      </c>
      <c r="M266" s="165">
        <f t="shared" si="13"/>
        <v>0</v>
      </c>
    </row>
    <row r="267" spans="1:13" outlineLevel="5">
      <c r="A267" s="132" t="s">
        <v>692</v>
      </c>
      <c r="B267" s="133" t="s">
        <v>305</v>
      </c>
      <c r="C267" s="133" t="s">
        <v>10</v>
      </c>
      <c r="D267" s="133" t="s">
        <v>242</v>
      </c>
      <c r="E267" s="133" t="s">
        <v>242</v>
      </c>
      <c r="F267" s="134">
        <f>Приложение_6!F621</f>
        <v>30000</v>
      </c>
      <c r="G267" s="134"/>
      <c r="I267" s="165">
        <v>30000</v>
      </c>
      <c r="L267" s="165">
        <f t="shared" si="12"/>
        <v>0</v>
      </c>
      <c r="M267" s="165">
        <f t="shared" si="13"/>
        <v>0</v>
      </c>
    </row>
    <row r="268" spans="1:13" ht="63" outlineLevel="4">
      <c r="A268" s="132" t="s">
        <v>703</v>
      </c>
      <c r="B268" s="133" t="s">
        <v>305</v>
      </c>
      <c r="C268" s="133" t="s">
        <v>17</v>
      </c>
      <c r="D268" s="133" t="s">
        <v>3</v>
      </c>
      <c r="E268" s="133" t="s">
        <v>3</v>
      </c>
      <c r="F268" s="134">
        <f>F269</f>
        <v>30000</v>
      </c>
      <c r="G268" s="134"/>
      <c r="I268" s="165">
        <v>30000</v>
      </c>
      <c r="L268" s="165">
        <f t="shared" si="12"/>
        <v>0</v>
      </c>
      <c r="M268" s="165">
        <f t="shared" si="13"/>
        <v>0</v>
      </c>
    </row>
    <row r="269" spans="1:13" outlineLevel="5">
      <c r="A269" s="132" t="s">
        <v>692</v>
      </c>
      <c r="B269" s="133" t="s">
        <v>305</v>
      </c>
      <c r="C269" s="133" t="s">
        <v>17</v>
      </c>
      <c r="D269" s="133" t="s">
        <v>242</v>
      </c>
      <c r="E269" s="133" t="s">
        <v>242</v>
      </c>
      <c r="F269" s="134">
        <f>Приложение_6!F622</f>
        <v>30000</v>
      </c>
      <c r="G269" s="134"/>
      <c r="I269" s="165">
        <v>30000</v>
      </c>
      <c r="L269" s="165">
        <f t="shared" si="12"/>
        <v>0</v>
      </c>
      <c r="M269" s="165">
        <f t="shared" si="13"/>
        <v>0</v>
      </c>
    </row>
    <row r="270" spans="1:13" ht="78.75" outlineLevel="4">
      <c r="A270" s="132" t="s">
        <v>706</v>
      </c>
      <c r="B270" s="133" t="s">
        <v>305</v>
      </c>
      <c r="C270" s="133" t="s">
        <v>70</v>
      </c>
      <c r="D270" s="133" t="s">
        <v>3</v>
      </c>
      <c r="E270" s="133" t="s">
        <v>3</v>
      </c>
      <c r="F270" s="134">
        <f>F271</f>
        <v>45000</v>
      </c>
      <c r="G270" s="134"/>
      <c r="I270" s="165">
        <v>45000</v>
      </c>
      <c r="L270" s="165">
        <f t="shared" si="12"/>
        <v>0</v>
      </c>
      <c r="M270" s="165">
        <f t="shared" si="13"/>
        <v>0</v>
      </c>
    </row>
    <row r="271" spans="1:13" outlineLevel="5">
      <c r="A271" s="132" t="s">
        <v>692</v>
      </c>
      <c r="B271" s="133" t="s">
        <v>305</v>
      </c>
      <c r="C271" s="133" t="s">
        <v>70</v>
      </c>
      <c r="D271" s="133" t="s">
        <v>242</v>
      </c>
      <c r="E271" s="133" t="s">
        <v>242</v>
      </c>
      <c r="F271" s="134">
        <f>Приложение_6!F623</f>
        <v>45000</v>
      </c>
      <c r="G271" s="134"/>
      <c r="I271" s="165">
        <v>45000</v>
      </c>
      <c r="L271" s="165">
        <f t="shared" si="12"/>
        <v>0</v>
      </c>
      <c r="M271" s="165">
        <f t="shared" si="13"/>
        <v>0</v>
      </c>
    </row>
    <row r="272" spans="1:13" ht="63" outlineLevel="2">
      <c r="A272" s="132" t="s">
        <v>587</v>
      </c>
      <c r="B272" s="133" t="s">
        <v>306</v>
      </c>
      <c r="C272" s="133" t="s">
        <v>1</v>
      </c>
      <c r="D272" s="133" t="s">
        <v>3</v>
      </c>
      <c r="E272" s="133" t="s">
        <v>3</v>
      </c>
      <c r="F272" s="134">
        <f>F273</f>
        <v>5000</v>
      </c>
      <c r="G272" s="134"/>
      <c r="I272" s="165">
        <v>5000</v>
      </c>
      <c r="L272" s="165">
        <f t="shared" si="12"/>
        <v>0</v>
      </c>
      <c r="M272" s="165">
        <f t="shared" si="13"/>
        <v>0</v>
      </c>
    </row>
    <row r="273" spans="1:13" ht="31.7" customHeight="1" outlineLevel="3">
      <c r="A273" s="132" t="s">
        <v>448</v>
      </c>
      <c r="B273" s="133" t="s">
        <v>307</v>
      </c>
      <c r="C273" s="133" t="s">
        <v>1</v>
      </c>
      <c r="D273" s="133" t="s">
        <v>3</v>
      </c>
      <c r="E273" s="133" t="s">
        <v>3</v>
      </c>
      <c r="F273" s="134">
        <f>F274</f>
        <v>5000</v>
      </c>
      <c r="G273" s="134"/>
      <c r="I273" s="165">
        <v>5000</v>
      </c>
      <c r="L273" s="165">
        <f t="shared" ref="L273:L336" si="15">I273-F273</f>
        <v>0</v>
      </c>
      <c r="M273" s="165">
        <f t="shared" ref="M273:M336" si="16">J273-G273</f>
        <v>0</v>
      </c>
    </row>
    <row r="274" spans="1:13" ht="63" outlineLevel="4">
      <c r="A274" s="132" t="s">
        <v>703</v>
      </c>
      <c r="B274" s="133" t="s">
        <v>307</v>
      </c>
      <c r="C274" s="133" t="s">
        <v>17</v>
      </c>
      <c r="D274" s="133" t="s">
        <v>3</v>
      </c>
      <c r="E274" s="133" t="s">
        <v>3</v>
      </c>
      <c r="F274" s="134">
        <f>F275</f>
        <v>5000</v>
      </c>
      <c r="G274" s="134"/>
      <c r="I274" s="165">
        <v>5000</v>
      </c>
      <c r="L274" s="165">
        <f t="shared" si="15"/>
        <v>0</v>
      </c>
      <c r="M274" s="165">
        <f t="shared" si="16"/>
        <v>0</v>
      </c>
    </row>
    <row r="275" spans="1:13" outlineLevel="5">
      <c r="A275" s="132" t="s">
        <v>692</v>
      </c>
      <c r="B275" s="133" t="s">
        <v>307</v>
      </c>
      <c r="C275" s="133" t="s">
        <v>17</v>
      </c>
      <c r="D275" s="133" t="s">
        <v>242</v>
      </c>
      <c r="E275" s="133" t="s">
        <v>242</v>
      </c>
      <c r="F275" s="134">
        <f>Приложение_6!F626</f>
        <v>5000</v>
      </c>
      <c r="G275" s="134"/>
      <c r="I275" s="165">
        <v>5000</v>
      </c>
      <c r="L275" s="165">
        <f t="shared" si="15"/>
        <v>0</v>
      </c>
      <c r="M275" s="165">
        <f t="shared" si="16"/>
        <v>0</v>
      </c>
    </row>
    <row r="276" spans="1:13" ht="63" outlineLevel="2">
      <c r="A276" s="132" t="s">
        <v>588</v>
      </c>
      <c r="B276" s="133" t="s">
        <v>308</v>
      </c>
      <c r="C276" s="133" t="s">
        <v>1</v>
      </c>
      <c r="D276" s="133" t="s">
        <v>3</v>
      </c>
      <c r="E276" s="133" t="s">
        <v>3</v>
      </c>
      <c r="F276" s="134">
        <f>F277</f>
        <v>300000</v>
      </c>
      <c r="G276" s="134"/>
      <c r="I276" s="165">
        <v>300000</v>
      </c>
      <c r="L276" s="165">
        <f t="shared" si="15"/>
        <v>0</v>
      </c>
      <c r="M276" s="165">
        <f t="shared" si="16"/>
        <v>0</v>
      </c>
    </row>
    <row r="277" spans="1:13" ht="47.25" outlineLevel="3">
      <c r="A277" s="132" t="s">
        <v>476</v>
      </c>
      <c r="B277" s="133" t="s">
        <v>309</v>
      </c>
      <c r="C277" s="133" t="s">
        <v>1</v>
      </c>
      <c r="D277" s="133" t="s">
        <v>3</v>
      </c>
      <c r="E277" s="133" t="s">
        <v>3</v>
      </c>
      <c r="F277" s="134">
        <f>F278</f>
        <v>300000</v>
      </c>
      <c r="G277" s="134"/>
      <c r="I277" s="165">
        <v>300000</v>
      </c>
      <c r="L277" s="165">
        <f t="shared" si="15"/>
        <v>0</v>
      </c>
      <c r="M277" s="165">
        <f t="shared" si="16"/>
        <v>0</v>
      </c>
    </row>
    <row r="278" spans="1:13" ht="31.5" outlineLevel="4">
      <c r="A278" s="132" t="s">
        <v>704</v>
      </c>
      <c r="B278" s="133" t="s">
        <v>309</v>
      </c>
      <c r="C278" s="133" t="s">
        <v>47</v>
      </c>
      <c r="D278" s="133" t="s">
        <v>3</v>
      </c>
      <c r="E278" s="133" t="s">
        <v>3</v>
      </c>
      <c r="F278" s="134">
        <f>F279</f>
        <v>300000</v>
      </c>
      <c r="G278" s="134"/>
      <c r="I278" s="165">
        <v>300000</v>
      </c>
      <c r="L278" s="165">
        <f t="shared" si="15"/>
        <v>0</v>
      </c>
      <c r="M278" s="165">
        <f t="shared" si="16"/>
        <v>0</v>
      </c>
    </row>
    <row r="279" spans="1:13" outlineLevel="5">
      <c r="A279" s="132" t="s">
        <v>692</v>
      </c>
      <c r="B279" s="133" t="s">
        <v>309</v>
      </c>
      <c r="C279" s="133" t="s">
        <v>47</v>
      </c>
      <c r="D279" s="133" t="s">
        <v>242</v>
      </c>
      <c r="E279" s="133" t="s">
        <v>242</v>
      </c>
      <c r="F279" s="134">
        <f>Приложение_6!F629</f>
        <v>300000</v>
      </c>
      <c r="G279" s="134"/>
      <c r="I279" s="165">
        <v>300000</v>
      </c>
      <c r="L279" s="165">
        <f t="shared" si="15"/>
        <v>0</v>
      </c>
      <c r="M279" s="165">
        <f t="shared" si="16"/>
        <v>0</v>
      </c>
    </row>
    <row r="280" spans="1:13" ht="47.25" outlineLevel="1">
      <c r="A280" s="139" t="s">
        <v>655</v>
      </c>
      <c r="B280" s="140" t="s">
        <v>310</v>
      </c>
      <c r="C280" s="140" t="s">
        <v>1</v>
      </c>
      <c r="D280" s="140" t="s">
        <v>3</v>
      </c>
      <c r="E280" s="140" t="s">
        <v>3</v>
      </c>
      <c r="F280" s="141">
        <f>F281+F285+F289</f>
        <v>18989822</v>
      </c>
      <c r="G280" s="141"/>
      <c r="I280" s="165">
        <v>18989822</v>
      </c>
      <c r="L280" s="165">
        <f t="shared" si="15"/>
        <v>0</v>
      </c>
      <c r="M280" s="165">
        <f t="shared" si="16"/>
        <v>0</v>
      </c>
    </row>
    <row r="281" spans="1:13" ht="157.69999999999999" customHeight="1" outlineLevel="2">
      <c r="A281" s="132" t="s">
        <v>589</v>
      </c>
      <c r="B281" s="133" t="s">
        <v>311</v>
      </c>
      <c r="C281" s="133" t="s">
        <v>1</v>
      </c>
      <c r="D281" s="133" t="s">
        <v>3</v>
      </c>
      <c r="E281" s="133" t="s">
        <v>3</v>
      </c>
      <c r="F281" s="134">
        <f>F282</f>
        <v>75972</v>
      </c>
      <c r="G281" s="134"/>
      <c r="I281" s="165">
        <v>75972</v>
      </c>
      <c r="L281" s="165">
        <f t="shared" si="15"/>
        <v>0</v>
      </c>
      <c r="M281" s="165">
        <f t="shared" si="16"/>
        <v>0</v>
      </c>
    </row>
    <row r="282" spans="1:13" ht="126" outlineLevel="3">
      <c r="A282" s="132" t="s">
        <v>450</v>
      </c>
      <c r="B282" s="133" t="s">
        <v>312</v>
      </c>
      <c r="C282" s="133" t="s">
        <v>1</v>
      </c>
      <c r="D282" s="133" t="s">
        <v>3</v>
      </c>
      <c r="E282" s="133" t="s">
        <v>3</v>
      </c>
      <c r="F282" s="134">
        <f>F283</f>
        <v>75972</v>
      </c>
      <c r="G282" s="134"/>
      <c r="I282" s="165">
        <v>75972</v>
      </c>
      <c r="L282" s="165">
        <f t="shared" si="15"/>
        <v>0</v>
      </c>
      <c r="M282" s="165">
        <f t="shared" si="16"/>
        <v>0</v>
      </c>
    </row>
    <row r="283" spans="1:13" ht="78.75" outlineLevel="4">
      <c r="A283" s="132" t="s">
        <v>706</v>
      </c>
      <c r="B283" s="133" t="s">
        <v>312</v>
      </c>
      <c r="C283" s="133" t="s">
        <v>70</v>
      </c>
      <c r="D283" s="133" t="s">
        <v>3</v>
      </c>
      <c r="E283" s="133" t="s">
        <v>3</v>
      </c>
      <c r="F283" s="134">
        <f>F284</f>
        <v>75972</v>
      </c>
      <c r="G283" s="134"/>
      <c r="I283" s="165">
        <v>75972</v>
      </c>
      <c r="L283" s="165">
        <f t="shared" si="15"/>
        <v>0</v>
      </c>
      <c r="M283" s="165">
        <f t="shared" si="16"/>
        <v>0</v>
      </c>
    </row>
    <row r="284" spans="1:13" outlineLevel="5">
      <c r="A284" s="132" t="s">
        <v>692</v>
      </c>
      <c r="B284" s="133" t="s">
        <v>312</v>
      </c>
      <c r="C284" s="133" t="s">
        <v>70</v>
      </c>
      <c r="D284" s="133" t="s">
        <v>242</v>
      </c>
      <c r="E284" s="133" t="s">
        <v>242</v>
      </c>
      <c r="F284" s="134">
        <f>Приложение_6!F633</f>
        <v>75972</v>
      </c>
      <c r="G284" s="134"/>
      <c r="I284" s="165">
        <v>75972</v>
      </c>
      <c r="L284" s="165">
        <f t="shared" si="15"/>
        <v>0</v>
      </c>
      <c r="M284" s="165">
        <f t="shared" si="16"/>
        <v>0</v>
      </c>
    </row>
    <row r="285" spans="1:13" ht="220.5" outlineLevel="2">
      <c r="A285" s="132" t="s">
        <v>590</v>
      </c>
      <c r="B285" s="133" t="s">
        <v>313</v>
      </c>
      <c r="C285" s="133" t="s">
        <v>1</v>
      </c>
      <c r="D285" s="133" t="s">
        <v>3</v>
      </c>
      <c r="E285" s="133" t="s">
        <v>3</v>
      </c>
      <c r="F285" s="134">
        <f>F286</f>
        <v>18708017</v>
      </c>
      <c r="G285" s="134"/>
      <c r="I285" s="165">
        <v>18708017</v>
      </c>
      <c r="L285" s="165">
        <f t="shared" si="15"/>
        <v>0</v>
      </c>
      <c r="M285" s="165">
        <f t="shared" si="16"/>
        <v>0</v>
      </c>
    </row>
    <row r="286" spans="1:13" ht="126" outlineLevel="3">
      <c r="A286" s="132" t="s">
        <v>450</v>
      </c>
      <c r="B286" s="133" t="s">
        <v>314</v>
      </c>
      <c r="C286" s="133" t="s">
        <v>1</v>
      </c>
      <c r="D286" s="133" t="s">
        <v>3</v>
      </c>
      <c r="E286" s="133" t="s">
        <v>3</v>
      </c>
      <c r="F286" s="134">
        <f>F287</f>
        <v>18708017</v>
      </c>
      <c r="G286" s="134"/>
      <c r="I286" s="165">
        <v>18708017</v>
      </c>
      <c r="L286" s="165">
        <f t="shared" si="15"/>
        <v>0</v>
      </c>
      <c r="M286" s="165">
        <f t="shared" si="16"/>
        <v>0</v>
      </c>
    </row>
    <row r="287" spans="1:13" ht="78.75" outlineLevel="4">
      <c r="A287" s="132" t="s">
        <v>706</v>
      </c>
      <c r="B287" s="133" t="s">
        <v>314</v>
      </c>
      <c r="C287" s="133" t="s">
        <v>70</v>
      </c>
      <c r="D287" s="133" t="s">
        <v>3</v>
      </c>
      <c r="E287" s="133" t="s">
        <v>3</v>
      </c>
      <c r="F287" s="134">
        <f>F288</f>
        <v>18708017</v>
      </c>
      <c r="G287" s="134"/>
      <c r="I287" s="165">
        <v>18708017</v>
      </c>
      <c r="L287" s="165">
        <f t="shared" si="15"/>
        <v>0</v>
      </c>
      <c r="M287" s="165">
        <f t="shared" si="16"/>
        <v>0</v>
      </c>
    </row>
    <row r="288" spans="1:13" outlineLevel="5">
      <c r="A288" s="132" t="s">
        <v>692</v>
      </c>
      <c r="B288" s="133" t="s">
        <v>314</v>
      </c>
      <c r="C288" s="133" t="s">
        <v>70</v>
      </c>
      <c r="D288" s="133" t="s">
        <v>242</v>
      </c>
      <c r="E288" s="133" t="s">
        <v>242</v>
      </c>
      <c r="F288" s="134">
        <f>Приложение_6!F636</f>
        <v>18708017</v>
      </c>
      <c r="G288" s="134"/>
      <c r="I288" s="165">
        <v>18708017</v>
      </c>
      <c r="L288" s="165">
        <f t="shared" si="15"/>
        <v>0</v>
      </c>
      <c r="M288" s="165">
        <f t="shared" si="16"/>
        <v>0</v>
      </c>
    </row>
    <row r="289" spans="1:13" ht="31.5" outlineLevel="2">
      <c r="A289" s="132" t="s">
        <v>571</v>
      </c>
      <c r="B289" s="133" t="s">
        <v>315</v>
      </c>
      <c r="C289" s="133" t="s">
        <v>1</v>
      </c>
      <c r="D289" s="133" t="s">
        <v>3</v>
      </c>
      <c r="E289" s="133" t="s">
        <v>3</v>
      </c>
      <c r="F289" s="134">
        <f>F290</f>
        <v>205833</v>
      </c>
      <c r="G289" s="134"/>
      <c r="I289" s="165">
        <v>205833</v>
      </c>
      <c r="L289" s="165">
        <f t="shared" si="15"/>
        <v>0</v>
      </c>
      <c r="M289" s="165">
        <f t="shared" si="16"/>
        <v>0</v>
      </c>
    </row>
    <row r="290" spans="1:13" ht="126" outlineLevel="3">
      <c r="A290" s="132" t="s">
        <v>439</v>
      </c>
      <c r="B290" s="133" t="s">
        <v>316</v>
      </c>
      <c r="C290" s="133" t="s">
        <v>1</v>
      </c>
      <c r="D290" s="133" t="s">
        <v>3</v>
      </c>
      <c r="E290" s="133" t="s">
        <v>3</v>
      </c>
      <c r="F290" s="134">
        <f>F291</f>
        <v>205833</v>
      </c>
      <c r="G290" s="134"/>
      <c r="I290" s="165">
        <v>205833</v>
      </c>
      <c r="L290" s="165">
        <f t="shared" si="15"/>
        <v>0</v>
      </c>
      <c r="M290" s="165">
        <f t="shared" si="16"/>
        <v>0</v>
      </c>
    </row>
    <row r="291" spans="1:13" ht="78.75" outlineLevel="4">
      <c r="A291" s="132" t="s">
        <v>706</v>
      </c>
      <c r="B291" s="133" t="s">
        <v>316</v>
      </c>
      <c r="C291" s="133" t="s">
        <v>70</v>
      </c>
      <c r="D291" s="133" t="s">
        <v>3</v>
      </c>
      <c r="E291" s="133" t="s">
        <v>3</v>
      </c>
      <c r="F291" s="134">
        <f>F292</f>
        <v>205833</v>
      </c>
      <c r="G291" s="134"/>
      <c r="I291" s="165">
        <v>205833</v>
      </c>
      <c r="L291" s="165">
        <f t="shared" si="15"/>
        <v>0</v>
      </c>
      <c r="M291" s="165">
        <f t="shared" si="16"/>
        <v>0</v>
      </c>
    </row>
    <row r="292" spans="1:13" outlineLevel="5">
      <c r="A292" s="132" t="s">
        <v>692</v>
      </c>
      <c r="B292" s="133" t="s">
        <v>316</v>
      </c>
      <c r="C292" s="133" t="s">
        <v>70</v>
      </c>
      <c r="D292" s="133" t="s">
        <v>242</v>
      </c>
      <c r="E292" s="133" t="s">
        <v>242</v>
      </c>
      <c r="F292" s="134">
        <f>Приложение_6!F639</f>
        <v>205833</v>
      </c>
      <c r="G292" s="134"/>
      <c r="I292" s="165">
        <v>205833</v>
      </c>
      <c r="L292" s="165">
        <f t="shared" si="15"/>
        <v>0</v>
      </c>
      <c r="M292" s="165">
        <f t="shared" si="16"/>
        <v>0</v>
      </c>
    </row>
    <row r="293" spans="1:13" ht="94.5">
      <c r="A293" s="139" t="s">
        <v>1231</v>
      </c>
      <c r="B293" s="140" t="s">
        <v>282</v>
      </c>
      <c r="C293" s="140" t="s">
        <v>1</v>
      </c>
      <c r="D293" s="140" t="s">
        <v>3</v>
      </c>
      <c r="E293" s="140" t="s">
        <v>3</v>
      </c>
      <c r="F293" s="141">
        <f>F294+F345+F378+F407</f>
        <v>276957238.08000004</v>
      </c>
      <c r="G293" s="141">
        <f>G307+G317+G331+G341+G344+G352+G362+G365+G389+G399</f>
        <v>19398888.079999998</v>
      </c>
      <c r="I293" s="165">
        <v>260034795</v>
      </c>
      <c r="J293" s="165">
        <v>19398888.079999998</v>
      </c>
      <c r="L293" s="165">
        <f t="shared" si="15"/>
        <v>-16922443.080000043</v>
      </c>
      <c r="M293" s="165">
        <f t="shared" si="16"/>
        <v>0</v>
      </c>
    </row>
    <row r="294" spans="1:13" ht="78.75" outlineLevel="1">
      <c r="A294" s="139" t="s">
        <v>652</v>
      </c>
      <c r="B294" s="140" t="s">
        <v>283</v>
      </c>
      <c r="C294" s="140" t="s">
        <v>1</v>
      </c>
      <c r="D294" s="140" t="s">
        <v>3</v>
      </c>
      <c r="E294" s="140" t="s">
        <v>3</v>
      </c>
      <c r="F294" s="141">
        <f>F295+F301+F311+F321+F325+F335</f>
        <v>187676145.84</v>
      </c>
      <c r="G294" s="141">
        <f>G301+G311+G325+G335</f>
        <v>12823941.08</v>
      </c>
      <c r="I294" s="165">
        <v>187676145.84</v>
      </c>
      <c r="J294" s="165">
        <v>12823941.08</v>
      </c>
      <c r="L294" s="165">
        <f t="shared" si="15"/>
        <v>0</v>
      </c>
      <c r="M294" s="165">
        <f t="shared" si="16"/>
        <v>0</v>
      </c>
    </row>
    <row r="295" spans="1:13" ht="63" outlineLevel="2">
      <c r="A295" s="132" t="s">
        <v>598</v>
      </c>
      <c r="B295" s="133" t="s">
        <v>338</v>
      </c>
      <c r="C295" s="133" t="s">
        <v>1</v>
      </c>
      <c r="D295" s="133" t="s">
        <v>3</v>
      </c>
      <c r="E295" s="133" t="s">
        <v>3</v>
      </c>
      <c r="F295" s="134">
        <f>F296</f>
        <v>4923720</v>
      </c>
      <c r="G295" s="134"/>
      <c r="I295" s="165">
        <v>4923720</v>
      </c>
      <c r="L295" s="165">
        <f t="shared" si="15"/>
        <v>0</v>
      </c>
      <c r="M295" s="165">
        <f t="shared" si="16"/>
        <v>0</v>
      </c>
    </row>
    <row r="296" spans="1:13" ht="31.7" customHeight="1" outlineLevel="3">
      <c r="A296" s="132" t="s">
        <v>448</v>
      </c>
      <c r="B296" s="133" t="s">
        <v>339</v>
      </c>
      <c r="C296" s="133" t="s">
        <v>1</v>
      </c>
      <c r="D296" s="133" t="s">
        <v>3</v>
      </c>
      <c r="E296" s="133" t="s">
        <v>3</v>
      </c>
      <c r="F296" s="134">
        <f>F297+F299</f>
        <v>4923720</v>
      </c>
      <c r="G296" s="134"/>
      <c r="I296" s="165">
        <v>4923720</v>
      </c>
      <c r="L296" s="165">
        <f t="shared" si="15"/>
        <v>0</v>
      </c>
      <c r="M296" s="165">
        <f t="shared" si="16"/>
        <v>0</v>
      </c>
    </row>
    <row r="297" spans="1:13" ht="63" outlineLevel="4">
      <c r="A297" s="132" t="s">
        <v>703</v>
      </c>
      <c r="B297" s="133" t="s">
        <v>339</v>
      </c>
      <c r="C297" s="133" t="s">
        <v>17</v>
      </c>
      <c r="D297" s="133" t="s">
        <v>3</v>
      </c>
      <c r="E297" s="133" t="s">
        <v>3</v>
      </c>
      <c r="F297" s="134">
        <f>F298</f>
        <v>2262720</v>
      </c>
      <c r="G297" s="134"/>
      <c r="I297" s="165">
        <v>2262720</v>
      </c>
      <c r="L297" s="165">
        <f t="shared" si="15"/>
        <v>0</v>
      </c>
      <c r="M297" s="165">
        <f t="shared" si="16"/>
        <v>0</v>
      </c>
    </row>
    <row r="298" spans="1:13" outlineLevel="5">
      <c r="A298" s="132" t="s">
        <v>694</v>
      </c>
      <c r="B298" s="133" t="s">
        <v>339</v>
      </c>
      <c r="C298" s="133" t="s">
        <v>17</v>
      </c>
      <c r="D298" s="133" t="s">
        <v>165</v>
      </c>
      <c r="E298" s="133" t="s">
        <v>2</v>
      </c>
      <c r="F298" s="134">
        <f>Приложение_6!F690</f>
        <v>2262720</v>
      </c>
      <c r="G298" s="134"/>
      <c r="I298" s="165">
        <v>2262720</v>
      </c>
      <c r="L298" s="165">
        <f t="shared" si="15"/>
        <v>0</v>
      </c>
      <c r="M298" s="165">
        <f t="shared" si="16"/>
        <v>0</v>
      </c>
    </row>
    <row r="299" spans="1:13" ht="78.75" outlineLevel="4">
      <c r="A299" s="132" t="s">
        <v>706</v>
      </c>
      <c r="B299" s="133" t="s">
        <v>339</v>
      </c>
      <c r="C299" s="133" t="s">
        <v>70</v>
      </c>
      <c r="D299" s="133" t="s">
        <v>3</v>
      </c>
      <c r="E299" s="133" t="s">
        <v>3</v>
      </c>
      <c r="F299" s="134">
        <f>F300</f>
        <v>2661000</v>
      </c>
      <c r="G299" s="134"/>
      <c r="I299" s="165">
        <v>2661000</v>
      </c>
      <c r="L299" s="165">
        <f t="shared" si="15"/>
        <v>0</v>
      </c>
      <c r="M299" s="165">
        <f t="shared" si="16"/>
        <v>0</v>
      </c>
    </row>
    <row r="300" spans="1:13" outlineLevel="5">
      <c r="A300" s="132" t="s">
        <v>694</v>
      </c>
      <c r="B300" s="133" t="s">
        <v>339</v>
      </c>
      <c r="C300" s="133" t="s">
        <v>70</v>
      </c>
      <c r="D300" s="133" t="s">
        <v>165</v>
      </c>
      <c r="E300" s="133" t="s">
        <v>2</v>
      </c>
      <c r="F300" s="134">
        <f>Приложение_6!F691</f>
        <v>2661000</v>
      </c>
      <c r="G300" s="134"/>
      <c r="I300" s="165">
        <v>2661000</v>
      </c>
      <c r="L300" s="165">
        <f t="shared" si="15"/>
        <v>0</v>
      </c>
      <c r="M300" s="165">
        <f t="shared" si="16"/>
        <v>0</v>
      </c>
    </row>
    <row r="301" spans="1:13" ht="31.5" outlineLevel="2">
      <c r="A301" s="132" t="s">
        <v>581</v>
      </c>
      <c r="B301" s="133" t="s">
        <v>284</v>
      </c>
      <c r="C301" s="133" t="s">
        <v>1</v>
      </c>
      <c r="D301" s="133" t="s">
        <v>3</v>
      </c>
      <c r="E301" s="133" t="s">
        <v>3</v>
      </c>
      <c r="F301" s="134">
        <f>F302+F305+F308</f>
        <v>43300440.219999999</v>
      </c>
      <c r="G301" s="134">
        <f>G307</f>
        <v>544827.14</v>
      </c>
      <c r="I301" s="165">
        <v>43300440.219999999</v>
      </c>
      <c r="J301" s="165">
        <v>544827.14</v>
      </c>
      <c r="L301" s="165">
        <f t="shared" si="15"/>
        <v>0</v>
      </c>
      <c r="M301" s="165">
        <f t="shared" si="16"/>
        <v>0</v>
      </c>
    </row>
    <row r="302" spans="1:13" ht="126" outlineLevel="3">
      <c r="A302" s="132" t="s">
        <v>450</v>
      </c>
      <c r="B302" s="133" t="s">
        <v>285</v>
      </c>
      <c r="C302" s="133" t="s">
        <v>1</v>
      </c>
      <c r="D302" s="133" t="s">
        <v>3</v>
      </c>
      <c r="E302" s="133" t="s">
        <v>3</v>
      </c>
      <c r="F302" s="134">
        <f>F303</f>
        <v>41030262.859999999</v>
      </c>
      <c r="G302" s="134"/>
      <c r="I302" s="165">
        <v>41030262.859999999</v>
      </c>
      <c r="L302" s="165">
        <f t="shared" si="15"/>
        <v>0</v>
      </c>
      <c r="M302" s="165">
        <f t="shared" si="16"/>
        <v>0</v>
      </c>
    </row>
    <row r="303" spans="1:13" ht="78.75" outlineLevel="4">
      <c r="A303" s="132" t="s">
        <v>706</v>
      </c>
      <c r="B303" s="133" t="s">
        <v>285</v>
      </c>
      <c r="C303" s="133" t="s">
        <v>70</v>
      </c>
      <c r="D303" s="133" t="s">
        <v>3</v>
      </c>
      <c r="E303" s="133" t="s">
        <v>3</v>
      </c>
      <c r="F303" s="134">
        <f>F304</f>
        <v>41030262.859999999</v>
      </c>
      <c r="G303" s="134"/>
      <c r="I303" s="165">
        <v>41030262.859999999</v>
      </c>
      <c r="L303" s="165">
        <f t="shared" si="15"/>
        <v>0</v>
      </c>
      <c r="M303" s="165">
        <f t="shared" si="16"/>
        <v>0</v>
      </c>
    </row>
    <row r="304" spans="1:13" ht="31.5" outlineLevel="5">
      <c r="A304" s="132" t="s">
        <v>691</v>
      </c>
      <c r="B304" s="133" t="s">
        <v>285</v>
      </c>
      <c r="C304" s="133" t="s">
        <v>70</v>
      </c>
      <c r="D304" s="133" t="s">
        <v>242</v>
      </c>
      <c r="E304" s="133" t="s">
        <v>14</v>
      </c>
      <c r="F304" s="134">
        <f>Приложение_6!F578</f>
        <v>41030262.859999999</v>
      </c>
      <c r="G304" s="134"/>
      <c r="I304" s="165">
        <v>41030262.859999999</v>
      </c>
      <c r="L304" s="165">
        <f t="shared" si="15"/>
        <v>0</v>
      </c>
      <c r="M304" s="165">
        <f t="shared" si="16"/>
        <v>0</v>
      </c>
    </row>
    <row r="305" spans="1:13" ht="126" outlineLevel="3">
      <c r="A305" s="132" t="s">
        <v>472</v>
      </c>
      <c r="B305" s="133" t="s">
        <v>286</v>
      </c>
      <c r="C305" s="133" t="s">
        <v>1</v>
      </c>
      <c r="D305" s="133" t="s">
        <v>3</v>
      </c>
      <c r="E305" s="133" t="s">
        <v>3</v>
      </c>
      <c r="F305" s="134">
        <f>F306</f>
        <v>544827.14</v>
      </c>
      <c r="G305" s="134">
        <v>544827.14</v>
      </c>
      <c r="I305" s="165">
        <v>544827.14</v>
      </c>
      <c r="J305" s="165">
        <v>544827.14</v>
      </c>
      <c r="L305" s="165">
        <f t="shared" si="15"/>
        <v>0</v>
      </c>
      <c r="M305" s="165">
        <f t="shared" si="16"/>
        <v>0</v>
      </c>
    </row>
    <row r="306" spans="1:13" ht="78.75" outlineLevel="4">
      <c r="A306" s="132" t="s">
        <v>706</v>
      </c>
      <c r="B306" s="133" t="s">
        <v>286</v>
      </c>
      <c r="C306" s="133" t="s">
        <v>70</v>
      </c>
      <c r="D306" s="133" t="s">
        <v>3</v>
      </c>
      <c r="E306" s="133" t="s">
        <v>3</v>
      </c>
      <c r="F306" s="134">
        <f>F307</f>
        <v>544827.14</v>
      </c>
      <c r="G306" s="134">
        <v>544827.14</v>
      </c>
      <c r="I306" s="165">
        <v>544827.14</v>
      </c>
      <c r="J306" s="165">
        <v>544827.14</v>
      </c>
      <c r="L306" s="165">
        <f t="shared" si="15"/>
        <v>0</v>
      </c>
      <c r="M306" s="165">
        <f t="shared" si="16"/>
        <v>0</v>
      </c>
    </row>
    <row r="307" spans="1:13" ht="31.5" outlineLevel="5">
      <c r="A307" s="132" t="s">
        <v>691</v>
      </c>
      <c r="B307" s="133" t="s">
        <v>286</v>
      </c>
      <c r="C307" s="133" t="s">
        <v>70</v>
      </c>
      <c r="D307" s="133" t="s">
        <v>242</v>
      </c>
      <c r="E307" s="133" t="s">
        <v>14</v>
      </c>
      <c r="F307" s="134">
        <f>Приложение_6!F580</f>
        <v>544827.14</v>
      </c>
      <c r="G307" s="134">
        <v>544827.14</v>
      </c>
      <c r="I307" s="165">
        <v>544827.14</v>
      </c>
      <c r="J307" s="165">
        <v>544827.14</v>
      </c>
      <c r="L307" s="165">
        <f t="shared" si="15"/>
        <v>0</v>
      </c>
      <c r="M307" s="165">
        <f t="shared" si="16"/>
        <v>0</v>
      </c>
    </row>
    <row r="308" spans="1:13" ht="126" outlineLevel="3">
      <c r="A308" s="132" t="s">
        <v>472</v>
      </c>
      <c r="B308" s="133" t="s">
        <v>287</v>
      </c>
      <c r="C308" s="133" t="s">
        <v>1</v>
      </c>
      <c r="D308" s="133" t="s">
        <v>3</v>
      </c>
      <c r="E308" s="133" t="s">
        <v>3</v>
      </c>
      <c r="F308" s="134">
        <f>F309</f>
        <v>1725350.22</v>
      </c>
      <c r="G308" s="134"/>
      <c r="I308" s="165">
        <v>1725350.22</v>
      </c>
      <c r="L308" s="165">
        <f t="shared" si="15"/>
        <v>0</v>
      </c>
      <c r="M308" s="165">
        <f t="shared" si="16"/>
        <v>0</v>
      </c>
    </row>
    <row r="309" spans="1:13" ht="78.75" outlineLevel="4">
      <c r="A309" s="132" t="s">
        <v>706</v>
      </c>
      <c r="B309" s="133" t="s">
        <v>287</v>
      </c>
      <c r="C309" s="133" t="s">
        <v>70</v>
      </c>
      <c r="D309" s="133" t="s">
        <v>3</v>
      </c>
      <c r="E309" s="133" t="s">
        <v>3</v>
      </c>
      <c r="F309" s="134">
        <f>F310</f>
        <v>1725350.22</v>
      </c>
      <c r="G309" s="134"/>
      <c r="I309" s="165">
        <v>1725350.22</v>
      </c>
      <c r="L309" s="165">
        <f t="shared" si="15"/>
        <v>0</v>
      </c>
      <c r="M309" s="165">
        <f t="shared" si="16"/>
        <v>0</v>
      </c>
    </row>
    <row r="310" spans="1:13" ht="31.5" outlineLevel="5">
      <c r="A310" s="132" t="s">
        <v>691</v>
      </c>
      <c r="B310" s="133" t="s">
        <v>287</v>
      </c>
      <c r="C310" s="133" t="s">
        <v>70</v>
      </c>
      <c r="D310" s="133" t="s">
        <v>242</v>
      </c>
      <c r="E310" s="133" t="s">
        <v>14</v>
      </c>
      <c r="F310" s="134">
        <f>Приложение_6!F582</f>
        <v>1725350.22</v>
      </c>
      <c r="G310" s="134"/>
      <c r="I310" s="165">
        <v>1725350.22</v>
      </c>
      <c r="L310" s="165">
        <f t="shared" si="15"/>
        <v>0</v>
      </c>
      <c r="M310" s="165">
        <f t="shared" si="16"/>
        <v>0</v>
      </c>
    </row>
    <row r="311" spans="1:13" ht="63" outlineLevel="2">
      <c r="A311" s="132" t="s">
        <v>582</v>
      </c>
      <c r="B311" s="133" t="s">
        <v>288</v>
      </c>
      <c r="C311" s="133" t="s">
        <v>1</v>
      </c>
      <c r="D311" s="133" t="s">
        <v>3</v>
      </c>
      <c r="E311" s="133" t="s">
        <v>3</v>
      </c>
      <c r="F311" s="134">
        <f>F312+F315+F318</f>
        <v>20043383.910000004</v>
      </c>
      <c r="G311" s="134">
        <f>G317</f>
        <v>244777.42</v>
      </c>
      <c r="I311" s="165">
        <v>20043383.91</v>
      </c>
      <c r="J311" s="165">
        <v>244777.42</v>
      </c>
      <c r="L311" s="165">
        <f t="shared" si="15"/>
        <v>0</v>
      </c>
      <c r="M311" s="165">
        <f t="shared" si="16"/>
        <v>0</v>
      </c>
    </row>
    <row r="312" spans="1:13" ht="126" outlineLevel="3">
      <c r="A312" s="132" t="s">
        <v>450</v>
      </c>
      <c r="B312" s="133" t="s">
        <v>289</v>
      </c>
      <c r="C312" s="133" t="s">
        <v>1</v>
      </c>
      <c r="D312" s="133" t="s">
        <v>3</v>
      </c>
      <c r="E312" s="133" t="s">
        <v>3</v>
      </c>
      <c r="F312" s="134">
        <f>F313</f>
        <v>19023449.140000001</v>
      </c>
      <c r="G312" s="134"/>
      <c r="I312" s="165">
        <v>19023449.140000001</v>
      </c>
      <c r="L312" s="165">
        <f t="shared" si="15"/>
        <v>0</v>
      </c>
      <c r="M312" s="165">
        <f t="shared" si="16"/>
        <v>0</v>
      </c>
    </row>
    <row r="313" spans="1:13" ht="78.75" outlineLevel="4">
      <c r="A313" s="132" t="s">
        <v>706</v>
      </c>
      <c r="B313" s="133" t="s">
        <v>289</v>
      </c>
      <c r="C313" s="133" t="s">
        <v>70</v>
      </c>
      <c r="D313" s="133" t="s">
        <v>3</v>
      </c>
      <c r="E313" s="133" t="s">
        <v>3</v>
      </c>
      <c r="F313" s="134">
        <f>F314</f>
        <v>19023449.140000001</v>
      </c>
      <c r="G313" s="134"/>
      <c r="I313" s="165">
        <v>19023449.140000001</v>
      </c>
      <c r="L313" s="165">
        <f t="shared" si="15"/>
        <v>0</v>
      </c>
      <c r="M313" s="165">
        <f t="shared" si="16"/>
        <v>0</v>
      </c>
    </row>
    <row r="314" spans="1:13" ht="31.5" outlineLevel="5">
      <c r="A314" s="132" t="s">
        <v>691</v>
      </c>
      <c r="B314" s="133" t="s">
        <v>289</v>
      </c>
      <c r="C314" s="133" t="s">
        <v>70</v>
      </c>
      <c r="D314" s="133" t="s">
        <v>242</v>
      </c>
      <c r="E314" s="133" t="s">
        <v>14</v>
      </c>
      <c r="F314" s="134">
        <f>Приложение_6!F585</f>
        <v>19023449.140000001</v>
      </c>
      <c r="G314" s="134"/>
      <c r="I314" s="165">
        <v>19023449.140000001</v>
      </c>
      <c r="L314" s="165">
        <f t="shared" si="15"/>
        <v>0</v>
      </c>
      <c r="M314" s="165">
        <f t="shared" si="16"/>
        <v>0</v>
      </c>
    </row>
    <row r="315" spans="1:13" ht="126" outlineLevel="3">
      <c r="A315" s="132" t="s">
        <v>472</v>
      </c>
      <c r="B315" s="133" t="s">
        <v>290</v>
      </c>
      <c r="C315" s="133" t="s">
        <v>1</v>
      </c>
      <c r="D315" s="133" t="s">
        <v>3</v>
      </c>
      <c r="E315" s="133" t="s">
        <v>3</v>
      </c>
      <c r="F315" s="134">
        <f>F316</f>
        <v>244777.42</v>
      </c>
      <c r="G315" s="134">
        <f>G316</f>
        <v>244777.42</v>
      </c>
      <c r="I315" s="165">
        <v>244777.42</v>
      </c>
      <c r="J315" s="165">
        <v>244777.42</v>
      </c>
      <c r="L315" s="165">
        <f t="shared" si="15"/>
        <v>0</v>
      </c>
      <c r="M315" s="165">
        <f t="shared" si="16"/>
        <v>0</v>
      </c>
    </row>
    <row r="316" spans="1:13" ht="78.75" outlineLevel="4">
      <c r="A316" s="132" t="s">
        <v>706</v>
      </c>
      <c r="B316" s="133" t="s">
        <v>290</v>
      </c>
      <c r="C316" s="133" t="s">
        <v>70</v>
      </c>
      <c r="D316" s="133" t="s">
        <v>3</v>
      </c>
      <c r="E316" s="133" t="s">
        <v>3</v>
      </c>
      <c r="F316" s="134">
        <f>F317</f>
        <v>244777.42</v>
      </c>
      <c r="G316" s="134">
        <f>G317</f>
        <v>244777.42</v>
      </c>
      <c r="I316" s="165">
        <v>244777.42</v>
      </c>
      <c r="J316" s="165">
        <v>244777.42</v>
      </c>
      <c r="L316" s="165">
        <f t="shared" si="15"/>
        <v>0</v>
      </c>
      <c r="M316" s="165">
        <f t="shared" si="16"/>
        <v>0</v>
      </c>
    </row>
    <row r="317" spans="1:13" ht="31.5" outlineLevel="5">
      <c r="A317" s="132" t="s">
        <v>691</v>
      </c>
      <c r="B317" s="133" t="s">
        <v>290</v>
      </c>
      <c r="C317" s="133" t="s">
        <v>70</v>
      </c>
      <c r="D317" s="133" t="s">
        <v>242</v>
      </c>
      <c r="E317" s="133" t="s">
        <v>14</v>
      </c>
      <c r="F317" s="134">
        <f>Приложение_6!F587</f>
        <v>244777.42</v>
      </c>
      <c r="G317" s="134">
        <f>F317</f>
        <v>244777.42</v>
      </c>
      <c r="I317" s="165">
        <v>244777.42</v>
      </c>
      <c r="J317" s="165">
        <v>244777.42</v>
      </c>
      <c r="L317" s="165">
        <f t="shared" si="15"/>
        <v>0</v>
      </c>
      <c r="M317" s="165">
        <f t="shared" si="16"/>
        <v>0</v>
      </c>
    </row>
    <row r="318" spans="1:13" ht="126" outlineLevel="3">
      <c r="A318" s="132" t="s">
        <v>472</v>
      </c>
      <c r="B318" s="133" t="s">
        <v>291</v>
      </c>
      <c r="C318" s="133" t="s">
        <v>1</v>
      </c>
      <c r="D318" s="133" t="s">
        <v>3</v>
      </c>
      <c r="E318" s="133" t="s">
        <v>3</v>
      </c>
      <c r="F318" s="134">
        <f>F319</f>
        <v>775157.35</v>
      </c>
      <c r="G318" s="134"/>
      <c r="I318" s="165">
        <v>775157.35</v>
      </c>
      <c r="L318" s="165">
        <f t="shared" si="15"/>
        <v>0</v>
      </c>
      <c r="M318" s="165">
        <f t="shared" si="16"/>
        <v>0</v>
      </c>
    </row>
    <row r="319" spans="1:13" ht="78.75" outlineLevel="4">
      <c r="A319" s="132" t="s">
        <v>706</v>
      </c>
      <c r="B319" s="133" t="s">
        <v>291</v>
      </c>
      <c r="C319" s="133" t="s">
        <v>70</v>
      </c>
      <c r="D319" s="133" t="s">
        <v>3</v>
      </c>
      <c r="E319" s="133" t="s">
        <v>3</v>
      </c>
      <c r="F319" s="134">
        <f>F320</f>
        <v>775157.35</v>
      </c>
      <c r="G319" s="134"/>
      <c r="I319" s="165">
        <v>775157.35</v>
      </c>
      <c r="L319" s="165">
        <f t="shared" si="15"/>
        <v>0</v>
      </c>
      <c r="M319" s="165">
        <f t="shared" si="16"/>
        <v>0</v>
      </c>
    </row>
    <row r="320" spans="1:13" ht="31.5" outlineLevel="5">
      <c r="A320" s="132" t="s">
        <v>691</v>
      </c>
      <c r="B320" s="133" t="s">
        <v>291</v>
      </c>
      <c r="C320" s="133" t="s">
        <v>70</v>
      </c>
      <c r="D320" s="133" t="s">
        <v>242</v>
      </c>
      <c r="E320" s="133" t="s">
        <v>14</v>
      </c>
      <c r="F320" s="134">
        <f>Приложение_6!F589</f>
        <v>775157.35</v>
      </c>
      <c r="G320" s="134"/>
      <c r="I320" s="165">
        <v>775157.35</v>
      </c>
      <c r="L320" s="165">
        <f t="shared" si="15"/>
        <v>0</v>
      </c>
      <c r="M320" s="165">
        <f t="shared" si="16"/>
        <v>0</v>
      </c>
    </row>
    <row r="321" spans="1:13" ht="31.5" outlineLevel="2">
      <c r="A321" s="132" t="s">
        <v>571</v>
      </c>
      <c r="B321" s="133" t="s">
        <v>292</v>
      </c>
      <c r="C321" s="133" t="s">
        <v>1</v>
      </c>
      <c r="D321" s="133" t="s">
        <v>3</v>
      </c>
      <c r="E321" s="133" t="s">
        <v>3</v>
      </c>
      <c r="F321" s="134">
        <f>F322</f>
        <v>1032524</v>
      </c>
      <c r="G321" s="134"/>
      <c r="I321" s="165">
        <v>1032524</v>
      </c>
      <c r="L321" s="165">
        <f t="shared" si="15"/>
        <v>0</v>
      </c>
      <c r="M321" s="165">
        <f t="shared" si="16"/>
        <v>0</v>
      </c>
    </row>
    <row r="322" spans="1:13" ht="126" outlineLevel="3">
      <c r="A322" s="132" t="s">
        <v>439</v>
      </c>
      <c r="B322" s="133" t="s">
        <v>293</v>
      </c>
      <c r="C322" s="133" t="s">
        <v>1</v>
      </c>
      <c r="D322" s="133" t="s">
        <v>3</v>
      </c>
      <c r="E322" s="133" t="s">
        <v>3</v>
      </c>
      <c r="F322" s="134">
        <f>F323</f>
        <v>1032524</v>
      </c>
      <c r="G322" s="134"/>
      <c r="I322" s="165">
        <v>1032524</v>
      </c>
      <c r="L322" s="165">
        <f t="shared" si="15"/>
        <v>0</v>
      </c>
      <c r="M322" s="165">
        <f t="shared" si="16"/>
        <v>0</v>
      </c>
    </row>
    <row r="323" spans="1:13" ht="78.75" outlineLevel="4">
      <c r="A323" s="132" t="s">
        <v>706</v>
      </c>
      <c r="B323" s="133" t="s">
        <v>293</v>
      </c>
      <c r="C323" s="133" t="s">
        <v>70</v>
      </c>
      <c r="D323" s="133" t="s">
        <v>3</v>
      </c>
      <c r="E323" s="133" t="s">
        <v>3</v>
      </c>
      <c r="F323" s="134">
        <f>F324</f>
        <v>1032524</v>
      </c>
      <c r="G323" s="134"/>
      <c r="I323" s="165">
        <v>1032524</v>
      </c>
      <c r="L323" s="165">
        <f t="shared" si="15"/>
        <v>0</v>
      </c>
      <c r="M323" s="165">
        <f t="shared" si="16"/>
        <v>0</v>
      </c>
    </row>
    <row r="324" spans="1:13" ht="31.5" outlineLevel="5">
      <c r="A324" s="132" t="s">
        <v>691</v>
      </c>
      <c r="B324" s="133" t="s">
        <v>293</v>
      </c>
      <c r="C324" s="133" t="s">
        <v>70</v>
      </c>
      <c r="D324" s="133" t="s">
        <v>242</v>
      </c>
      <c r="E324" s="133" t="s">
        <v>14</v>
      </c>
      <c r="F324" s="134">
        <f>Приложение_6!F592</f>
        <v>1032524</v>
      </c>
      <c r="G324" s="134"/>
      <c r="I324" s="165">
        <v>1032524</v>
      </c>
      <c r="L324" s="165">
        <f t="shared" si="15"/>
        <v>0</v>
      </c>
      <c r="M324" s="165">
        <f t="shared" si="16"/>
        <v>0</v>
      </c>
    </row>
    <row r="325" spans="1:13" ht="78.75" outlineLevel="2">
      <c r="A325" s="132" t="s">
        <v>599</v>
      </c>
      <c r="B325" s="133" t="s">
        <v>340</v>
      </c>
      <c r="C325" s="133" t="s">
        <v>1</v>
      </c>
      <c r="D325" s="133" t="s">
        <v>3</v>
      </c>
      <c r="E325" s="133" t="s">
        <v>3</v>
      </c>
      <c r="F325" s="134">
        <f>F326+F329+F332</f>
        <v>116631059.71000001</v>
      </c>
      <c r="G325" s="134">
        <f>G331</f>
        <v>11540400.52</v>
      </c>
      <c r="I325" s="165">
        <v>116631059.70999999</v>
      </c>
      <c r="J325" s="165">
        <v>11540400.52</v>
      </c>
      <c r="L325" s="165">
        <f t="shared" si="15"/>
        <v>0</v>
      </c>
      <c r="M325" s="165">
        <f t="shared" si="16"/>
        <v>0</v>
      </c>
    </row>
    <row r="326" spans="1:13" ht="126" outlineLevel="3">
      <c r="A326" s="132" t="s">
        <v>450</v>
      </c>
      <c r="B326" s="133" t="s">
        <v>341</v>
      </c>
      <c r="C326" s="133" t="s">
        <v>1</v>
      </c>
      <c r="D326" s="133" t="s">
        <v>3</v>
      </c>
      <c r="E326" s="133" t="s">
        <v>3</v>
      </c>
      <c r="F326" s="134">
        <f>F327</f>
        <v>98897170.430000007</v>
      </c>
      <c r="G326" s="134"/>
      <c r="I326" s="165">
        <v>98897170.430000007</v>
      </c>
      <c r="L326" s="165">
        <f t="shared" si="15"/>
        <v>0</v>
      </c>
      <c r="M326" s="165">
        <f t="shared" si="16"/>
        <v>0</v>
      </c>
    </row>
    <row r="327" spans="1:13" ht="78.75" outlineLevel="4">
      <c r="A327" s="132" t="s">
        <v>706</v>
      </c>
      <c r="B327" s="133" t="s">
        <v>341</v>
      </c>
      <c r="C327" s="133" t="s">
        <v>70</v>
      </c>
      <c r="D327" s="133" t="s">
        <v>3</v>
      </c>
      <c r="E327" s="133" t="s">
        <v>3</v>
      </c>
      <c r="F327" s="134">
        <f>F328</f>
        <v>98897170.430000007</v>
      </c>
      <c r="G327" s="134"/>
      <c r="I327" s="165">
        <v>98897170.430000007</v>
      </c>
      <c r="L327" s="165">
        <f t="shared" si="15"/>
        <v>0</v>
      </c>
      <c r="M327" s="165">
        <f t="shared" si="16"/>
        <v>0</v>
      </c>
    </row>
    <row r="328" spans="1:13" outlineLevel="5">
      <c r="A328" s="132" t="s">
        <v>694</v>
      </c>
      <c r="B328" s="133" t="s">
        <v>341</v>
      </c>
      <c r="C328" s="133" t="s">
        <v>70</v>
      </c>
      <c r="D328" s="133" t="s">
        <v>165</v>
      </c>
      <c r="E328" s="133" t="s">
        <v>2</v>
      </c>
      <c r="F328" s="134">
        <f>Приложение_6!F694</f>
        <v>98897170.430000007</v>
      </c>
      <c r="G328" s="134"/>
      <c r="I328" s="165">
        <v>98897170.430000007</v>
      </c>
      <c r="L328" s="165">
        <f t="shared" si="15"/>
        <v>0</v>
      </c>
      <c r="M328" s="165">
        <f t="shared" si="16"/>
        <v>0</v>
      </c>
    </row>
    <row r="329" spans="1:13" ht="126" outlineLevel="3">
      <c r="A329" s="132" t="s">
        <v>472</v>
      </c>
      <c r="B329" s="133" t="s">
        <v>342</v>
      </c>
      <c r="C329" s="133" t="s">
        <v>1</v>
      </c>
      <c r="D329" s="133" t="s">
        <v>3</v>
      </c>
      <c r="E329" s="133" t="s">
        <v>3</v>
      </c>
      <c r="F329" s="134">
        <f>F330</f>
        <v>11540400.52</v>
      </c>
      <c r="G329" s="134">
        <f>G330</f>
        <v>11540400.52</v>
      </c>
      <c r="I329" s="165">
        <v>11540400.52</v>
      </c>
      <c r="J329" s="165">
        <v>11540400.52</v>
      </c>
      <c r="L329" s="165">
        <f t="shared" si="15"/>
        <v>0</v>
      </c>
      <c r="M329" s="165">
        <f t="shared" si="16"/>
        <v>0</v>
      </c>
    </row>
    <row r="330" spans="1:13" ht="78.75" outlineLevel="4">
      <c r="A330" s="132" t="s">
        <v>706</v>
      </c>
      <c r="B330" s="133" t="s">
        <v>342</v>
      </c>
      <c r="C330" s="133" t="s">
        <v>70</v>
      </c>
      <c r="D330" s="133" t="s">
        <v>3</v>
      </c>
      <c r="E330" s="133" t="s">
        <v>3</v>
      </c>
      <c r="F330" s="134">
        <f>F331</f>
        <v>11540400.52</v>
      </c>
      <c r="G330" s="134">
        <f>G331</f>
        <v>11540400.52</v>
      </c>
      <c r="I330" s="165">
        <v>11540400.52</v>
      </c>
      <c r="J330" s="165">
        <v>11540400.52</v>
      </c>
      <c r="L330" s="165">
        <f t="shared" si="15"/>
        <v>0</v>
      </c>
      <c r="M330" s="165">
        <f t="shared" si="16"/>
        <v>0</v>
      </c>
    </row>
    <row r="331" spans="1:13" outlineLevel="5">
      <c r="A331" s="132" t="s">
        <v>694</v>
      </c>
      <c r="B331" s="133" t="s">
        <v>342</v>
      </c>
      <c r="C331" s="133" t="s">
        <v>70</v>
      </c>
      <c r="D331" s="133" t="s">
        <v>165</v>
      </c>
      <c r="E331" s="133" t="s">
        <v>2</v>
      </c>
      <c r="F331" s="134">
        <f>Приложение_6!F696</f>
        <v>11540400.52</v>
      </c>
      <c r="G331" s="134">
        <f>F331</f>
        <v>11540400.52</v>
      </c>
      <c r="I331" s="165">
        <v>11540400.52</v>
      </c>
      <c r="J331" s="165">
        <v>11540400.52</v>
      </c>
      <c r="L331" s="165">
        <f t="shared" si="15"/>
        <v>0</v>
      </c>
      <c r="M331" s="165">
        <f t="shared" si="16"/>
        <v>0</v>
      </c>
    </row>
    <row r="332" spans="1:13" ht="126" outlineLevel="3">
      <c r="A332" s="132" t="s">
        <v>472</v>
      </c>
      <c r="B332" s="133" t="s">
        <v>343</v>
      </c>
      <c r="C332" s="133" t="s">
        <v>1</v>
      </c>
      <c r="D332" s="133" t="s">
        <v>3</v>
      </c>
      <c r="E332" s="133" t="s">
        <v>3</v>
      </c>
      <c r="F332" s="134">
        <f>F333</f>
        <v>6193488.7599999998</v>
      </c>
      <c r="G332" s="134"/>
      <c r="I332" s="165">
        <v>6193488.7599999998</v>
      </c>
      <c r="L332" s="165">
        <f t="shared" si="15"/>
        <v>0</v>
      </c>
      <c r="M332" s="165">
        <f t="shared" si="16"/>
        <v>0</v>
      </c>
    </row>
    <row r="333" spans="1:13" ht="78.75" outlineLevel="4">
      <c r="A333" s="132" t="s">
        <v>706</v>
      </c>
      <c r="B333" s="133" t="s">
        <v>343</v>
      </c>
      <c r="C333" s="133" t="s">
        <v>70</v>
      </c>
      <c r="D333" s="133" t="s">
        <v>3</v>
      </c>
      <c r="E333" s="133" t="s">
        <v>3</v>
      </c>
      <c r="F333" s="134">
        <f>F334</f>
        <v>6193488.7599999998</v>
      </c>
      <c r="G333" s="134"/>
      <c r="I333" s="165">
        <v>6193488.7599999998</v>
      </c>
      <c r="L333" s="165">
        <f t="shared" si="15"/>
        <v>0</v>
      </c>
      <c r="M333" s="165">
        <f t="shared" si="16"/>
        <v>0</v>
      </c>
    </row>
    <row r="334" spans="1:13" outlineLevel="5">
      <c r="A334" s="132" t="s">
        <v>694</v>
      </c>
      <c r="B334" s="133" t="s">
        <v>343</v>
      </c>
      <c r="C334" s="133" t="s">
        <v>70</v>
      </c>
      <c r="D334" s="133" t="s">
        <v>165</v>
      </c>
      <c r="E334" s="133" t="s">
        <v>2</v>
      </c>
      <c r="F334" s="134">
        <f>Приложение_6!F698</f>
        <v>6193488.7599999998</v>
      </c>
      <c r="G334" s="134"/>
      <c r="I334" s="165">
        <v>6193488.7599999998</v>
      </c>
      <c r="L334" s="165">
        <f t="shared" si="15"/>
        <v>0</v>
      </c>
      <c r="M334" s="165">
        <f t="shared" si="16"/>
        <v>0</v>
      </c>
    </row>
    <row r="335" spans="1:13" ht="31.5" outlineLevel="2">
      <c r="A335" s="132" t="s">
        <v>571</v>
      </c>
      <c r="B335" s="133" t="s">
        <v>344</v>
      </c>
      <c r="C335" s="133" t="s">
        <v>1</v>
      </c>
      <c r="D335" s="133" t="s">
        <v>3</v>
      </c>
      <c r="E335" s="133" t="s">
        <v>3</v>
      </c>
      <c r="F335" s="134">
        <f>F336+F339+F342</f>
        <v>1745018</v>
      </c>
      <c r="G335" s="134">
        <f>G341+G344</f>
        <v>493936</v>
      </c>
      <c r="I335" s="165">
        <v>1745018</v>
      </c>
      <c r="J335" s="165">
        <v>493936</v>
      </c>
      <c r="L335" s="165">
        <f t="shared" si="15"/>
        <v>0</v>
      </c>
      <c r="M335" s="165">
        <f t="shared" si="16"/>
        <v>0</v>
      </c>
    </row>
    <row r="336" spans="1:13" ht="126" outlineLevel="3">
      <c r="A336" s="132" t="s">
        <v>439</v>
      </c>
      <c r="B336" s="133" t="s">
        <v>345</v>
      </c>
      <c r="C336" s="133" t="s">
        <v>1</v>
      </c>
      <c r="D336" s="133" t="s">
        <v>3</v>
      </c>
      <c r="E336" s="133" t="s">
        <v>3</v>
      </c>
      <c r="F336" s="134">
        <f>F337</f>
        <v>1251082</v>
      </c>
      <c r="G336" s="134"/>
      <c r="I336" s="165">
        <v>1251082</v>
      </c>
      <c r="L336" s="165">
        <f t="shared" si="15"/>
        <v>0</v>
      </c>
      <c r="M336" s="165">
        <f t="shared" si="16"/>
        <v>0</v>
      </c>
    </row>
    <row r="337" spans="1:13" ht="78.75" outlineLevel="4">
      <c r="A337" s="132" t="s">
        <v>706</v>
      </c>
      <c r="B337" s="133" t="s">
        <v>345</v>
      </c>
      <c r="C337" s="133" t="s">
        <v>70</v>
      </c>
      <c r="D337" s="133" t="s">
        <v>3</v>
      </c>
      <c r="E337" s="133" t="s">
        <v>3</v>
      </c>
      <c r="F337" s="134">
        <f>F338</f>
        <v>1251082</v>
      </c>
      <c r="G337" s="134"/>
      <c r="I337" s="165">
        <v>1251082</v>
      </c>
      <c r="L337" s="165">
        <f t="shared" ref="L337:L400" si="17">I337-F337</f>
        <v>0</v>
      </c>
      <c r="M337" s="165">
        <f t="shared" ref="M337:M400" si="18">J337-G337</f>
        <v>0</v>
      </c>
    </row>
    <row r="338" spans="1:13" outlineLevel="5">
      <c r="A338" s="132" t="s">
        <v>694</v>
      </c>
      <c r="B338" s="133" t="s">
        <v>345</v>
      </c>
      <c r="C338" s="133" t="s">
        <v>70</v>
      </c>
      <c r="D338" s="133" t="s">
        <v>165</v>
      </c>
      <c r="E338" s="133" t="s">
        <v>2</v>
      </c>
      <c r="F338" s="134">
        <f>Приложение_6!F701</f>
        <v>1251082</v>
      </c>
      <c r="G338" s="134"/>
      <c r="I338" s="165">
        <v>1251082</v>
      </c>
      <c r="L338" s="165">
        <f t="shared" si="17"/>
        <v>0</v>
      </c>
      <c r="M338" s="165">
        <f t="shared" si="18"/>
        <v>0</v>
      </c>
    </row>
    <row r="339" spans="1:13" ht="157.5" outlineLevel="3">
      <c r="A339" s="132" t="s">
        <v>481</v>
      </c>
      <c r="B339" s="133" t="s">
        <v>387</v>
      </c>
      <c r="C339" s="133" t="s">
        <v>1</v>
      </c>
      <c r="D339" s="133" t="s">
        <v>3</v>
      </c>
      <c r="E339" s="133" t="s">
        <v>3</v>
      </c>
      <c r="F339" s="134">
        <f>F340</f>
        <v>5536</v>
      </c>
      <c r="G339" s="134">
        <f>G340</f>
        <v>5536</v>
      </c>
      <c r="I339" s="165">
        <v>5536</v>
      </c>
      <c r="J339" s="165">
        <v>5536</v>
      </c>
      <c r="L339" s="165">
        <f t="shared" si="17"/>
        <v>0</v>
      </c>
      <c r="M339" s="165">
        <f t="shared" si="18"/>
        <v>0</v>
      </c>
    </row>
    <row r="340" spans="1:13" ht="78.75" outlineLevel="4">
      <c r="A340" s="132" t="s">
        <v>706</v>
      </c>
      <c r="B340" s="133" t="s">
        <v>387</v>
      </c>
      <c r="C340" s="133" t="s">
        <v>70</v>
      </c>
      <c r="D340" s="133" t="s">
        <v>3</v>
      </c>
      <c r="E340" s="133" t="s">
        <v>3</v>
      </c>
      <c r="F340" s="134">
        <f>F341</f>
        <v>5536</v>
      </c>
      <c r="G340" s="134">
        <f>G341</f>
        <v>5536</v>
      </c>
      <c r="I340" s="165">
        <v>5536</v>
      </c>
      <c r="J340" s="165">
        <v>5536</v>
      </c>
      <c r="L340" s="165">
        <f t="shared" si="17"/>
        <v>0</v>
      </c>
      <c r="M340" s="165">
        <f t="shared" si="18"/>
        <v>0</v>
      </c>
    </row>
    <row r="341" spans="1:13" ht="31.5" outlineLevel="5">
      <c r="A341" s="132" t="s">
        <v>696</v>
      </c>
      <c r="B341" s="133" t="s">
        <v>387</v>
      </c>
      <c r="C341" s="133" t="s">
        <v>70</v>
      </c>
      <c r="D341" s="133" t="s">
        <v>187</v>
      </c>
      <c r="E341" s="133" t="s">
        <v>14</v>
      </c>
      <c r="F341" s="134">
        <f>Приложение_6!F787</f>
        <v>5536</v>
      </c>
      <c r="G341" s="134">
        <f>F341</f>
        <v>5536</v>
      </c>
      <c r="I341" s="165">
        <v>5536</v>
      </c>
      <c r="J341" s="165">
        <v>5536</v>
      </c>
      <c r="L341" s="165">
        <f t="shared" si="17"/>
        <v>0</v>
      </c>
      <c r="M341" s="165">
        <f t="shared" si="18"/>
        <v>0</v>
      </c>
    </row>
    <row r="342" spans="1:13" ht="141.75" customHeight="1" outlineLevel="3">
      <c r="A342" s="132" t="s">
        <v>482</v>
      </c>
      <c r="B342" s="133" t="s">
        <v>388</v>
      </c>
      <c r="C342" s="133" t="s">
        <v>1</v>
      </c>
      <c r="D342" s="133" t="s">
        <v>3</v>
      </c>
      <c r="E342" s="133" t="s">
        <v>3</v>
      </c>
      <c r="F342" s="134">
        <f>F343</f>
        <v>488400</v>
      </c>
      <c r="G342" s="134">
        <f>G343</f>
        <v>488400</v>
      </c>
      <c r="I342" s="165">
        <v>488400</v>
      </c>
      <c r="J342" s="165">
        <v>488400</v>
      </c>
      <c r="L342" s="165">
        <f t="shared" si="17"/>
        <v>0</v>
      </c>
      <c r="M342" s="165">
        <f t="shared" si="18"/>
        <v>0</v>
      </c>
    </row>
    <row r="343" spans="1:13" ht="78.75" outlineLevel="4">
      <c r="A343" s="132" t="s">
        <v>706</v>
      </c>
      <c r="B343" s="133" t="s">
        <v>388</v>
      </c>
      <c r="C343" s="133" t="s">
        <v>70</v>
      </c>
      <c r="D343" s="133" t="s">
        <v>3</v>
      </c>
      <c r="E343" s="133" t="s">
        <v>3</v>
      </c>
      <c r="F343" s="134">
        <f>F344</f>
        <v>488400</v>
      </c>
      <c r="G343" s="134">
        <f>G344</f>
        <v>488400</v>
      </c>
      <c r="I343" s="165">
        <v>488400</v>
      </c>
      <c r="J343" s="165">
        <v>488400</v>
      </c>
      <c r="L343" s="165">
        <f t="shared" si="17"/>
        <v>0</v>
      </c>
      <c r="M343" s="165">
        <f t="shared" si="18"/>
        <v>0</v>
      </c>
    </row>
    <row r="344" spans="1:13" ht="31.5" outlineLevel="5">
      <c r="A344" s="132" t="s">
        <v>696</v>
      </c>
      <c r="B344" s="133" t="s">
        <v>388</v>
      </c>
      <c r="C344" s="133" t="s">
        <v>70</v>
      </c>
      <c r="D344" s="133" t="s">
        <v>187</v>
      </c>
      <c r="E344" s="133" t="s">
        <v>14</v>
      </c>
      <c r="F344" s="134">
        <f>Приложение_6!F789</f>
        <v>488400</v>
      </c>
      <c r="G344" s="134">
        <f>F344</f>
        <v>488400</v>
      </c>
      <c r="I344" s="165">
        <v>488400</v>
      </c>
      <c r="J344" s="165">
        <v>488400</v>
      </c>
      <c r="L344" s="165">
        <f t="shared" si="17"/>
        <v>0</v>
      </c>
      <c r="M344" s="165">
        <f t="shared" si="18"/>
        <v>0</v>
      </c>
    </row>
    <row r="345" spans="1:13" ht="47.25" outlineLevel="1">
      <c r="A345" s="139" t="s">
        <v>659</v>
      </c>
      <c r="B345" s="140" t="s">
        <v>346</v>
      </c>
      <c r="C345" s="140" t="s">
        <v>1</v>
      </c>
      <c r="D345" s="140" t="s">
        <v>3</v>
      </c>
      <c r="E345" s="140" t="s">
        <v>3</v>
      </c>
      <c r="F345" s="141">
        <f>F346+F356+F366+F370+F374</f>
        <v>55133748.43</v>
      </c>
      <c r="G345" s="141"/>
      <c r="I345" s="165">
        <v>55133748.43</v>
      </c>
      <c r="L345" s="165">
        <f t="shared" si="17"/>
        <v>0</v>
      </c>
      <c r="M345" s="165">
        <f t="shared" si="18"/>
        <v>0</v>
      </c>
    </row>
    <row r="346" spans="1:13" ht="78.75" outlineLevel="2">
      <c r="A346" s="132" t="s">
        <v>600</v>
      </c>
      <c r="B346" s="133" t="s">
        <v>347</v>
      </c>
      <c r="C346" s="133" t="s">
        <v>1</v>
      </c>
      <c r="D346" s="133" t="s">
        <v>3</v>
      </c>
      <c r="E346" s="133" t="s">
        <v>3</v>
      </c>
      <c r="F346" s="134">
        <f>F347+F350+F353</f>
        <v>44562339.869999997</v>
      </c>
      <c r="G346" s="134">
        <f>G352</f>
        <v>5135772.78</v>
      </c>
      <c r="I346" s="165">
        <v>44562339.869999997</v>
      </c>
      <c r="J346" s="165">
        <v>5135772.78</v>
      </c>
      <c r="L346" s="165">
        <f t="shared" si="17"/>
        <v>0</v>
      </c>
      <c r="M346" s="165">
        <f t="shared" si="18"/>
        <v>0</v>
      </c>
    </row>
    <row r="347" spans="1:13" ht="126" outlineLevel="3">
      <c r="A347" s="132" t="s">
        <v>450</v>
      </c>
      <c r="B347" s="133" t="s">
        <v>348</v>
      </c>
      <c r="C347" s="133" t="s">
        <v>1</v>
      </c>
      <c r="D347" s="133" t="s">
        <v>3</v>
      </c>
      <c r="E347" s="133" t="s">
        <v>3</v>
      </c>
      <c r="F347" s="134">
        <f>F348</f>
        <v>37937563.689999998</v>
      </c>
      <c r="G347" s="134"/>
      <c r="I347" s="165">
        <v>37937563.689999998</v>
      </c>
      <c r="L347" s="165">
        <f t="shared" si="17"/>
        <v>0</v>
      </c>
      <c r="M347" s="165">
        <f t="shared" si="18"/>
        <v>0</v>
      </c>
    </row>
    <row r="348" spans="1:13" ht="78.75" outlineLevel="4">
      <c r="A348" s="132" t="s">
        <v>706</v>
      </c>
      <c r="B348" s="133" t="s">
        <v>348</v>
      </c>
      <c r="C348" s="133" t="s">
        <v>70</v>
      </c>
      <c r="D348" s="133" t="s">
        <v>3</v>
      </c>
      <c r="E348" s="133" t="s">
        <v>3</v>
      </c>
      <c r="F348" s="134">
        <f>F349</f>
        <v>37937563.689999998</v>
      </c>
      <c r="G348" s="134"/>
      <c r="I348" s="165">
        <v>37937563.689999998</v>
      </c>
      <c r="L348" s="165">
        <f t="shared" si="17"/>
        <v>0</v>
      </c>
      <c r="M348" s="165">
        <f t="shared" si="18"/>
        <v>0</v>
      </c>
    </row>
    <row r="349" spans="1:13" outlineLevel="5">
      <c r="A349" s="132" t="s">
        <v>694</v>
      </c>
      <c r="B349" s="133" t="s">
        <v>348</v>
      </c>
      <c r="C349" s="133" t="s">
        <v>70</v>
      </c>
      <c r="D349" s="133" t="s">
        <v>165</v>
      </c>
      <c r="E349" s="133" t="s">
        <v>2</v>
      </c>
      <c r="F349" s="134">
        <f>Приложение_6!F705</f>
        <v>37937563.689999998</v>
      </c>
      <c r="G349" s="134"/>
      <c r="I349" s="165">
        <v>37937563.689999998</v>
      </c>
      <c r="L349" s="165">
        <f t="shared" si="17"/>
        <v>0</v>
      </c>
      <c r="M349" s="165">
        <f t="shared" si="18"/>
        <v>0</v>
      </c>
    </row>
    <row r="350" spans="1:13" ht="126" outlineLevel="3">
      <c r="A350" s="132" t="s">
        <v>472</v>
      </c>
      <c r="B350" s="133" t="s">
        <v>349</v>
      </c>
      <c r="C350" s="133" t="s">
        <v>1</v>
      </c>
      <c r="D350" s="133" t="s">
        <v>3</v>
      </c>
      <c r="E350" s="133" t="s">
        <v>3</v>
      </c>
      <c r="F350" s="134">
        <f>F351</f>
        <v>5135772.78</v>
      </c>
      <c r="G350" s="134">
        <f>G351</f>
        <v>5135772.78</v>
      </c>
      <c r="I350" s="165">
        <v>5135772.78</v>
      </c>
      <c r="J350" s="165">
        <v>5135772.78</v>
      </c>
      <c r="L350" s="165">
        <f t="shared" si="17"/>
        <v>0</v>
      </c>
      <c r="M350" s="165">
        <f t="shared" si="18"/>
        <v>0</v>
      </c>
    </row>
    <row r="351" spans="1:13" ht="78.75" outlineLevel="4">
      <c r="A351" s="132" t="s">
        <v>706</v>
      </c>
      <c r="B351" s="133" t="s">
        <v>349</v>
      </c>
      <c r="C351" s="133" t="s">
        <v>70</v>
      </c>
      <c r="D351" s="133" t="s">
        <v>3</v>
      </c>
      <c r="E351" s="133" t="s">
        <v>3</v>
      </c>
      <c r="F351" s="134">
        <f>F352</f>
        <v>5135772.78</v>
      </c>
      <c r="G351" s="134">
        <f>G352</f>
        <v>5135772.78</v>
      </c>
      <c r="I351" s="165">
        <v>5135772.78</v>
      </c>
      <c r="J351" s="165">
        <v>5135772.78</v>
      </c>
      <c r="L351" s="165">
        <f t="shared" si="17"/>
        <v>0</v>
      </c>
      <c r="M351" s="165">
        <f t="shared" si="18"/>
        <v>0</v>
      </c>
    </row>
    <row r="352" spans="1:13" outlineLevel="5">
      <c r="A352" s="132" t="s">
        <v>694</v>
      </c>
      <c r="B352" s="133" t="s">
        <v>349</v>
      </c>
      <c r="C352" s="133" t="s">
        <v>70</v>
      </c>
      <c r="D352" s="133" t="s">
        <v>165</v>
      </c>
      <c r="E352" s="133" t="s">
        <v>2</v>
      </c>
      <c r="F352" s="134">
        <f>Приложение_6!F707</f>
        <v>5135772.78</v>
      </c>
      <c r="G352" s="134">
        <f>F352</f>
        <v>5135772.78</v>
      </c>
      <c r="I352" s="165">
        <v>5135772.78</v>
      </c>
      <c r="J352" s="165">
        <v>5135772.78</v>
      </c>
      <c r="L352" s="165">
        <f t="shared" si="17"/>
        <v>0</v>
      </c>
      <c r="M352" s="165">
        <f t="shared" si="18"/>
        <v>0</v>
      </c>
    </row>
    <row r="353" spans="1:13" ht="126" outlineLevel="3">
      <c r="A353" s="132" t="s">
        <v>472</v>
      </c>
      <c r="B353" s="133" t="s">
        <v>350</v>
      </c>
      <c r="C353" s="133" t="s">
        <v>1</v>
      </c>
      <c r="D353" s="133" t="s">
        <v>3</v>
      </c>
      <c r="E353" s="133" t="s">
        <v>3</v>
      </c>
      <c r="F353" s="134">
        <f>F354</f>
        <v>1489003.4</v>
      </c>
      <c r="G353" s="134"/>
      <c r="I353" s="165">
        <v>1489003.4</v>
      </c>
      <c r="L353" s="165">
        <f t="shared" si="17"/>
        <v>0</v>
      </c>
      <c r="M353" s="165">
        <f t="shared" si="18"/>
        <v>0</v>
      </c>
    </row>
    <row r="354" spans="1:13" ht="78.75" outlineLevel="4">
      <c r="A354" s="132" t="s">
        <v>706</v>
      </c>
      <c r="B354" s="133" t="s">
        <v>350</v>
      </c>
      <c r="C354" s="133" t="s">
        <v>70</v>
      </c>
      <c r="D354" s="133" t="s">
        <v>3</v>
      </c>
      <c r="E354" s="133" t="s">
        <v>3</v>
      </c>
      <c r="F354" s="134">
        <f>F355</f>
        <v>1489003.4</v>
      </c>
      <c r="G354" s="134"/>
      <c r="I354" s="165">
        <v>1489003.4</v>
      </c>
      <c r="L354" s="165">
        <f t="shared" si="17"/>
        <v>0</v>
      </c>
      <c r="M354" s="165">
        <f t="shared" si="18"/>
        <v>0</v>
      </c>
    </row>
    <row r="355" spans="1:13" outlineLevel="5">
      <c r="A355" s="132" t="s">
        <v>694</v>
      </c>
      <c r="B355" s="133" t="s">
        <v>350</v>
      </c>
      <c r="C355" s="133" t="s">
        <v>70</v>
      </c>
      <c r="D355" s="133" t="s">
        <v>165</v>
      </c>
      <c r="E355" s="133" t="s">
        <v>2</v>
      </c>
      <c r="F355" s="134">
        <f>Приложение_6!F709</f>
        <v>1489003.4</v>
      </c>
      <c r="G355" s="134"/>
      <c r="I355" s="165">
        <v>1489003.4</v>
      </c>
      <c r="L355" s="165">
        <f t="shared" si="17"/>
        <v>0</v>
      </c>
      <c r="M355" s="165">
        <f t="shared" si="18"/>
        <v>0</v>
      </c>
    </row>
    <row r="356" spans="1:13" ht="31.5" outlineLevel="2">
      <c r="A356" s="132" t="s">
        <v>571</v>
      </c>
      <c r="B356" s="133" t="s">
        <v>351</v>
      </c>
      <c r="C356" s="133" t="s">
        <v>1</v>
      </c>
      <c r="D356" s="133" t="s">
        <v>3</v>
      </c>
      <c r="E356" s="133" t="s">
        <v>3</v>
      </c>
      <c r="F356" s="134">
        <f>F357+F360+F363</f>
        <v>1071390</v>
      </c>
      <c r="G356" s="134">
        <f>G362+G365</f>
        <v>122228</v>
      </c>
      <c r="I356" s="165">
        <v>1071390</v>
      </c>
      <c r="J356" s="165">
        <v>122228</v>
      </c>
      <c r="L356" s="165">
        <f t="shared" si="17"/>
        <v>0</v>
      </c>
      <c r="M356" s="165">
        <f t="shared" si="18"/>
        <v>0</v>
      </c>
    </row>
    <row r="357" spans="1:13" ht="126" outlineLevel="3">
      <c r="A357" s="132" t="s">
        <v>439</v>
      </c>
      <c r="B357" s="133" t="s">
        <v>352</v>
      </c>
      <c r="C357" s="133" t="s">
        <v>1</v>
      </c>
      <c r="D357" s="133" t="s">
        <v>3</v>
      </c>
      <c r="E357" s="133" t="s">
        <v>3</v>
      </c>
      <c r="F357" s="134">
        <f>F358</f>
        <v>949162</v>
      </c>
      <c r="G357" s="134"/>
      <c r="I357" s="165">
        <v>949162</v>
      </c>
      <c r="L357" s="165">
        <f t="shared" si="17"/>
        <v>0</v>
      </c>
      <c r="M357" s="165">
        <f t="shared" si="18"/>
        <v>0</v>
      </c>
    </row>
    <row r="358" spans="1:13" ht="78.75" outlineLevel="4">
      <c r="A358" s="132" t="s">
        <v>706</v>
      </c>
      <c r="B358" s="133" t="s">
        <v>352</v>
      </c>
      <c r="C358" s="133" t="s">
        <v>70</v>
      </c>
      <c r="D358" s="133" t="s">
        <v>3</v>
      </c>
      <c r="E358" s="133" t="s">
        <v>3</v>
      </c>
      <c r="F358" s="134">
        <f>F359</f>
        <v>949162</v>
      </c>
      <c r="G358" s="134"/>
      <c r="I358" s="165">
        <v>949162</v>
      </c>
      <c r="L358" s="165">
        <f t="shared" si="17"/>
        <v>0</v>
      </c>
      <c r="M358" s="165">
        <f t="shared" si="18"/>
        <v>0</v>
      </c>
    </row>
    <row r="359" spans="1:13" outlineLevel="5">
      <c r="A359" s="132" t="s">
        <v>694</v>
      </c>
      <c r="B359" s="133" t="s">
        <v>352</v>
      </c>
      <c r="C359" s="133" t="s">
        <v>70</v>
      </c>
      <c r="D359" s="133" t="s">
        <v>165</v>
      </c>
      <c r="E359" s="133" t="s">
        <v>2</v>
      </c>
      <c r="F359" s="134">
        <f>Приложение_6!F712</f>
        <v>949162</v>
      </c>
      <c r="G359" s="134"/>
      <c r="I359" s="165">
        <v>949162</v>
      </c>
      <c r="L359" s="165">
        <f t="shared" si="17"/>
        <v>0</v>
      </c>
      <c r="M359" s="165">
        <f t="shared" si="18"/>
        <v>0</v>
      </c>
    </row>
    <row r="360" spans="1:13" ht="157.5" outlineLevel="3">
      <c r="A360" s="132" t="s">
        <v>481</v>
      </c>
      <c r="B360" s="133" t="s">
        <v>389</v>
      </c>
      <c r="C360" s="133" t="s">
        <v>1</v>
      </c>
      <c r="D360" s="133" t="s">
        <v>3</v>
      </c>
      <c r="E360" s="133" t="s">
        <v>3</v>
      </c>
      <c r="F360" s="134">
        <f>F361</f>
        <v>2228</v>
      </c>
      <c r="G360" s="134">
        <f>G361</f>
        <v>2228</v>
      </c>
      <c r="I360" s="165">
        <v>2228</v>
      </c>
      <c r="J360" s="165">
        <v>2228</v>
      </c>
      <c r="L360" s="165">
        <f t="shared" si="17"/>
        <v>0</v>
      </c>
      <c r="M360" s="165">
        <f t="shared" si="18"/>
        <v>0</v>
      </c>
    </row>
    <row r="361" spans="1:13" ht="78.75" outlineLevel="4">
      <c r="A361" s="132" t="s">
        <v>706</v>
      </c>
      <c r="B361" s="133" t="s">
        <v>389</v>
      </c>
      <c r="C361" s="133" t="s">
        <v>70</v>
      </c>
      <c r="D361" s="133" t="s">
        <v>3</v>
      </c>
      <c r="E361" s="133" t="s">
        <v>3</v>
      </c>
      <c r="F361" s="134">
        <f>F362</f>
        <v>2228</v>
      </c>
      <c r="G361" s="134">
        <f>G362</f>
        <v>2228</v>
      </c>
      <c r="I361" s="165">
        <v>2228</v>
      </c>
      <c r="J361" s="165">
        <v>2228</v>
      </c>
      <c r="L361" s="165">
        <f t="shared" si="17"/>
        <v>0</v>
      </c>
      <c r="M361" s="165">
        <f t="shared" si="18"/>
        <v>0</v>
      </c>
    </row>
    <row r="362" spans="1:13" ht="31.5" outlineLevel="5">
      <c r="A362" s="132" t="s">
        <v>696</v>
      </c>
      <c r="B362" s="133" t="s">
        <v>389</v>
      </c>
      <c r="C362" s="133" t="s">
        <v>70</v>
      </c>
      <c r="D362" s="133" t="s">
        <v>187</v>
      </c>
      <c r="E362" s="133" t="s">
        <v>14</v>
      </c>
      <c r="F362" s="134">
        <f>Приложение_6!F793</f>
        <v>2228</v>
      </c>
      <c r="G362" s="134">
        <f>F362</f>
        <v>2228</v>
      </c>
      <c r="I362" s="165">
        <v>2228</v>
      </c>
      <c r="J362" s="165">
        <v>2228</v>
      </c>
      <c r="L362" s="165">
        <f t="shared" si="17"/>
        <v>0</v>
      </c>
      <c r="M362" s="165">
        <f t="shared" si="18"/>
        <v>0</v>
      </c>
    </row>
    <row r="363" spans="1:13" ht="141.75" customHeight="1" outlineLevel="3">
      <c r="A363" s="132" t="s">
        <v>482</v>
      </c>
      <c r="B363" s="133" t="s">
        <v>390</v>
      </c>
      <c r="C363" s="133" t="s">
        <v>1</v>
      </c>
      <c r="D363" s="133" t="s">
        <v>3</v>
      </c>
      <c r="E363" s="133" t="s">
        <v>3</v>
      </c>
      <c r="F363" s="134">
        <f>F364</f>
        <v>120000</v>
      </c>
      <c r="G363" s="134">
        <f>G364</f>
        <v>120000</v>
      </c>
      <c r="I363" s="165">
        <v>120000</v>
      </c>
      <c r="J363" s="165">
        <v>120000</v>
      </c>
      <c r="L363" s="165">
        <f t="shared" si="17"/>
        <v>0</v>
      </c>
      <c r="M363" s="165">
        <f t="shared" si="18"/>
        <v>0</v>
      </c>
    </row>
    <row r="364" spans="1:13" ht="78.75" outlineLevel="4">
      <c r="A364" s="132" t="s">
        <v>706</v>
      </c>
      <c r="B364" s="133" t="s">
        <v>390</v>
      </c>
      <c r="C364" s="133" t="s">
        <v>70</v>
      </c>
      <c r="D364" s="133" t="s">
        <v>3</v>
      </c>
      <c r="E364" s="133" t="s">
        <v>3</v>
      </c>
      <c r="F364" s="134">
        <f>F365</f>
        <v>120000</v>
      </c>
      <c r="G364" s="134">
        <f>G365</f>
        <v>120000</v>
      </c>
      <c r="I364" s="165">
        <v>120000</v>
      </c>
      <c r="J364" s="165">
        <v>120000</v>
      </c>
      <c r="L364" s="165">
        <f t="shared" si="17"/>
        <v>0</v>
      </c>
      <c r="M364" s="165">
        <f t="shared" si="18"/>
        <v>0</v>
      </c>
    </row>
    <row r="365" spans="1:13" ht="31.5" outlineLevel="5">
      <c r="A365" s="132" t="s">
        <v>696</v>
      </c>
      <c r="B365" s="133" t="s">
        <v>390</v>
      </c>
      <c r="C365" s="133" t="s">
        <v>70</v>
      </c>
      <c r="D365" s="133" t="s">
        <v>187</v>
      </c>
      <c r="E365" s="133" t="s">
        <v>14</v>
      </c>
      <c r="F365" s="134">
        <f>Приложение_6!F795</f>
        <v>120000</v>
      </c>
      <c r="G365" s="134">
        <f>F365</f>
        <v>120000</v>
      </c>
      <c r="I365" s="165">
        <v>120000</v>
      </c>
      <c r="J365" s="165">
        <v>120000</v>
      </c>
      <c r="L365" s="165">
        <f t="shared" si="17"/>
        <v>0</v>
      </c>
      <c r="M365" s="165">
        <f t="shared" si="18"/>
        <v>0</v>
      </c>
    </row>
    <row r="366" spans="1:13" ht="94.5" outlineLevel="2">
      <c r="A366" s="132" t="s">
        <v>601</v>
      </c>
      <c r="B366" s="133" t="s">
        <v>353</v>
      </c>
      <c r="C366" s="133" t="s">
        <v>1</v>
      </c>
      <c r="D366" s="133" t="s">
        <v>3</v>
      </c>
      <c r="E366" s="133" t="s">
        <v>3</v>
      </c>
      <c r="F366" s="134">
        <f>F367</f>
        <v>5248567.25</v>
      </c>
      <c r="G366" s="134"/>
      <c r="I366" s="165">
        <v>5248567.25</v>
      </c>
      <c r="L366" s="165">
        <f t="shared" si="17"/>
        <v>0</v>
      </c>
      <c r="M366" s="165">
        <f t="shared" si="18"/>
        <v>0</v>
      </c>
    </row>
    <row r="367" spans="1:13" ht="126" outlineLevel="3">
      <c r="A367" s="132" t="s">
        <v>450</v>
      </c>
      <c r="B367" s="133" t="s">
        <v>354</v>
      </c>
      <c r="C367" s="133" t="s">
        <v>1</v>
      </c>
      <c r="D367" s="133" t="s">
        <v>3</v>
      </c>
      <c r="E367" s="133" t="s">
        <v>3</v>
      </c>
      <c r="F367" s="134">
        <f>F368</f>
        <v>5248567.25</v>
      </c>
      <c r="G367" s="134"/>
      <c r="I367" s="165">
        <v>5248567.25</v>
      </c>
      <c r="L367" s="165">
        <f t="shared" si="17"/>
        <v>0</v>
      </c>
      <c r="M367" s="165">
        <f t="shared" si="18"/>
        <v>0</v>
      </c>
    </row>
    <row r="368" spans="1:13" ht="78.75" outlineLevel="4">
      <c r="A368" s="132" t="s">
        <v>706</v>
      </c>
      <c r="B368" s="133" t="s">
        <v>354</v>
      </c>
      <c r="C368" s="133" t="s">
        <v>70</v>
      </c>
      <c r="D368" s="133" t="s">
        <v>3</v>
      </c>
      <c r="E368" s="133" t="s">
        <v>3</v>
      </c>
      <c r="F368" s="134">
        <f>F369</f>
        <v>5248567.25</v>
      </c>
      <c r="G368" s="134"/>
      <c r="I368" s="165">
        <v>5248567.25</v>
      </c>
      <c r="L368" s="165">
        <f t="shared" si="17"/>
        <v>0</v>
      </c>
      <c r="M368" s="165">
        <f t="shared" si="18"/>
        <v>0</v>
      </c>
    </row>
    <row r="369" spans="1:13" outlineLevel="5">
      <c r="A369" s="132" t="s">
        <v>694</v>
      </c>
      <c r="B369" s="133" t="s">
        <v>354</v>
      </c>
      <c r="C369" s="133" t="s">
        <v>70</v>
      </c>
      <c r="D369" s="133" t="s">
        <v>165</v>
      </c>
      <c r="E369" s="133" t="s">
        <v>2</v>
      </c>
      <c r="F369" s="134">
        <f>Приложение_6!F715</f>
        <v>5248567.25</v>
      </c>
      <c r="G369" s="134"/>
      <c r="I369" s="165">
        <v>5248567.25</v>
      </c>
      <c r="L369" s="165">
        <f t="shared" si="17"/>
        <v>0</v>
      </c>
      <c r="M369" s="165">
        <f t="shared" si="18"/>
        <v>0</v>
      </c>
    </row>
    <row r="370" spans="1:13" ht="47.25" outlineLevel="2">
      <c r="A370" s="132" t="s">
        <v>602</v>
      </c>
      <c r="B370" s="133" t="s">
        <v>355</v>
      </c>
      <c r="C370" s="133" t="s">
        <v>1</v>
      </c>
      <c r="D370" s="133" t="s">
        <v>3</v>
      </c>
      <c r="E370" s="133" t="s">
        <v>3</v>
      </c>
      <c r="F370" s="134">
        <f>F371</f>
        <v>4142944.31</v>
      </c>
      <c r="G370" s="134"/>
      <c r="I370" s="165">
        <v>4142944.31</v>
      </c>
      <c r="L370" s="165">
        <f t="shared" si="17"/>
        <v>0</v>
      </c>
      <c r="M370" s="165">
        <f t="shared" si="18"/>
        <v>0</v>
      </c>
    </row>
    <row r="371" spans="1:13" ht="126" outlineLevel="3">
      <c r="A371" s="132" t="s">
        <v>450</v>
      </c>
      <c r="B371" s="133" t="s">
        <v>356</v>
      </c>
      <c r="C371" s="133" t="s">
        <v>1</v>
      </c>
      <c r="D371" s="133" t="s">
        <v>3</v>
      </c>
      <c r="E371" s="133" t="s">
        <v>3</v>
      </c>
      <c r="F371" s="134">
        <f>F372</f>
        <v>4142944.31</v>
      </c>
      <c r="G371" s="134"/>
      <c r="I371" s="165">
        <v>4142944.31</v>
      </c>
      <c r="L371" s="165">
        <f t="shared" si="17"/>
        <v>0</v>
      </c>
      <c r="M371" s="165">
        <f t="shared" si="18"/>
        <v>0</v>
      </c>
    </row>
    <row r="372" spans="1:13" ht="78.75" outlineLevel="4">
      <c r="A372" s="132" t="s">
        <v>706</v>
      </c>
      <c r="B372" s="133" t="s">
        <v>356</v>
      </c>
      <c r="C372" s="133" t="s">
        <v>70</v>
      </c>
      <c r="D372" s="133" t="s">
        <v>3</v>
      </c>
      <c r="E372" s="133" t="s">
        <v>3</v>
      </c>
      <c r="F372" s="134">
        <f>F373</f>
        <v>4142944.31</v>
      </c>
      <c r="G372" s="134"/>
      <c r="I372" s="165">
        <v>4142944.31</v>
      </c>
      <c r="L372" s="165">
        <f t="shared" si="17"/>
        <v>0</v>
      </c>
      <c r="M372" s="165">
        <f t="shared" si="18"/>
        <v>0</v>
      </c>
    </row>
    <row r="373" spans="1:13" outlineLevel="5">
      <c r="A373" s="132" t="s">
        <v>694</v>
      </c>
      <c r="B373" s="133" t="s">
        <v>356</v>
      </c>
      <c r="C373" s="133" t="s">
        <v>70</v>
      </c>
      <c r="D373" s="133" t="s">
        <v>165</v>
      </c>
      <c r="E373" s="133" t="s">
        <v>2</v>
      </c>
      <c r="F373" s="134">
        <f>Приложение_6!F718</f>
        <v>4142944.31</v>
      </c>
      <c r="G373" s="134"/>
      <c r="I373" s="165">
        <v>4142944.31</v>
      </c>
      <c r="L373" s="165">
        <f t="shared" si="17"/>
        <v>0</v>
      </c>
      <c r="M373" s="165">
        <f t="shared" si="18"/>
        <v>0</v>
      </c>
    </row>
    <row r="374" spans="1:13" ht="47.25" outlineLevel="2">
      <c r="A374" s="132" t="s">
        <v>603</v>
      </c>
      <c r="B374" s="133" t="s">
        <v>357</v>
      </c>
      <c r="C374" s="133" t="s">
        <v>1</v>
      </c>
      <c r="D374" s="133" t="s">
        <v>3</v>
      </c>
      <c r="E374" s="133" t="s">
        <v>3</v>
      </c>
      <c r="F374" s="134">
        <f>F375</f>
        <v>108507</v>
      </c>
      <c r="G374" s="134"/>
      <c r="I374" s="165">
        <v>108507</v>
      </c>
      <c r="L374" s="165">
        <f t="shared" si="17"/>
        <v>0</v>
      </c>
      <c r="M374" s="165">
        <f t="shared" si="18"/>
        <v>0</v>
      </c>
    </row>
    <row r="375" spans="1:13" ht="126" outlineLevel="3">
      <c r="A375" s="132" t="s">
        <v>450</v>
      </c>
      <c r="B375" s="133" t="s">
        <v>358</v>
      </c>
      <c r="C375" s="133" t="s">
        <v>1</v>
      </c>
      <c r="D375" s="133" t="s">
        <v>3</v>
      </c>
      <c r="E375" s="133" t="s">
        <v>3</v>
      </c>
      <c r="F375" s="134">
        <f>F376</f>
        <v>108507</v>
      </c>
      <c r="G375" s="134"/>
      <c r="I375" s="165">
        <v>108507</v>
      </c>
      <c r="L375" s="165">
        <f t="shared" si="17"/>
        <v>0</v>
      </c>
      <c r="M375" s="165">
        <f t="shared" si="18"/>
        <v>0</v>
      </c>
    </row>
    <row r="376" spans="1:13" ht="78.75" outlineLevel="4">
      <c r="A376" s="132" t="s">
        <v>706</v>
      </c>
      <c r="B376" s="133" t="s">
        <v>358</v>
      </c>
      <c r="C376" s="133" t="s">
        <v>70</v>
      </c>
      <c r="D376" s="133" t="s">
        <v>3</v>
      </c>
      <c r="E376" s="133" t="s">
        <v>3</v>
      </c>
      <c r="F376" s="134">
        <f>F377</f>
        <v>108507</v>
      </c>
      <c r="G376" s="134"/>
      <c r="I376" s="165">
        <v>108507</v>
      </c>
      <c r="L376" s="165">
        <f t="shared" si="17"/>
        <v>0</v>
      </c>
      <c r="M376" s="165">
        <f t="shared" si="18"/>
        <v>0</v>
      </c>
    </row>
    <row r="377" spans="1:13" outlineLevel="5">
      <c r="A377" s="132" t="s">
        <v>694</v>
      </c>
      <c r="B377" s="133" t="s">
        <v>358</v>
      </c>
      <c r="C377" s="133" t="s">
        <v>70</v>
      </c>
      <c r="D377" s="133" t="s">
        <v>165</v>
      </c>
      <c r="E377" s="133" t="s">
        <v>2</v>
      </c>
      <c r="F377" s="134">
        <f>Приложение_6!F721</f>
        <v>108507</v>
      </c>
      <c r="G377" s="134"/>
      <c r="I377" s="165">
        <v>108507</v>
      </c>
      <c r="L377" s="165">
        <f t="shared" si="17"/>
        <v>0</v>
      </c>
      <c r="M377" s="165">
        <f t="shared" si="18"/>
        <v>0</v>
      </c>
    </row>
    <row r="378" spans="1:13" ht="31.5" outlineLevel="1">
      <c r="A378" s="139" t="s">
        <v>660</v>
      </c>
      <c r="B378" s="140" t="s">
        <v>359</v>
      </c>
      <c r="C378" s="140" t="s">
        <v>1</v>
      </c>
      <c r="D378" s="140" t="s">
        <v>3</v>
      </c>
      <c r="E378" s="140" t="s">
        <v>3</v>
      </c>
      <c r="F378" s="141">
        <f>F379+F383+F393+F403</f>
        <v>15626673.809999999</v>
      </c>
      <c r="G378" s="141">
        <f>G379+G383+G393+G403</f>
        <v>1316946.22</v>
      </c>
      <c r="I378" s="165">
        <v>15626673.810000001</v>
      </c>
      <c r="J378" s="165">
        <v>1316946.22</v>
      </c>
      <c r="L378" s="165">
        <f t="shared" si="17"/>
        <v>0</v>
      </c>
      <c r="M378" s="165">
        <f t="shared" si="18"/>
        <v>0</v>
      </c>
    </row>
    <row r="379" spans="1:13" ht="94.5" outlineLevel="2">
      <c r="A379" s="132" t="s">
        <v>604</v>
      </c>
      <c r="B379" s="133" t="s">
        <v>360</v>
      </c>
      <c r="C379" s="133" t="s">
        <v>1</v>
      </c>
      <c r="D379" s="133" t="s">
        <v>3</v>
      </c>
      <c r="E379" s="133" t="s">
        <v>3</v>
      </c>
      <c r="F379" s="134">
        <f>F380</f>
        <v>403464</v>
      </c>
      <c r="G379" s="134"/>
      <c r="I379" s="165">
        <v>403464</v>
      </c>
      <c r="L379" s="165">
        <f t="shared" si="17"/>
        <v>0</v>
      </c>
      <c r="M379" s="165">
        <f t="shared" si="18"/>
        <v>0</v>
      </c>
    </row>
    <row r="380" spans="1:13" ht="126" outlineLevel="3">
      <c r="A380" s="132" t="s">
        <v>450</v>
      </c>
      <c r="B380" s="133" t="s">
        <v>361</v>
      </c>
      <c r="C380" s="133" t="s">
        <v>1</v>
      </c>
      <c r="D380" s="133" t="s">
        <v>3</v>
      </c>
      <c r="E380" s="133" t="s">
        <v>3</v>
      </c>
      <c r="F380" s="134">
        <f>F381</f>
        <v>403464</v>
      </c>
      <c r="G380" s="134"/>
      <c r="I380" s="165">
        <v>403464</v>
      </c>
      <c r="L380" s="165">
        <f t="shared" si="17"/>
        <v>0</v>
      </c>
      <c r="M380" s="165">
        <f t="shared" si="18"/>
        <v>0</v>
      </c>
    </row>
    <row r="381" spans="1:13" ht="78.75" outlineLevel="4">
      <c r="A381" s="132" t="s">
        <v>706</v>
      </c>
      <c r="B381" s="133" t="s">
        <v>361</v>
      </c>
      <c r="C381" s="133" t="s">
        <v>70</v>
      </c>
      <c r="D381" s="133" t="s">
        <v>3</v>
      </c>
      <c r="E381" s="133" t="s">
        <v>3</v>
      </c>
      <c r="F381" s="134">
        <f>F382</f>
        <v>403464</v>
      </c>
      <c r="G381" s="134"/>
      <c r="I381" s="165">
        <v>403464</v>
      </c>
      <c r="L381" s="165">
        <f t="shared" si="17"/>
        <v>0</v>
      </c>
      <c r="M381" s="165">
        <f t="shared" si="18"/>
        <v>0</v>
      </c>
    </row>
    <row r="382" spans="1:13" outlineLevel="5">
      <c r="A382" s="132" t="s">
        <v>694</v>
      </c>
      <c r="B382" s="133" t="s">
        <v>361</v>
      </c>
      <c r="C382" s="133" t="s">
        <v>70</v>
      </c>
      <c r="D382" s="133" t="s">
        <v>165</v>
      </c>
      <c r="E382" s="133" t="s">
        <v>2</v>
      </c>
      <c r="F382" s="134">
        <f>Приложение_6!F725</f>
        <v>403464</v>
      </c>
      <c r="G382" s="134"/>
      <c r="I382" s="165">
        <v>403464</v>
      </c>
      <c r="L382" s="165">
        <f t="shared" si="17"/>
        <v>0</v>
      </c>
      <c r="M382" s="165">
        <f t="shared" si="18"/>
        <v>0</v>
      </c>
    </row>
    <row r="383" spans="1:13" ht="47.25" outlineLevel="2">
      <c r="A383" s="132" t="s">
        <v>605</v>
      </c>
      <c r="B383" s="133" t="s">
        <v>362</v>
      </c>
      <c r="C383" s="133" t="s">
        <v>1</v>
      </c>
      <c r="D383" s="133" t="s">
        <v>3</v>
      </c>
      <c r="E383" s="133" t="s">
        <v>3</v>
      </c>
      <c r="F383" s="134">
        <f>F384+F387+F390</f>
        <v>10653011.069999998</v>
      </c>
      <c r="G383" s="134">
        <f>G389</f>
        <v>940214.59</v>
      </c>
      <c r="I383" s="165">
        <v>10653011.07</v>
      </c>
      <c r="J383" s="165">
        <v>940214.59</v>
      </c>
      <c r="L383" s="165">
        <f t="shared" si="17"/>
        <v>0</v>
      </c>
      <c r="M383" s="165">
        <f t="shared" si="18"/>
        <v>0</v>
      </c>
    </row>
    <row r="384" spans="1:13" ht="126" outlineLevel="3">
      <c r="A384" s="132" t="s">
        <v>450</v>
      </c>
      <c r="B384" s="133" t="s">
        <v>363</v>
      </c>
      <c r="C384" s="133" t="s">
        <v>1</v>
      </c>
      <c r="D384" s="133" t="s">
        <v>3</v>
      </c>
      <c r="E384" s="133" t="s">
        <v>3</v>
      </c>
      <c r="F384" s="134">
        <f>F385</f>
        <v>9438953.5299999993</v>
      </c>
      <c r="G384" s="134"/>
      <c r="I384" s="165">
        <v>9438953.5299999993</v>
      </c>
      <c r="L384" s="165">
        <f t="shared" si="17"/>
        <v>0</v>
      </c>
      <c r="M384" s="165">
        <f t="shared" si="18"/>
        <v>0</v>
      </c>
    </row>
    <row r="385" spans="1:13" ht="78.75" outlineLevel="4">
      <c r="A385" s="132" t="s">
        <v>706</v>
      </c>
      <c r="B385" s="133" t="s">
        <v>363</v>
      </c>
      <c r="C385" s="133" t="s">
        <v>70</v>
      </c>
      <c r="D385" s="133" t="s">
        <v>3</v>
      </c>
      <c r="E385" s="133" t="s">
        <v>3</v>
      </c>
      <c r="F385" s="134">
        <f>F386</f>
        <v>9438953.5299999993</v>
      </c>
      <c r="G385" s="134"/>
      <c r="I385" s="165">
        <v>9438953.5299999993</v>
      </c>
      <c r="L385" s="165">
        <f t="shared" si="17"/>
        <v>0</v>
      </c>
      <c r="M385" s="165">
        <f t="shared" si="18"/>
        <v>0</v>
      </c>
    </row>
    <row r="386" spans="1:13" outlineLevel="5">
      <c r="A386" s="132" t="s">
        <v>694</v>
      </c>
      <c r="B386" s="133" t="s">
        <v>363</v>
      </c>
      <c r="C386" s="133" t="s">
        <v>70</v>
      </c>
      <c r="D386" s="133" t="s">
        <v>165</v>
      </c>
      <c r="E386" s="133" t="s">
        <v>2</v>
      </c>
      <c r="F386" s="134">
        <f>Приложение_6!F728</f>
        <v>9438953.5299999993</v>
      </c>
      <c r="G386" s="134"/>
      <c r="I386" s="165">
        <v>9438953.5299999993</v>
      </c>
      <c r="L386" s="165">
        <f t="shared" si="17"/>
        <v>0</v>
      </c>
      <c r="M386" s="165">
        <f t="shared" si="18"/>
        <v>0</v>
      </c>
    </row>
    <row r="387" spans="1:13" ht="126" outlineLevel="3">
      <c r="A387" s="132" t="s">
        <v>472</v>
      </c>
      <c r="B387" s="133" t="s">
        <v>364</v>
      </c>
      <c r="C387" s="133" t="s">
        <v>1</v>
      </c>
      <c r="D387" s="133" t="s">
        <v>3</v>
      </c>
      <c r="E387" s="133" t="s">
        <v>3</v>
      </c>
      <c r="F387" s="134">
        <f>F388</f>
        <v>940214.59</v>
      </c>
      <c r="G387" s="134">
        <f>G388</f>
        <v>940214.59</v>
      </c>
      <c r="I387" s="165">
        <v>940214.59</v>
      </c>
      <c r="J387" s="165">
        <v>940214.59</v>
      </c>
      <c r="L387" s="165">
        <f t="shared" si="17"/>
        <v>0</v>
      </c>
      <c r="M387" s="165">
        <f t="shared" si="18"/>
        <v>0</v>
      </c>
    </row>
    <row r="388" spans="1:13" ht="78.75" outlineLevel="4">
      <c r="A388" s="132" t="s">
        <v>706</v>
      </c>
      <c r="B388" s="133" t="s">
        <v>364</v>
      </c>
      <c r="C388" s="133" t="s">
        <v>70</v>
      </c>
      <c r="D388" s="133" t="s">
        <v>3</v>
      </c>
      <c r="E388" s="133" t="s">
        <v>3</v>
      </c>
      <c r="F388" s="134">
        <f>F389</f>
        <v>940214.59</v>
      </c>
      <c r="G388" s="134">
        <f>G389</f>
        <v>940214.59</v>
      </c>
      <c r="I388" s="165">
        <v>940214.59</v>
      </c>
      <c r="J388" s="165">
        <v>940214.59</v>
      </c>
      <c r="L388" s="165">
        <f t="shared" si="17"/>
        <v>0</v>
      </c>
      <c r="M388" s="165">
        <f t="shared" si="18"/>
        <v>0</v>
      </c>
    </row>
    <row r="389" spans="1:13" outlineLevel="5">
      <c r="A389" s="132" t="s">
        <v>694</v>
      </c>
      <c r="B389" s="133" t="s">
        <v>364</v>
      </c>
      <c r="C389" s="133" t="s">
        <v>70</v>
      </c>
      <c r="D389" s="133" t="s">
        <v>165</v>
      </c>
      <c r="E389" s="133" t="s">
        <v>2</v>
      </c>
      <c r="F389" s="134">
        <f>Приложение_6!F730</f>
        <v>940214.59</v>
      </c>
      <c r="G389" s="134">
        <f>F389</f>
        <v>940214.59</v>
      </c>
      <c r="I389" s="165">
        <v>940214.59</v>
      </c>
      <c r="J389" s="165">
        <v>940214.59</v>
      </c>
      <c r="L389" s="165">
        <f t="shared" si="17"/>
        <v>0</v>
      </c>
      <c r="M389" s="165">
        <f t="shared" si="18"/>
        <v>0</v>
      </c>
    </row>
    <row r="390" spans="1:13" ht="126" outlineLevel="3">
      <c r="A390" s="132" t="s">
        <v>472</v>
      </c>
      <c r="B390" s="133" t="s">
        <v>365</v>
      </c>
      <c r="C390" s="133" t="s">
        <v>1</v>
      </c>
      <c r="D390" s="133" t="s">
        <v>3</v>
      </c>
      <c r="E390" s="133" t="s">
        <v>3</v>
      </c>
      <c r="F390" s="134">
        <f>F391</f>
        <v>273842.95</v>
      </c>
      <c r="G390" s="134"/>
      <c r="I390" s="165">
        <v>273842.95</v>
      </c>
      <c r="L390" s="165">
        <f t="shared" si="17"/>
        <v>0</v>
      </c>
      <c r="M390" s="165">
        <f t="shared" si="18"/>
        <v>0</v>
      </c>
    </row>
    <row r="391" spans="1:13" ht="78.75" outlineLevel="4">
      <c r="A391" s="132" t="s">
        <v>706</v>
      </c>
      <c r="B391" s="133" t="s">
        <v>365</v>
      </c>
      <c r="C391" s="133" t="s">
        <v>70</v>
      </c>
      <c r="D391" s="133" t="s">
        <v>3</v>
      </c>
      <c r="E391" s="133" t="s">
        <v>3</v>
      </c>
      <c r="F391" s="134">
        <f>F392</f>
        <v>273842.95</v>
      </c>
      <c r="G391" s="134"/>
      <c r="I391" s="165">
        <v>273842.95</v>
      </c>
      <c r="L391" s="165">
        <f t="shared" si="17"/>
        <v>0</v>
      </c>
      <c r="M391" s="165">
        <f t="shared" si="18"/>
        <v>0</v>
      </c>
    </row>
    <row r="392" spans="1:13" outlineLevel="5">
      <c r="A392" s="132" t="s">
        <v>694</v>
      </c>
      <c r="B392" s="133" t="s">
        <v>365</v>
      </c>
      <c r="C392" s="133" t="s">
        <v>70</v>
      </c>
      <c r="D392" s="133" t="s">
        <v>165</v>
      </c>
      <c r="E392" s="133" t="s">
        <v>2</v>
      </c>
      <c r="F392" s="134">
        <f>Приложение_6!F732</f>
        <v>273842.95</v>
      </c>
      <c r="G392" s="134"/>
      <c r="I392" s="165">
        <v>273842.95</v>
      </c>
      <c r="L392" s="165">
        <f t="shared" si="17"/>
        <v>0</v>
      </c>
      <c r="M392" s="165">
        <f t="shared" si="18"/>
        <v>0</v>
      </c>
    </row>
    <row r="393" spans="1:13" ht="63" outlineLevel="2">
      <c r="A393" s="132" t="s">
        <v>606</v>
      </c>
      <c r="B393" s="133" t="s">
        <v>366</v>
      </c>
      <c r="C393" s="133" t="s">
        <v>1</v>
      </c>
      <c r="D393" s="133" t="s">
        <v>3</v>
      </c>
      <c r="E393" s="133" t="s">
        <v>3</v>
      </c>
      <c r="F393" s="134">
        <f>F394+F397+F400</f>
        <v>4226312.74</v>
      </c>
      <c r="G393" s="134">
        <f>G399</f>
        <v>376731.63</v>
      </c>
      <c r="I393" s="165">
        <v>4226312.74</v>
      </c>
      <c r="J393" s="165">
        <v>376731.63</v>
      </c>
      <c r="L393" s="165">
        <f t="shared" si="17"/>
        <v>0</v>
      </c>
      <c r="M393" s="165">
        <f t="shared" si="18"/>
        <v>0</v>
      </c>
    </row>
    <row r="394" spans="1:13" ht="126" outlineLevel="3">
      <c r="A394" s="132" t="s">
        <v>450</v>
      </c>
      <c r="B394" s="133" t="s">
        <v>367</v>
      </c>
      <c r="C394" s="133" t="s">
        <v>1</v>
      </c>
      <c r="D394" s="133" t="s">
        <v>3</v>
      </c>
      <c r="E394" s="133" t="s">
        <v>3</v>
      </c>
      <c r="F394" s="134">
        <f>F395</f>
        <v>3757081.49</v>
      </c>
      <c r="G394" s="134"/>
      <c r="I394" s="165">
        <v>3757081.49</v>
      </c>
      <c r="L394" s="165">
        <f t="shared" si="17"/>
        <v>0</v>
      </c>
      <c r="M394" s="165">
        <f t="shared" si="18"/>
        <v>0</v>
      </c>
    </row>
    <row r="395" spans="1:13" ht="78.75" outlineLevel="4">
      <c r="A395" s="132" t="s">
        <v>706</v>
      </c>
      <c r="B395" s="133" t="s">
        <v>367</v>
      </c>
      <c r="C395" s="133" t="s">
        <v>70</v>
      </c>
      <c r="D395" s="133" t="s">
        <v>3</v>
      </c>
      <c r="E395" s="133" t="s">
        <v>3</v>
      </c>
      <c r="F395" s="134">
        <f>F396</f>
        <v>3757081.49</v>
      </c>
      <c r="G395" s="134"/>
      <c r="I395" s="165">
        <v>3757081.49</v>
      </c>
      <c r="L395" s="165">
        <f t="shared" si="17"/>
        <v>0</v>
      </c>
      <c r="M395" s="165">
        <f t="shared" si="18"/>
        <v>0</v>
      </c>
    </row>
    <row r="396" spans="1:13" outlineLevel="5">
      <c r="A396" s="132" t="s">
        <v>694</v>
      </c>
      <c r="B396" s="133" t="s">
        <v>367</v>
      </c>
      <c r="C396" s="133" t="s">
        <v>70</v>
      </c>
      <c r="D396" s="133" t="s">
        <v>165</v>
      </c>
      <c r="E396" s="133" t="s">
        <v>2</v>
      </c>
      <c r="F396" s="134">
        <f>Приложение_6!F735</f>
        <v>3757081.49</v>
      </c>
      <c r="G396" s="134"/>
      <c r="I396" s="165">
        <v>3757081.49</v>
      </c>
      <c r="L396" s="165">
        <f t="shared" si="17"/>
        <v>0</v>
      </c>
      <c r="M396" s="165">
        <f t="shared" si="18"/>
        <v>0</v>
      </c>
    </row>
    <row r="397" spans="1:13" ht="126" outlineLevel="3">
      <c r="A397" s="132" t="s">
        <v>472</v>
      </c>
      <c r="B397" s="133" t="s">
        <v>368</v>
      </c>
      <c r="C397" s="133" t="s">
        <v>1</v>
      </c>
      <c r="D397" s="133" t="s">
        <v>3</v>
      </c>
      <c r="E397" s="133" t="s">
        <v>3</v>
      </c>
      <c r="F397" s="134">
        <f>F398</f>
        <v>376731.63</v>
      </c>
      <c r="G397" s="134">
        <f>G398</f>
        <v>376731.63</v>
      </c>
      <c r="I397" s="165">
        <v>376731.63</v>
      </c>
      <c r="J397" s="165">
        <v>376731.63</v>
      </c>
      <c r="L397" s="165">
        <f t="shared" si="17"/>
        <v>0</v>
      </c>
      <c r="M397" s="165">
        <f t="shared" si="18"/>
        <v>0</v>
      </c>
    </row>
    <row r="398" spans="1:13" ht="78.75" outlineLevel="4">
      <c r="A398" s="132" t="s">
        <v>706</v>
      </c>
      <c r="B398" s="133" t="s">
        <v>368</v>
      </c>
      <c r="C398" s="133" t="s">
        <v>70</v>
      </c>
      <c r="D398" s="133" t="s">
        <v>3</v>
      </c>
      <c r="E398" s="133" t="s">
        <v>3</v>
      </c>
      <c r="F398" s="134">
        <f>F399</f>
        <v>376731.63</v>
      </c>
      <c r="G398" s="134">
        <f>G399</f>
        <v>376731.63</v>
      </c>
      <c r="I398" s="165">
        <v>376731.63</v>
      </c>
      <c r="J398" s="165">
        <v>376731.63</v>
      </c>
      <c r="L398" s="165">
        <f t="shared" si="17"/>
        <v>0</v>
      </c>
      <c r="M398" s="165">
        <f t="shared" si="18"/>
        <v>0</v>
      </c>
    </row>
    <row r="399" spans="1:13" outlineLevel="5">
      <c r="A399" s="132" t="s">
        <v>694</v>
      </c>
      <c r="B399" s="133" t="s">
        <v>368</v>
      </c>
      <c r="C399" s="133" t="s">
        <v>70</v>
      </c>
      <c r="D399" s="133" t="s">
        <v>165</v>
      </c>
      <c r="E399" s="133" t="s">
        <v>2</v>
      </c>
      <c r="F399" s="134">
        <f>Приложение_6!F737</f>
        <v>376731.63</v>
      </c>
      <c r="G399" s="134">
        <f>F399</f>
        <v>376731.63</v>
      </c>
      <c r="I399" s="165">
        <v>376731.63</v>
      </c>
      <c r="J399" s="165">
        <v>376731.63</v>
      </c>
      <c r="L399" s="165">
        <f t="shared" si="17"/>
        <v>0</v>
      </c>
      <c r="M399" s="165">
        <f t="shared" si="18"/>
        <v>0</v>
      </c>
    </row>
    <row r="400" spans="1:13" ht="126" outlineLevel="3">
      <c r="A400" s="132" t="s">
        <v>472</v>
      </c>
      <c r="B400" s="133" t="s">
        <v>369</v>
      </c>
      <c r="C400" s="133" t="s">
        <v>1</v>
      </c>
      <c r="D400" s="133" t="s">
        <v>3</v>
      </c>
      <c r="E400" s="133" t="s">
        <v>3</v>
      </c>
      <c r="F400" s="134">
        <f>F401</f>
        <v>92499.62</v>
      </c>
      <c r="G400" s="134"/>
      <c r="I400" s="165">
        <v>92499.62</v>
      </c>
      <c r="L400" s="165">
        <f t="shared" si="17"/>
        <v>0</v>
      </c>
      <c r="M400" s="165">
        <f t="shared" si="18"/>
        <v>0</v>
      </c>
    </row>
    <row r="401" spans="1:13" ht="78.75" outlineLevel="4">
      <c r="A401" s="132" t="s">
        <v>706</v>
      </c>
      <c r="B401" s="133" t="s">
        <v>369</v>
      </c>
      <c r="C401" s="133" t="s">
        <v>70</v>
      </c>
      <c r="D401" s="133" t="s">
        <v>3</v>
      </c>
      <c r="E401" s="133" t="s">
        <v>3</v>
      </c>
      <c r="F401" s="134">
        <f>F402</f>
        <v>92499.62</v>
      </c>
      <c r="G401" s="134"/>
      <c r="I401" s="165">
        <v>92499.62</v>
      </c>
      <c r="L401" s="165">
        <f t="shared" ref="L401:L468" si="19">I401-F401</f>
        <v>0</v>
      </c>
      <c r="M401" s="165">
        <f t="shared" ref="M401:M468" si="20">J401-G401</f>
        <v>0</v>
      </c>
    </row>
    <row r="402" spans="1:13" outlineLevel="5">
      <c r="A402" s="132" t="s">
        <v>694</v>
      </c>
      <c r="B402" s="133" t="s">
        <v>369</v>
      </c>
      <c r="C402" s="133" t="s">
        <v>70</v>
      </c>
      <c r="D402" s="133" t="s">
        <v>165</v>
      </c>
      <c r="E402" s="133" t="s">
        <v>2</v>
      </c>
      <c r="F402" s="134">
        <f>Приложение_6!F739</f>
        <v>92499.62</v>
      </c>
      <c r="G402" s="134"/>
      <c r="I402" s="165">
        <v>92499.62</v>
      </c>
      <c r="L402" s="165">
        <f t="shared" si="19"/>
        <v>0</v>
      </c>
      <c r="M402" s="165">
        <f t="shared" si="20"/>
        <v>0</v>
      </c>
    </row>
    <row r="403" spans="1:13" ht="31.5" outlineLevel="2">
      <c r="A403" s="132" t="s">
        <v>571</v>
      </c>
      <c r="B403" s="133" t="s">
        <v>370</v>
      </c>
      <c r="C403" s="133" t="s">
        <v>1</v>
      </c>
      <c r="D403" s="133" t="s">
        <v>3</v>
      </c>
      <c r="E403" s="133" t="s">
        <v>3</v>
      </c>
      <c r="F403" s="134">
        <f>F404</f>
        <v>343886</v>
      </c>
      <c r="G403" s="134"/>
      <c r="I403" s="165">
        <v>343886</v>
      </c>
      <c r="L403" s="165">
        <f t="shared" si="19"/>
        <v>0</v>
      </c>
      <c r="M403" s="165">
        <f t="shared" si="20"/>
        <v>0</v>
      </c>
    </row>
    <row r="404" spans="1:13" ht="126" outlineLevel="3">
      <c r="A404" s="132" t="s">
        <v>439</v>
      </c>
      <c r="B404" s="133" t="s">
        <v>371</v>
      </c>
      <c r="C404" s="133" t="s">
        <v>1</v>
      </c>
      <c r="D404" s="133" t="s">
        <v>3</v>
      </c>
      <c r="E404" s="133" t="s">
        <v>3</v>
      </c>
      <c r="F404" s="134">
        <f>F405</f>
        <v>343886</v>
      </c>
      <c r="G404" s="134"/>
      <c r="I404" s="165">
        <v>343886</v>
      </c>
      <c r="L404" s="165">
        <f t="shared" si="19"/>
        <v>0</v>
      </c>
      <c r="M404" s="165">
        <f t="shared" si="20"/>
        <v>0</v>
      </c>
    </row>
    <row r="405" spans="1:13" ht="78.75" outlineLevel="4">
      <c r="A405" s="132" t="s">
        <v>706</v>
      </c>
      <c r="B405" s="133" t="s">
        <v>371</v>
      </c>
      <c r="C405" s="133" t="s">
        <v>70</v>
      </c>
      <c r="D405" s="133" t="s">
        <v>3</v>
      </c>
      <c r="E405" s="133" t="s">
        <v>3</v>
      </c>
      <c r="F405" s="134">
        <f>F406</f>
        <v>343886</v>
      </c>
      <c r="G405" s="134"/>
      <c r="I405" s="165">
        <v>343886</v>
      </c>
      <c r="L405" s="165">
        <f t="shared" si="19"/>
        <v>0</v>
      </c>
      <c r="M405" s="165">
        <f t="shared" si="20"/>
        <v>0</v>
      </c>
    </row>
    <row r="406" spans="1:13" outlineLevel="5">
      <c r="A406" s="132" t="s">
        <v>694</v>
      </c>
      <c r="B406" s="133" t="s">
        <v>371</v>
      </c>
      <c r="C406" s="133" t="s">
        <v>70</v>
      </c>
      <c r="D406" s="133" t="s">
        <v>165</v>
      </c>
      <c r="E406" s="133" t="s">
        <v>2</v>
      </c>
      <c r="F406" s="134">
        <f>Приложение_6!F742</f>
        <v>343886</v>
      </c>
      <c r="G406" s="134"/>
      <c r="I406" s="165">
        <v>343886</v>
      </c>
      <c r="L406" s="165">
        <f t="shared" si="19"/>
        <v>0</v>
      </c>
      <c r="M406" s="165">
        <f t="shared" si="20"/>
        <v>0</v>
      </c>
    </row>
    <row r="407" spans="1:13" ht="110.25" outlineLevel="1">
      <c r="A407" s="139" t="s">
        <v>661</v>
      </c>
      <c r="B407" s="140" t="s">
        <v>372</v>
      </c>
      <c r="C407" s="140" t="s">
        <v>1</v>
      </c>
      <c r="D407" s="140" t="s">
        <v>3</v>
      </c>
      <c r="E407" s="140" t="s">
        <v>3</v>
      </c>
      <c r="F407" s="141">
        <f>F408</f>
        <v>18520670</v>
      </c>
      <c r="G407" s="141"/>
      <c r="I407" s="165">
        <v>1598226.92</v>
      </c>
      <c r="L407" s="165">
        <f t="shared" si="19"/>
        <v>-16922443.079999998</v>
      </c>
      <c r="M407" s="165">
        <f t="shared" si="20"/>
        <v>0</v>
      </c>
    </row>
    <row r="408" spans="1:13" ht="94.5" outlineLevel="2">
      <c r="A408" s="132" t="s">
        <v>607</v>
      </c>
      <c r="B408" s="133" t="s">
        <v>373</v>
      </c>
      <c r="C408" s="133" t="s">
        <v>1</v>
      </c>
      <c r="D408" s="133" t="s">
        <v>3</v>
      </c>
      <c r="E408" s="133" t="s">
        <v>3</v>
      </c>
      <c r="F408" s="134">
        <f>F409</f>
        <v>18520670</v>
      </c>
      <c r="G408" s="134"/>
      <c r="I408" s="165">
        <v>1598226.92</v>
      </c>
      <c r="L408" s="165">
        <f t="shared" si="19"/>
        <v>-16922443.079999998</v>
      </c>
      <c r="M408" s="165">
        <f t="shared" si="20"/>
        <v>0</v>
      </c>
    </row>
    <row r="409" spans="1:13" ht="63" outlineLevel="3">
      <c r="A409" s="132" t="s">
        <v>463</v>
      </c>
      <c r="B409" s="133" t="s">
        <v>374</v>
      </c>
      <c r="C409" s="133" t="s">
        <v>1</v>
      </c>
      <c r="D409" s="133" t="s">
        <v>3</v>
      </c>
      <c r="E409" s="133" t="s">
        <v>3</v>
      </c>
      <c r="F409" s="134">
        <f>F410</f>
        <v>18520670</v>
      </c>
      <c r="G409" s="134"/>
      <c r="I409" s="165">
        <v>1598226.92</v>
      </c>
      <c r="L409" s="165">
        <f t="shared" si="19"/>
        <v>-16922443.079999998</v>
      </c>
      <c r="M409" s="165">
        <f t="shared" si="20"/>
        <v>0</v>
      </c>
    </row>
    <row r="410" spans="1:13" ht="78.75" outlineLevel="4">
      <c r="A410" s="132" t="s">
        <v>706</v>
      </c>
      <c r="B410" s="133" t="s">
        <v>374</v>
      </c>
      <c r="C410" s="133" t="s">
        <v>70</v>
      </c>
      <c r="D410" s="133" t="s">
        <v>3</v>
      </c>
      <c r="E410" s="133" t="s">
        <v>3</v>
      </c>
      <c r="F410" s="134">
        <f>F411</f>
        <v>18520670</v>
      </c>
      <c r="G410" s="134"/>
      <c r="I410" s="165">
        <v>1598226.92</v>
      </c>
      <c r="L410" s="165">
        <f t="shared" si="19"/>
        <v>-16922443.079999998</v>
      </c>
      <c r="M410" s="165">
        <f t="shared" si="20"/>
        <v>0</v>
      </c>
    </row>
    <row r="411" spans="1:13" outlineLevel="5">
      <c r="A411" s="132" t="s">
        <v>694</v>
      </c>
      <c r="B411" s="133" t="s">
        <v>374</v>
      </c>
      <c r="C411" s="133" t="s">
        <v>70</v>
      </c>
      <c r="D411" s="133" t="s">
        <v>165</v>
      </c>
      <c r="E411" s="133" t="s">
        <v>2</v>
      </c>
      <c r="F411" s="134">
        <f>Приложение_6!F746</f>
        <v>18520670</v>
      </c>
      <c r="G411" s="134"/>
      <c r="I411" s="165">
        <v>1598226.92</v>
      </c>
      <c r="L411" s="165">
        <f t="shared" si="19"/>
        <v>-16922443.079999998</v>
      </c>
      <c r="M411" s="165">
        <f t="shared" si="20"/>
        <v>0</v>
      </c>
    </row>
    <row r="412" spans="1:13" ht="126">
      <c r="A412" s="139" t="s">
        <v>1215</v>
      </c>
      <c r="B412" s="140" t="s">
        <v>160</v>
      </c>
      <c r="C412" s="140" t="s">
        <v>1</v>
      </c>
      <c r="D412" s="140" t="s">
        <v>3</v>
      </c>
      <c r="E412" s="140" t="s">
        <v>3</v>
      </c>
      <c r="F412" s="141">
        <f>F413+F426+F439+F448+F483+F495</f>
        <v>113398714.23</v>
      </c>
      <c r="G412" s="141">
        <f>G413+G426+G439+G448+G483+G495</f>
        <v>4646746.8</v>
      </c>
      <c r="I412" s="165">
        <v>134261895.74000001</v>
      </c>
      <c r="J412" s="165">
        <v>4646746.8</v>
      </c>
      <c r="L412" s="165">
        <f t="shared" si="19"/>
        <v>20863181.510000005</v>
      </c>
      <c r="M412" s="165">
        <f t="shared" si="20"/>
        <v>0</v>
      </c>
    </row>
    <row r="413" spans="1:13" ht="63" outlineLevel="1">
      <c r="A413" s="139" t="s">
        <v>645</v>
      </c>
      <c r="B413" s="140" t="s">
        <v>205</v>
      </c>
      <c r="C413" s="140" t="s">
        <v>1</v>
      </c>
      <c r="D413" s="140" t="s">
        <v>3</v>
      </c>
      <c r="E413" s="140" t="s">
        <v>3</v>
      </c>
      <c r="F413" s="141">
        <f>F414+F418+F422</f>
        <v>30564578.400000002</v>
      </c>
      <c r="G413" s="141"/>
      <c r="I413" s="165">
        <v>30564578.399999999</v>
      </c>
      <c r="L413" s="165">
        <f t="shared" si="19"/>
        <v>0</v>
      </c>
      <c r="M413" s="165">
        <f t="shared" si="20"/>
        <v>0</v>
      </c>
    </row>
    <row r="414" spans="1:13" outlineLevel="2">
      <c r="A414" s="132" t="s">
        <v>554</v>
      </c>
      <c r="B414" s="133" t="s">
        <v>206</v>
      </c>
      <c r="C414" s="133" t="s">
        <v>1</v>
      </c>
      <c r="D414" s="133" t="s">
        <v>3</v>
      </c>
      <c r="E414" s="133" t="s">
        <v>3</v>
      </c>
      <c r="F414" s="134">
        <f>F415</f>
        <v>7452219.1799999997</v>
      </c>
      <c r="G414" s="134"/>
      <c r="I414" s="165">
        <v>7452219.1799999997</v>
      </c>
      <c r="L414" s="165">
        <f t="shared" si="19"/>
        <v>0</v>
      </c>
      <c r="M414" s="165">
        <f t="shared" si="20"/>
        <v>0</v>
      </c>
    </row>
    <row r="415" spans="1:13" ht="63" outlineLevel="3">
      <c r="A415" s="132" t="s">
        <v>463</v>
      </c>
      <c r="B415" s="133" t="s">
        <v>207</v>
      </c>
      <c r="C415" s="133" t="s">
        <v>1</v>
      </c>
      <c r="D415" s="133" t="s">
        <v>3</v>
      </c>
      <c r="E415" s="133" t="s">
        <v>3</v>
      </c>
      <c r="F415" s="134">
        <f>F416</f>
        <v>7452219.1799999997</v>
      </c>
      <c r="G415" s="134"/>
      <c r="I415" s="165">
        <v>7452219.1799999997</v>
      </c>
      <c r="L415" s="165">
        <f t="shared" si="19"/>
        <v>0</v>
      </c>
      <c r="M415" s="165">
        <f t="shared" si="20"/>
        <v>0</v>
      </c>
    </row>
    <row r="416" spans="1:13" ht="63" outlineLevel="4">
      <c r="A416" s="132" t="s">
        <v>703</v>
      </c>
      <c r="B416" s="133" t="s">
        <v>207</v>
      </c>
      <c r="C416" s="133" t="s">
        <v>17</v>
      </c>
      <c r="D416" s="133" t="s">
        <v>3</v>
      </c>
      <c r="E416" s="133" t="s">
        <v>3</v>
      </c>
      <c r="F416" s="134">
        <f>F417</f>
        <v>7452219.1799999997</v>
      </c>
      <c r="G416" s="134"/>
      <c r="I416" s="165">
        <v>7452219.1799999997</v>
      </c>
      <c r="L416" s="165">
        <f t="shared" si="19"/>
        <v>0</v>
      </c>
      <c r="M416" s="165">
        <f t="shared" si="20"/>
        <v>0</v>
      </c>
    </row>
    <row r="417" spans="1:13" outlineLevel="5">
      <c r="A417" s="132" t="s">
        <v>685</v>
      </c>
      <c r="B417" s="133" t="s">
        <v>207</v>
      </c>
      <c r="C417" s="133" t="s">
        <v>17</v>
      </c>
      <c r="D417" s="133" t="s">
        <v>159</v>
      </c>
      <c r="E417" s="133" t="s">
        <v>2</v>
      </c>
      <c r="F417" s="134">
        <f>Приложение_6!F416</f>
        <v>7452219.1799999997</v>
      </c>
      <c r="G417" s="134"/>
      <c r="I417" s="165">
        <v>7452219.1799999997</v>
      </c>
      <c r="L417" s="165">
        <f t="shared" si="19"/>
        <v>0</v>
      </c>
      <c r="M417" s="165">
        <f t="shared" si="20"/>
        <v>0</v>
      </c>
    </row>
    <row r="418" spans="1:13" ht="110.25" outlineLevel="2">
      <c r="A418" s="132" t="s">
        <v>555</v>
      </c>
      <c r="B418" s="133" t="s">
        <v>208</v>
      </c>
      <c r="C418" s="133" t="s">
        <v>1</v>
      </c>
      <c r="D418" s="133" t="s">
        <v>3</v>
      </c>
      <c r="E418" s="133" t="s">
        <v>3</v>
      </c>
      <c r="F418" s="134">
        <f>F419</f>
        <v>20321663.280000001</v>
      </c>
      <c r="G418" s="134"/>
      <c r="I418" s="165">
        <v>20321663.280000001</v>
      </c>
      <c r="L418" s="165">
        <f t="shared" si="19"/>
        <v>0</v>
      </c>
      <c r="M418" s="165">
        <f t="shared" si="20"/>
        <v>0</v>
      </c>
    </row>
    <row r="419" spans="1:13" ht="63" outlineLevel="3">
      <c r="A419" s="132" t="s">
        <v>466</v>
      </c>
      <c r="B419" s="133" t="s">
        <v>209</v>
      </c>
      <c r="C419" s="133" t="s">
        <v>1</v>
      </c>
      <c r="D419" s="133" t="s">
        <v>3</v>
      </c>
      <c r="E419" s="133" t="s">
        <v>3</v>
      </c>
      <c r="F419" s="134">
        <f>F420</f>
        <v>20321663.280000001</v>
      </c>
      <c r="G419" s="134"/>
      <c r="I419" s="165">
        <v>20321663.280000001</v>
      </c>
      <c r="L419" s="165">
        <f t="shared" si="19"/>
        <v>0</v>
      </c>
      <c r="M419" s="165">
        <f t="shared" si="20"/>
        <v>0</v>
      </c>
    </row>
    <row r="420" spans="1:13" ht="63" outlineLevel="4">
      <c r="A420" s="132" t="s">
        <v>703</v>
      </c>
      <c r="B420" s="133" t="s">
        <v>209</v>
      </c>
      <c r="C420" s="133" t="s">
        <v>17</v>
      </c>
      <c r="D420" s="133" t="s">
        <v>3</v>
      </c>
      <c r="E420" s="133" t="s">
        <v>3</v>
      </c>
      <c r="F420" s="134">
        <f>F421</f>
        <v>20321663.280000001</v>
      </c>
      <c r="G420" s="134"/>
      <c r="I420" s="165">
        <v>20321663.280000001</v>
      </c>
      <c r="L420" s="165">
        <f t="shared" si="19"/>
        <v>0</v>
      </c>
      <c r="M420" s="165">
        <f t="shared" si="20"/>
        <v>0</v>
      </c>
    </row>
    <row r="421" spans="1:13" outlineLevel="5">
      <c r="A421" s="132" t="s">
        <v>685</v>
      </c>
      <c r="B421" s="133" t="s">
        <v>209</v>
      </c>
      <c r="C421" s="133" t="s">
        <v>17</v>
      </c>
      <c r="D421" s="133" t="s">
        <v>159</v>
      </c>
      <c r="E421" s="133" t="s">
        <v>2</v>
      </c>
      <c r="F421" s="134">
        <f>Приложение_6!F419</f>
        <v>20321663.280000001</v>
      </c>
      <c r="G421" s="134"/>
      <c r="I421" s="165">
        <v>20321663.280000001</v>
      </c>
      <c r="L421" s="165">
        <f t="shared" si="19"/>
        <v>0</v>
      </c>
      <c r="M421" s="165">
        <f t="shared" si="20"/>
        <v>0</v>
      </c>
    </row>
    <row r="422" spans="1:13" ht="110.25" outlineLevel="2">
      <c r="A422" s="132" t="s">
        <v>556</v>
      </c>
      <c r="B422" s="133" t="s">
        <v>210</v>
      </c>
      <c r="C422" s="133" t="s">
        <v>1</v>
      </c>
      <c r="D422" s="133" t="s">
        <v>3</v>
      </c>
      <c r="E422" s="133" t="s">
        <v>3</v>
      </c>
      <c r="F422" s="134">
        <f>F423</f>
        <v>2790695.94</v>
      </c>
      <c r="G422" s="134"/>
      <c r="I422" s="165">
        <v>2790695.94</v>
      </c>
      <c r="L422" s="165">
        <f t="shared" si="19"/>
        <v>0</v>
      </c>
      <c r="M422" s="165">
        <f t="shared" si="20"/>
        <v>0</v>
      </c>
    </row>
    <row r="423" spans="1:13" ht="63" outlineLevel="3">
      <c r="A423" s="132" t="s">
        <v>466</v>
      </c>
      <c r="B423" s="133" t="s">
        <v>211</v>
      </c>
      <c r="C423" s="133" t="s">
        <v>1</v>
      </c>
      <c r="D423" s="133" t="s">
        <v>3</v>
      </c>
      <c r="E423" s="133" t="s">
        <v>3</v>
      </c>
      <c r="F423" s="134">
        <f>F424</f>
        <v>2790695.94</v>
      </c>
      <c r="G423" s="134"/>
      <c r="I423" s="165">
        <v>2790695.94</v>
      </c>
      <c r="L423" s="165">
        <f t="shared" si="19"/>
        <v>0</v>
      </c>
      <c r="M423" s="165">
        <f t="shared" si="20"/>
        <v>0</v>
      </c>
    </row>
    <row r="424" spans="1:13" ht="63" outlineLevel="4">
      <c r="A424" s="132" t="s">
        <v>703</v>
      </c>
      <c r="B424" s="133" t="s">
        <v>211</v>
      </c>
      <c r="C424" s="133" t="s">
        <v>17</v>
      </c>
      <c r="D424" s="133" t="s">
        <v>3</v>
      </c>
      <c r="E424" s="133" t="s">
        <v>3</v>
      </c>
      <c r="F424" s="134">
        <f>F425</f>
        <v>2790695.94</v>
      </c>
      <c r="G424" s="134"/>
      <c r="I424" s="165">
        <v>2790695.94</v>
      </c>
      <c r="L424" s="165">
        <f t="shared" si="19"/>
        <v>0</v>
      </c>
      <c r="M424" s="165">
        <f t="shared" si="20"/>
        <v>0</v>
      </c>
    </row>
    <row r="425" spans="1:13" outlineLevel="5">
      <c r="A425" s="132" t="s">
        <v>685</v>
      </c>
      <c r="B425" s="133" t="s">
        <v>211</v>
      </c>
      <c r="C425" s="133" t="s">
        <v>17</v>
      </c>
      <c r="D425" s="133" t="s">
        <v>159</v>
      </c>
      <c r="E425" s="133" t="s">
        <v>2</v>
      </c>
      <c r="F425" s="134">
        <f>Приложение_6!F422</f>
        <v>2790695.94</v>
      </c>
      <c r="G425" s="134"/>
      <c r="I425" s="165">
        <v>2790695.94</v>
      </c>
      <c r="L425" s="165">
        <f t="shared" si="19"/>
        <v>0</v>
      </c>
      <c r="M425" s="165">
        <f t="shared" si="20"/>
        <v>0</v>
      </c>
    </row>
    <row r="426" spans="1:13" ht="94.5" outlineLevel="1">
      <c r="A426" s="139" t="s">
        <v>646</v>
      </c>
      <c r="B426" s="140" t="s">
        <v>214</v>
      </c>
      <c r="C426" s="140" t="s">
        <v>1</v>
      </c>
      <c r="D426" s="140" t="s">
        <v>3</v>
      </c>
      <c r="E426" s="140" t="s">
        <v>3</v>
      </c>
      <c r="F426" s="141">
        <f>F427+F431+F435</f>
        <v>2026167.54</v>
      </c>
      <c r="G426" s="141"/>
      <c r="I426" s="165">
        <v>1626167.54</v>
      </c>
      <c r="L426" s="165">
        <f t="shared" si="19"/>
        <v>-400000</v>
      </c>
      <c r="M426" s="165">
        <f t="shared" si="20"/>
        <v>0</v>
      </c>
    </row>
    <row r="427" spans="1:13" ht="31.5" outlineLevel="2">
      <c r="A427" s="132" t="s">
        <v>558</v>
      </c>
      <c r="B427" s="133" t="s">
        <v>215</v>
      </c>
      <c r="C427" s="133" t="s">
        <v>1</v>
      </c>
      <c r="D427" s="133" t="s">
        <v>3</v>
      </c>
      <c r="E427" s="133" t="s">
        <v>3</v>
      </c>
      <c r="F427" s="134">
        <f>F428</f>
        <v>565337.64</v>
      </c>
      <c r="G427" s="134"/>
      <c r="I427" s="165">
        <v>565337.64</v>
      </c>
      <c r="L427" s="165">
        <f t="shared" si="19"/>
        <v>0</v>
      </c>
      <c r="M427" s="165">
        <f t="shared" si="20"/>
        <v>0</v>
      </c>
    </row>
    <row r="428" spans="1:13" ht="47.25" outlineLevel="3">
      <c r="A428" s="132" t="s">
        <v>467</v>
      </c>
      <c r="B428" s="133" t="s">
        <v>216</v>
      </c>
      <c r="C428" s="133" t="s">
        <v>1</v>
      </c>
      <c r="D428" s="133" t="s">
        <v>3</v>
      </c>
      <c r="E428" s="133" t="s">
        <v>3</v>
      </c>
      <c r="F428" s="134">
        <f>F429</f>
        <v>565337.64</v>
      </c>
      <c r="G428" s="134"/>
      <c r="I428" s="165">
        <v>565337.64</v>
      </c>
      <c r="L428" s="165">
        <f t="shared" si="19"/>
        <v>0</v>
      </c>
      <c r="M428" s="165">
        <f t="shared" si="20"/>
        <v>0</v>
      </c>
    </row>
    <row r="429" spans="1:13" ht="63" outlineLevel="4">
      <c r="A429" s="132" t="s">
        <v>703</v>
      </c>
      <c r="B429" s="133" t="s">
        <v>216</v>
      </c>
      <c r="C429" s="133" t="s">
        <v>17</v>
      </c>
      <c r="D429" s="133" t="s">
        <v>3</v>
      </c>
      <c r="E429" s="133" t="s">
        <v>3</v>
      </c>
      <c r="F429" s="134">
        <f>F430</f>
        <v>565337.64</v>
      </c>
      <c r="G429" s="134"/>
      <c r="I429" s="165">
        <v>565337.64</v>
      </c>
      <c r="L429" s="165">
        <f t="shared" si="19"/>
        <v>0</v>
      </c>
      <c r="M429" s="165">
        <f t="shared" si="20"/>
        <v>0</v>
      </c>
    </row>
    <row r="430" spans="1:13" outlineLevel="5">
      <c r="A430" s="132" t="s">
        <v>686</v>
      </c>
      <c r="B430" s="133" t="s">
        <v>216</v>
      </c>
      <c r="C430" s="133" t="s">
        <v>17</v>
      </c>
      <c r="D430" s="133" t="s">
        <v>159</v>
      </c>
      <c r="E430" s="133" t="s">
        <v>5</v>
      </c>
      <c r="F430" s="134">
        <f>Приложение_6!F432</f>
        <v>565337.64</v>
      </c>
      <c r="G430" s="134"/>
      <c r="I430" s="165">
        <v>565337.64</v>
      </c>
      <c r="L430" s="165">
        <f t="shared" si="19"/>
        <v>0</v>
      </c>
      <c r="M430" s="165">
        <f t="shared" si="20"/>
        <v>0</v>
      </c>
    </row>
    <row r="431" spans="1:13" ht="31.5" outlineLevel="2">
      <c r="A431" s="132" t="s">
        <v>559</v>
      </c>
      <c r="B431" s="133" t="s">
        <v>217</v>
      </c>
      <c r="C431" s="133" t="s">
        <v>1</v>
      </c>
      <c r="D431" s="133" t="s">
        <v>3</v>
      </c>
      <c r="E431" s="133" t="s">
        <v>3</v>
      </c>
      <c r="F431" s="134">
        <f>F432</f>
        <v>1060829.8999999999</v>
      </c>
      <c r="G431" s="134"/>
      <c r="I431" s="165">
        <v>1060829.8999999999</v>
      </c>
      <c r="L431" s="165">
        <f t="shared" si="19"/>
        <v>0</v>
      </c>
      <c r="M431" s="165">
        <f t="shared" si="20"/>
        <v>0</v>
      </c>
    </row>
    <row r="432" spans="1:13" ht="47.25" outlineLevel="3">
      <c r="A432" s="132" t="s">
        <v>467</v>
      </c>
      <c r="B432" s="133" t="s">
        <v>218</v>
      </c>
      <c r="C432" s="133" t="s">
        <v>1</v>
      </c>
      <c r="D432" s="133" t="s">
        <v>3</v>
      </c>
      <c r="E432" s="133" t="s">
        <v>3</v>
      </c>
      <c r="F432" s="134">
        <f>F433</f>
        <v>1060829.8999999999</v>
      </c>
      <c r="G432" s="134"/>
      <c r="I432" s="165">
        <v>1060829.8999999999</v>
      </c>
      <c r="L432" s="165">
        <f t="shared" si="19"/>
        <v>0</v>
      </c>
      <c r="M432" s="165">
        <f t="shared" si="20"/>
        <v>0</v>
      </c>
    </row>
    <row r="433" spans="1:13" ht="63" outlineLevel="4">
      <c r="A433" s="132" t="s">
        <v>703</v>
      </c>
      <c r="B433" s="133" t="s">
        <v>218</v>
      </c>
      <c r="C433" s="133" t="s">
        <v>17</v>
      </c>
      <c r="D433" s="133" t="s">
        <v>3</v>
      </c>
      <c r="E433" s="133" t="s">
        <v>3</v>
      </c>
      <c r="F433" s="134">
        <f>F434</f>
        <v>1060829.8999999999</v>
      </c>
      <c r="G433" s="134"/>
      <c r="I433" s="165">
        <v>1060829.8999999999</v>
      </c>
      <c r="L433" s="165">
        <f t="shared" si="19"/>
        <v>0</v>
      </c>
      <c r="M433" s="165">
        <f t="shared" si="20"/>
        <v>0</v>
      </c>
    </row>
    <row r="434" spans="1:13" outlineLevel="5">
      <c r="A434" s="132" t="s">
        <v>686</v>
      </c>
      <c r="B434" s="133" t="s">
        <v>218</v>
      </c>
      <c r="C434" s="133" t="s">
        <v>17</v>
      </c>
      <c r="D434" s="133" t="s">
        <v>159</v>
      </c>
      <c r="E434" s="133" t="s">
        <v>5</v>
      </c>
      <c r="F434" s="134">
        <f>Приложение_6!F435</f>
        <v>1060829.8999999999</v>
      </c>
      <c r="G434" s="134"/>
      <c r="I434" s="165">
        <v>1060829.8999999999</v>
      </c>
      <c r="L434" s="165">
        <f t="shared" si="19"/>
        <v>0</v>
      </c>
      <c r="M434" s="165">
        <f t="shared" si="20"/>
        <v>0</v>
      </c>
    </row>
    <row r="435" spans="1:13" ht="78.75" outlineLevel="5">
      <c r="A435" s="96" t="s">
        <v>1257</v>
      </c>
      <c r="B435" s="97" t="s">
        <v>1258</v>
      </c>
      <c r="C435" s="97" t="s">
        <v>1</v>
      </c>
      <c r="D435" s="133" t="s">
        <v>3</v>
      </c>
      <c r="E435" s="133" t="s">
        <v>3</v>
      </c>
      <c r="F435" s="134">
        <f>F436</f>
        <v>400000</v>
      </c>
      <c r="G435" s="134"/>
      <c r="I435" s="165"/>
      <c r="L435" s="165"/>
      <c r="M435" s="165"/>
    </row>
    <row r="436" spans="1:13" ht="31.5" outlineLevel="5">
      <c r="A436" s="96" t="s">
        <v>448</v>
      </c>
      <c r="B436" s="97" t="s">
        <v>1259</v>
      </c>
      <c r="C436" s="97" t="s">
        <v>1</v>
      </c>
      <c r="D436" s="133" t="s">
        <v>1</v>
      </c>
      <c r="E436" s="133" t="s">
        <v>1</v>
      </c>
      <c r="F436" s="134">
        <f>F437</f>
        <v>400000</v>
      </c>
      <c r="G436" s="134"/>
      <c r="I436" s="165"/>
      <c r="L436" s="165"/>
      <c r="M436" s="165"/>
    </row>
    <row r="437" spans="1:13" ht="63" outlineLevel="5">
      <c r="A437" s="96" t="s">
        <v>703</v>
      </c>
      <c r="B437" s="97" t="s">
        <v>1259</v>
      </c>
      <c r="C437" s="97" t="s">
        <v>17</v>
      </c>
      <c r="D437" s="133" t="s">
        <v>1</v>
      </c>
      <c r="E437" s="133" t="s">
        <v>1</v>
      </c>
      <c r="F437" s="134">
        <f>F438</f>
        <v>400000</v>
      </c>
      <c r="G437" s="134"/>
      <c r="I437" s="165"/>
      <c r="L437" s="165"/>
      <c r="M437" s="165"/>
    </row>
    <row r="438" spans="1:13" outlineLevel="5">
      <c r="A438" s="132" t="s">
        <v>686</v>
      </c>
      <c r="B438" s="97" t="s">
        <v>1259</v>
      </c>
      <c r="C438" s="133" t="s">
        <v>17</v>
      </c>
      <c r="D438" s="133" t="s">
        <v>159</v>
      </c>
      <c r="E438" s="133" t="s">
        <v>5</v>
      </c>
      <c r="F438" s="134">
        <f>Приложение_6!F438</f>
        <v>400000</v>
      </c>
      <c r="G438" s="134"/>
      <c r="I438" s="165"/>
      <c r="L438" s="165"/>
      <c r="M438" s="165"/>
    </row>
    <row r="439" spans="1:13" ht="94.5" outlineLevel="1">
      <c r="A439" s="139" t="s">
        <v>647</v>
      </c>
      <c r="B439" s="140" t="s">
        <v>219</v>
      </c>
      <c r="C439" s="140" t="s">
        <v>1</v>
      </c>
      <c r="D439" s="140" t="s">
        <v>3</v>
      </c>
      <c r="E439" s="140" t="s">
        <v>3</v>
      </c>
      <c r="F439" s="141">
        <f>F440+F444</f>
        <v>12906172.23</v>
      </c>
      <c r="G439" s="141"/>
      <c r="I439" s="165">
        <v>15992013.99</v>
      </c>
      <c r="L439" s="165">
        <f t="shared" si="19"/>
        <v>3085841.76</v>
      </c>
      <c r="M439" s="165">
        <f t="shared" si="20"/>
        <v>0</v>
      </c>
    </row>
    <row r="440" spans="1:13" ht="110.25" outlineLevel="2">
      <c r="A440" s="132" t="s">
        <v>560</v>
      </c>
      <c r="B440" s="133" t="s">
        <v>220</v>
      </c>
      <c r="C440" s="133" t="s">
        <v>1</v>
      </c>
      <c r="D440" s="133" t="s">
        <v>3</v>
      </c>
      <c r="E440" s="133" t="s">
        <v>3</v>
      </c>
      <c r="F440" s="134">
        <f>F441</f>
        <v>0</v>
      </c>
      <c r="G440" s="134"/>
      <c r="I440" s="165">
        <v>13482633.289999999</v>
      </c>
      <c r="L440" s="165">
        <f t="shared" si="19"/>
        <v>13482633.289999999</v>
      </c>
      <c r="M440" s="165">
        <f t="shared" si="20"/>
        <v>0</v>
      </c>
    </row>
    <row r="441" spans="1:13" ht="47.25" outlineLevel="3">
      <c r="A441" s="132" t="s">
        <v>468</v>
      </c>
      <c r="B441" s="133" t="s">
        <v>221</v>
      </c>
      <c r="C441" s="133" t="s">
        <v>1</v>
      </c>
      <c r="D441" s="133" t="s">
        <v>3</v>
      </c>
      <c r="E441" s="133" t="s">
        <v>3</v>
      </c>
      <c r="F441" s="134">
        <f>F442</f>
        <v>0</v>
      </c>
      <c r="G441" s="134"/>
      <c r="I441" s="165">
        <v>13482633.289999999</v>
      </c>
      <c r="L441" s="165">
        <f t="shared" si="19"/>
        <v>13482633.289999999</v>
      </c>
      <c r="M441" s="165">
        <f t="shared" si="20"/>
        <v>0</v>
      </c>
    </row>
    <row r="442" spans="1:13" ht="31.5" outlineLevel="4">
      <c r="A442" s="132" t="s">
        <v>705</v>
      </c>
      <c r="B442" s="133" t="s">
        <v>221</v>
      </c>
      <c r="C442" s="133" t="s">
        <v>65</v>
      </c>
      <c r="D442" s="133" t="s">
        <v>3</v>
      </c>
      <c r="E442" s="133" t="s">
        <v>3</v>
      </c>
      <c r="F442" s="134">
        <f>F443</f>
        <v>0</v>
      </c>
      <c r="G442" s="134"/>
      <c r="I442" s="165">
        <v>13482633.289999999</v>
      </c>
      <c r="L442" s="165">
        <f t="shared" si="19"/>
        <v>13482633.289999999</v>
      </c>
      <c r="M442" s="165">
        <f t="shared" si="20"/>
        <v>0</v>
      </c>
    </row>
    <row r="443" spans="1:13" outlineLevel="5">
      <c r="A443" s="132" t="s">
        <v>686</v>
      </c>
      <c r="B443" s="133" t="s">
        <v>221</v>
      </c>
      <c r="C443" s="133" t="s">
        <v>65</v>
      </c>
      <c r="D443" s="133" t="s">
        <v>159</v>
      </c>
      <c r="E443" s="133" t="s">
        <v>5</v>
      </c>
      <c r="F443" s="134">
        <f>Приложение_6!F442</f>
        <v>0</v>
      </c>
      <c r="G443" s="134"/>
      <c r="I443" s="165">
        <v>13482633.289999999</v>
      </c>
      <c r="L443" s="165">
        <f t="shared" si="19"/>
        <v>13482633.289999999</v>
      </c>
      <c r="M443" s="165">
        <f t="shared" si="20"/>
        <v>0</v>
      </c>
    </row>
    <row r="444" spans="1:13" ht="78.75" outlineLevel="2" collapsed="1">
      <c r="A444" s="132" t="s">
        <v>561</v>
      </c>
      <c r="B444" s="133" t="s">
        <v>222</v>
      </c>
      <c r="C444" s="133" t="s">
        <v>1</v>
      </c>
      <c r="D444" s="133" t="s">
        <v>3</v>
      </c>
      <c r="E444" s="133" t="s">
        <v>3</v>
      </c>
      <c r="F444" s="134">
        <f>F445</f>
        <v>12906172.23</v>
      </c>
      <c r="G444" s="134"/>
      <c r="I444" s="165">
        <v>2509380.7000000002</v>
      </c>
      <c r="L444" s="165">
        <f t="shared" si="19"/>
        <v>-10396791.530000001</v>
      </c>
      <c r="M444" s="165">
        <f t="shared" si="20"/>
        <v>0</v>
      </c>
    </row>
    <row r="445" spans="1:13" ht="31.7" customHeight="1" outlineLevel="3">
      <c r="A445" s="132" t="s">
        <v>448</v>
      </c>
      <c r="B445" s="133" t="s">
        <v>223</v>
      </c>
      <c r="C445" s="133" t="s">
        <v>1</v>
      </c>
      <c r="D445" s="133" t="s">
        <v>3</v>
      </c>
      <c r="E445" s="133" t="s">
        <v>3</v>
      </c>
      <c r="F445" s="134">
        <f>F446</f>
        <v>12906172.23</v>
      </c>
      <c r="G445" s="134"/>
      <c r="I445" s="165">
        <v>2509380.7000000002</v>
      </c>
      <c r="L445" s="165">
        <f t="shared" si="19"/>
        <v>-10396791.530000001</v>
      </c>
      <c r="M445" s="165">
        <f t="shared" si="20"/>
        <v>0</v>
      </c>
    </row>
    <row r="446" spans="1:13" ht="63" outlineLevel="4">
      <c r="A446" s="132" t="s">
        <v>703</v>
      </c>
      <c r="B446" s="133" t="s">
        <v>223</v>
      </c>
      <c r="C446" s="133" t="s">
        <v>17</v>
      </c>
      <c r="D446" s="133" t="s">
        <v>3</v>
      </c>
      <c r="E446" s="133" t="s">
        <v>3</v>
      </c>
      <c r="F446" s="134">
        <f>F447</f>
        <v>12906172.23</v>
      </c>
      <c r="G446" s="134"/>
      <c r="I446" s="165">
        <v>2509380.7000000002</v>
      </c>
      <c r="L446" s="165">
        <f t="shared" si="19"/>
        <v>-10396791.530000001</v>
      </c>
      <c r="M446" s="165">
        <f t="shared" si="20"/>
        <v>0</v>
      </c>
    </row>
    <row r="447" spans="1:13" outlineLevel="5">
      <c r="A447" s="132" t="s">
        <v>686</v>
      </c>
      <c r="B447" s="133" t="s">
        <v>223</v>
      </c>
      <c r="C447" s="133" t="s">
        <v>17</v>
      </c>
      <c r="D447" s="133" t="s">
        <v>159</v>
      </c>
      <c r="E447" s="133" t="s">
        <v>5</v>
      </c>
      <c r="F447" s="134">
        <f>Приложение_6!F445</f>
        <v>12906172.23</v>
      </c>
      <c r="G447" s="134"/>
      <c r="I447" s="165">
        <v>2509380.7000000002</v>
      </c>
      <c r="L447" s="165">
        <f t="shared" si="19"/>
        <v>-10396791.530000001</v>
      </c>
      <c r="M447" s="165">
        <f t="shared" si="20"/>
        <v>0</v>
      </c>
    </row>
    <row r="448" spans="1:13" ht="78.75" customHeight="1" outlineLevel="1">
      <c r="A448" s="139" t="s">
        <v>639</v>
      </c>
      <c r="B448" s="140" t="s">
        <v>161</v>
      </c>
      <c r="C448" s="140" t="s">
        <v>1</v>
      </c>
      <c r="D448" s="140" t="s">
        <v>3</v>
      </c>
      <c r="E448" s="140" t="s">
        <v>3</v>
      </c>
      <c r="F448" s="141">
        <f>F449+F453+F457+F461+F468+F472+F479</f>
        <v>42099486.919999994</v>
      </c>
      <c r="G448" s="141">
        <f>G449+G453+G457+G461+G468+G472+G479</f>
        <v>3608380</v>
      </c>
      <c r="I448" s="165">
        <v>57149310.920000002</v>
      </c>
      <c r="J448" s="149">
        <v>3608380</v>
      </c>
      <c r="L448" s="165">
        <f t="shared" si="19"/>
        <v>15049824.000000007</v>
      </c>
      <c r="M448" s="165">
        <f t="shared" si="20"/>
        <v>0</v>
      </c>
    </row>
    <row r="449" spans="1:13" ht="78.75" outlineLevel="2">
      <c r="A449" s="132" t="s">
        <v>562</v>
      </c>
      <c r="B449" s="133" t="s">
        <v>224</v>
      </c>
      <c r="C449" s="133" t="s">
        <v>1</v>
      </c>
      <c r="D449" s="133" t="s">
        <v>3</v>
      </c>
      <c r="E449" s="133" t="s">
        <v>3</v>
      </c>
      <c r="F449" s="134">
        <f>F450</f>
        <v>15953571.42</v>
      </c>
      <c r="G449" s="134"/>
      <c r="I449" s="165">
        <v>15953571.42</v>
      </c>
      <c r="L449" s="165">
        <f t="shared" si="19"/>
        <v>0</v>
      </c>
      <c r="M449" s="165">
        <f t="shared" si="20"/>
        <v>0</v>
      </c>
    </row>
    <row r="450" spans="1:13" ht="63" outlineLevel="3">
      <c r="A450" s="132" t="s">
        <v>469</v>
      </c>
      <c r="B450" s="133" t="s">
        <v>225</v>
      </c>
      <c r="C450" s="133" t="s">
        <v>1</v>
      </c>
      <c r="D450" s="133" t="s">
        <v>3</v>
      </c>
      <c r="E450" s="133" t="s">
        <v>3</v>
      </c>
      <c r="F450" s="134">
        <f>F451</f>
        <v>15953571.42</v>
      </c>
      <c r="G450" s="134"/>
      <c r="I450" s="165">
        <v>15953571.42</v>
      </c>
      <c r="L450" s="165">
        <f t="shared" si="19"/>
        <v>0</v>
      </c>
      <c r="M450" s="165">
        <f t="shared" si="20"/>
        <v>0</v>
      </c>
    </row>
    <row r="451" spans="1:13" ht="63" outlineLevel="4">
      <c r="A451" s="132" t="s">
        <v>703</v>
      </c>
      <c r="B451" s="133" t="s">
        <v>225</v>
      </c>
      <c r="C451" s="133" t="s">
        <v>17</v>
      </c>
      <c r="D451" s="133" t="s">
        <v>3</v>
      </c>
      <c r="E451" s="133" t="s">
        <v>3</v>
      </c>
      <c r="F451" s="134">
        <f>F452</f>
        <v>15953571.42</v>
      </c>
      <c r="G451" s="134"/>
      <c r="I451" s="165">
        <v>15953571.42</v>
      </c>
      <c r="L451" s="165">
        <f t="shared" si="19"/>
        <v>0</v>
      </c>
      <c r="M451" s="165">
        <f t="shared" si="20"/>
        <v>0</v>
      </c>
    </row>
    <row r="452" spans="1:13" outlineLevel="5">
      <c r="A452" s="132" t="s">
        <v>687</v>
      </c>
      <c r="B452" s="133" t="s">
        <v>225</v>
      </c>
      <c r="C452" s="133" t="s">
        <v>17</v>
      </c>
      <c r="D452" s="133" t="s">
        <v>159</v>
      </c>
      <c r="E452" s="133" t="s">
        <v>14</v>
      </c>
      <c r="F452" s="134">
        <f>Приложение_6!F451</f>
        <v>15953571.42</v>
      </c>
      <c r="G452" s="134"/>
      <c r="I452" s="165">
        <v>15953571.42</v>
      </c>
      <c r="L452" s="165">
        <f t="shared" si="19"/>
        <v>0</v>
      </c>
      <c r="M452" s="165">
        <f t="shared" si="20"/>
        <v>0</v>
      </c>
    </row>
    <row r="453" spans="1:13" ht="110.25" outlineLevel="2">
      <c r="A453" s="132" t="s">
        <v>563</v>
      </c>
      <c r="B453" s="133" t="s">
        <v>226</v>
      </c>
      <c r="C453" s="133" t="s">
        <v>1</v>
      </c>
      <c r="D453" s="133" t="s">
        <v>3</v>
      </c>
      <c r="E453" s="133" t="s">
        <v>3</v>
      </c>
      <c r="F453" s="134">
        <f>F454</f>
        <v>13274260.85</v>
      </c>
      <c r="G453" s="134"/>
      <c r="I453" s="165">
        <v>13274260.85</v>
      </c>
      <c r="L453" s="165">
        <f t="shared" si="19"/>
        <v>0</v>
      </c>
      <c r="M453" s="165">
        <f t="shared" si="20"/>
        <v>0</v>
      </c>
    </row>
    <row r="454" spans="1:13" ht="63" outlineLevel="3">
      <c r="A454" s="132" t="s">
        <v>470</v>
      </c>
      <c r="B454" s="133" t="s">
        <v>227</v>
      </c>
      <c r="C454" s="133" t="s">
        <v>1</v>
      </c>
      <c r="D454" s="133" t="s">
        <v>3</v>
      </c>
      <c r="E454" s="133" t="s">
        <v>3</v>
      </c>
      <c r="F454" s="134">
        <f>F455</f>
        <v>13274260.85</v>
      </c>
      <c r="G454" s="134"/>
      <c r="I454" s="165">
        <v>13274260.85</v>
      </c>
      <c r="L454" s="165">
        <f t="shared" si="19"/>
        <v>0</v>
      </c>
      <c r="M454" s="165">
        <f t="shared" si="20"/>
        <v>0</v>
      </c>
    </row>
    <row r="455" spans="1:13" ht="63" outlineLevel="4">
      <c r="A455" s="132" t="s">
        <v>703</v>
      </c>
      <c r="B455" s="133" t="s">
        <v>227</v>
      </c>
      <c r="C455" s="133" t="s">
        <v>17</v>
      </c>
      <c r="D455" s="133" t="s">
        <v>3</v>
      </c>
      <c r="E455" s="133" t="s">
        <v>3</v>
      </c>
      <c r="F455" s="134">
        <f>F456</f>
        <v>13274260.85</v>
      </c>
      <c r="G455" s="134"/>
      <c r="I455" s="165">
        <v>13274260.85</v>
      </c>
      <c r="L455" s="165">
        <f t="shared" si="19"/>
        <v>0</v>
      </c>
      <c r="M455" s="165">
        <f t="shared" si="20"/>
        <v>0</v>
      </c>
    </row>
    <row r="456" spans="1:13" outlineLevel="5">
      <c r="A456" s="132" t="s">
        <v>687</v>
      </c>
      <c r="B456" s="133" t="s">
        <v>227</v>
      </c>
      <c r="C456" s="133" t="s">
        <v>17</v>
      </c>
      <c r="D456" s="133" t="s">
        <v>159</v>
      </c>
      <c r="E456" s="133" t="s">
        <v>14</v>
      </c>
      <c r="F456" s="134">
        <f>Приложение_6!F454</f>
        <v>13274260.85</v>
      </c>
      <c r="G456" s="134"/>
      <c r="I456" s="165">
        <v>13274260.85</v>
      </c>
      <c r="L456" s="165">
        <f t="shared" si="19"/>
        <v>0</v>
      </c>
      <c r="M456" s="165">
        <f t="shared" si="20"/>
        <v>0</v>
      </c>
    </row>
    <row r="457" spans="1:13" ht="110.25" outlineLevel="2">
      <c r="A457" s="132" t="s">
        <v>564</v>
      </c>
      <c r="B457" s="133" t="s">
        <v>228</v>
      </c>
      <c r="C457" s="133" t="s">
        <v>1</v>
      </c>
      <c r="D457" s="133" t="s">
        <v>3</v>
      </c>
      <c r="E457" s="133" t="s">
        <v>3</v>
      </c>
      <c r="F457" s="134">
        <f>F458</f>
        <v>403340.65</v>
      </c>
      <c r="G457" s="134"/>
      <c r="I457" s="165">
        <v>403340.65</v>
      </c>
      <c r="L457" s="165">
        <f t="shared" si="19"/>
        <v>0</v>
      </c>
      <c r="M457" s="165">
        <f t="shared" si="20"/>
        <v>0</v>
      </c>
    </row>
    <row r="458" spans="1:13" ht="63" outlineLevel="3">
      <c r="A458" s="132" t="s">
        <v>463</v>
      </c>
      <c r="B458" s="133" t="s">
        <v>229</v>
      </c>
      <c r="C458" s="133" t="s">
        <v>1</v>
      </c>
      <c r="D458" s="133" t="s">
        <v>3</v>
      </c>
      <c r="E458" s="133" t="s">
        <v>3</v>
      </c>
      <c r="F458" s="134">
        <f>F459</f>
        <v>403340.65</v>
      </c>
      <c r="G458" s="134"/>
      <c r="I458" s="165">
        <v>403340.65</v>
      </c>
      <c r="L458" s="165">
        <f t="shared" si="19"/>
        <v>0</v>
      </c>
      <c r="M458" s="165">
        <f t="shared" si="20"/>
        <v>0</v>
      </c>
    </row>
    <row r="459" spans="1:13" ht="63" outlineLevel="4">
      <c r="A459" s="132" t="s">
        <v>703</v>
      </c>
      <c r="B459" s="133" t="s">
        <v>229</v>
      </c>
      <c r="C459" s="133" t="s">
        <v>17</v>
      </c>
      <c r="D459" s="133" t="s">
        <v>3</v>
      </c>
      <c r="E459" s="133" t="s">
        <v>3</v>
      </c>
      <c r="F459" s="134">
        <f>F460</f>
        <v>403340.65</v>
      </c>
      <c r="G459" s="134"/>
      <c r="I459" s="165">
        <v>403340.65</v>
      </c>
      <c r="L459" s="165">
        <f t="shared" si="19"/>
        <v>0</v>
      </c>
      <c r="M459" s="165">
        <f t="shared" si="20"/>
        <v>0</v>
      </c>
    </row>
    <row r="460" spans="1:13" outlineLevel="5">
      <c r="A460" s="132" t="s">
        <v>687</v>
      </c>
      <c r="B460" s="133" t="s">
        <v>229</v>
      </c>
      <c r="C460" s="133" t="s">
        <v>17</v>
      </c>
      <c r="D460" s="133" t="s">
        <v>159</v>
      </c>
      <c r="E460" s="133" t="s">
        <v>14</v>
      </c>
      <c r="F460" s="134">
        <f>Приложение_6!F457</f>
        <v>403340.65</v>
      </c>
      <c r="G460" s="134"/>
      <c r="I460" s="165">
        <v>403340.65</v>
      </c>
      <c r="L460" s="165">
        <f t="shared" si="19"/>
        <v>0</v>
      </c>
      <c r="M460" s="165">
        <f t="shared" si="20"/>
        <v>0</v>
      </c>
    </row>
    <row r="461" spans="1:13" ht="47.25" outlineLevel="2">
      <c r="A461" s="132" t="s">
        <v>565</v>
      </c>
      <c r="B461" s="133" t="s">
        <v>230</v>
      </c>
      <c r="C461" s="133" t="s">
        <v>1</v>
      </c>
      <c r="D461" s="133" t="s">
        <v>3</v>
      </c>
      <c r="E461" s="133" t="s">
        <v>3</v>
      </c>
      <c r="F461" s="134">
        <f>F462+F465</f>
        <v>3666558.43</v>
      </c>
      <c r="G461" s="134"/>
      <c r="I461" s="165">
        <v>18716382.43</v>
      </c>
      <c r="L461" s="165">
        <f t="shared" si="19"/>
        <v>15049824</v>
      </c>
      <c r="M461" s="165">
        <f t="shared" si="20"/>
        <v>0</v>
      </c>
    </row>
    <row r="462" spans="1:13" ht="31.7" customHeight="1" outlineLevel="3">
      <c r="A462" s="132" t="s">
        <v>448</v>
      </c>
      <c r="B462" s="133" t="s">
        <v>231</v>
      </c>
      <c r="C462" s="133" t="s">
        <v>1</v>
      </c>
      <c r="D462" s="133" t="s">
        <v>3</v>
      </c>
      <c r="E462" s="133" t="s">
        <v>3</v>
      </c>
      <c r="F462" s="134">
        <f>F463</f>
        <v>666558.43000000005</v>
      </c>
      <c r="G462" s="134"/>
      <c r="I462" s="165">
        <v>936558.43</v>
      </c>
      <c r="L462" s="165">
        <f t="shared" si="19"/>
        <v>270000</v>
      </c>
      <c r="M462" s="165">
        <f t="shared" si="20"/>
        <v>0</v>
      </c>
    </row>
    <row r="463" spans="1:13" ht="63" outlineLevel="4">
      <c r="A463" s="132" t="s">
        <v>703</v>
      </c>
      <c r="B463" s="133" t="s">
        <v>231</v>
      </c>
      <c r="C463" s="133" t="s">
        <v>17</v>
      </c>
      <c r="D463" s="133" t="s">
        <v>3</v>
      </c>
      <c r="E463" s="133" t="s">
        <v>3</v>
      </c>
      <c r="F463" s="134">
        <f>F464</f>
        <v>666558.43000000005</v>
      </c>
      <c r="G463" s="134"/>
      <c r="I463" s="165">
        <v>936558.43</v>
      </c>
      <c r="L463" s="165">
        <f t="shared" si="19"/>
        <v>270000</v>
      </c>
      <c r="M463" s="165">
        <f t="shared" si="20"/>
        <v>0</v>
      </c>
    </row>
    <row r="464" spans="1:13" outlineLevel="5">
      <c r="A464" s="132" t="s">
        <v>687</v>
      </c>
      <c r="B464" s="133" t="s">
        <v>231</v>
      </c>
      <c r="C464" s="133" t="s">
        <v>17</v>
      </c>
      <c r="D464" s="133" t="s">
        <v>159</v>
      </c>
      <c r="E464" s="133" t="s">
        <v>14</v>
      </c>
      <c r="F464" s="134">
        <f>Приложение_6!F460</f>
        <v>666558.43000000005</v>
      </c>
      <c r="G464" s="134"/>
      <c r="I464" s="165">
        <v>936558.43</v>
      </c>
      <c r="L464" s="165">
        <f t="shared" si="19"/>
        <v>270000</v>
      </c>
      <c r="M464" s="165">
        <f t="shared" si="20"/>
        <v>0</v>
      </c>
    </row>
    <row r="465" spans="1:13" ht="78.75" outlineLevel="3">
      <c r="A465" s="132" t="s">
        <v>471</v>
      </c>
      <c r="B465" s="133" t="s">
        <v>232</v>
      </c>
      <c r="C465" s="133" t="s">
        <v>1</v>
      </c>
      <c r="D465" s="133" t="s">
        <v>3</v>
      </c>
      <c r="E465" s="133" t="s">
        <v>3</v>
      </c>
      <c r="F465" s="134">
        <f>F466</f>
        <v>3000000</v>
      </c>
      <c r="G465" s="134"/>
      <c r="I465" s="165">
        <v>17779824</v>
      </c>
      <c r="L465" s="165">
        <f t="shared" si="19"/>
        <v>14779824</v>
      </c>
      <c r="M465" s="165">
        <f t="shared" si="20"/>
        <v>0</v>
      </c>
    </row>
    <row r="466" spans="1:13" ht="63" outlineLevel="4">
      <c r="A466" s="132" t="s">
        <v>1239</v>
      </c>
      <c r="B466" s="133" t="s">
        <v>232</v>
      </c>
      <c r="C466" s="133" t="s">
        <v>143</v>
      </c>
      <c r="D466" s="133" t="s">
        <v>3</v>
      </c>
      <c r="E466" s="133" t="s">
        <v>3</v>
      </c>
      <c r="F466" s="134">
        <f>F467</f>
        <v>3000000</v>
      </c>
      <c r="G466" s="134"/>
      <c r="I466" s="165">
        <v>17779824</v>
      </c>
      <c r="L466" s="165">
        <f t="shared" si="19"/>
        <v>14779824</v>
      </c>
      <c r="M466" s="165">
        <f t="shared" si="20"/>
        <v>0</v>
      </c>
    </row>
    <row r="467" spans="1:13" outlineLevel="5">
      <c r="A467" s="132" t="s">
        <v>687</v>
      </c>
      <c r="B467" s="133" t="s">
        <v>232</v>
      </c>
      <c r="C467" s="133" t="s">
        <v>143</v>
      </c>
      <c r="D467" s="133" t="s">
        <v>159</v>
      </c>
      <c r="E467" s="133" t="s">
        <v>14</v>
      </c>
      <c r="F467" s="134">
        <f>Приложение_6!F462</f>
        <v>3000000</v>
      </c>
      <c r="G467" s="134"/>
      <c r="I467" s="165">
        <v>17779824</v>
      </c>
      <c r="L467" s="165">
        <f t="shared" si="19"/>
        <v>14779824</v>
      </c>
      <c r="M467" s="165">
        <f t="shared" si="20"/>
        <v>0</v>
      </c>
    </row>
    <row r="468" spans="1:13" ht="63" outlineLevel="2">
      <c r="A468" s="132" t="s">
        <v>566</v>
      </c>
      <c r="B468" s="133" t="s">
        <v>233</v>
      </c>
      <c r="C468" s="133" t="s">
        <v>1</v>
      </c>
      <c r="D468" s="133" t="s">
        <v>3</v>
      </c>
      <c r="E468" s="133" t="s">
        <v>3</v>
      </c>
      <c r="F468" s="134">
        <f>F469</f>
        <v>4002811.57</v>
      </c>
      <c r="G468" s="134"/>
      <c r="I468" s="165">
        <v>4002811.57</v>
      </c>
      <c r="L468" s="165">
        <f t="shared" si="19"/>
        <v>0</v>
      </c>
      <c r="M468" s="165">
        <f t="shared" si="20"/>
        <v>0</v>
      </c>
    </row>
    <row r="469" spans="1:13" ht="31.7" customHeight="1" outlineLevel="3">
      <c r="A469" s="132" t="s">
        <v>448</v>
      </c>
      <c r="B469" s="133" t="s">
        <v>234</v>
      </c>
      <c r="C469" s="133" t="s">
        <v>1</v>
      </c>
      <c r="D469" s="133" t="s">
        <v>3</v>
      </c>
      <c r="E469" s="133" t="s">
        <v>3</v>
      </c>
      <c r="F469" s="134">
        <f>F470</f>
        <v>4002811.57</v>
      </c>
      <c r="G469" s="134"/>
      <c r="I469" s="165">
        <v>4002811.57</v>
      </c>
      <c r="L469" s="165">
        <f t="shared" ref="L469:L534" si="21">I469-F469</f>
        <v>0</v>
      </c>
      <c r="M469" s="165">
        <f t="shared" ref="M469:M534" si="22">J469-G469</f>
        <v>0</v>
      </c>
    </row>
    <row r="470" spans="1:13" ht="63" outlineLevel="4">
      <c r="A470" s="132" t="s">
        <v>703</v>
      </c>
      <c r="B470" s="133" t="s">
        <v>234</v>
      </c>
      <c r="C470" s="133" t="s">
        <v>17</v>
      </c>
      <c r="D470" s="133" t="s">
        <v>3</v>
      </c>
      <c r="E470" s="133" t="s">
        <v>3</v>
      </c>
      <c r="F470" s="134">
        <f>F471</f>
        <v>4002811.57</v>
      </c>
      <c r="G470" s="134"/>
      <c r="I470" s="165">
        <v>4002811.57</v>
      </c>
      <c r="L470" s="165">
        <f t="shared" si="21"/>
        <v>0</v>
      </c>
      <c r="M470" s="165">
        <f t="shared" si="22"/>
        <v>0</v>
      </c>
    </row>
    <row r="471" spans="1:13" outlineLevel="5">
      <c r="A471" s="132" t="s">
        <v>687</v>
      </c>
      <c r="B471" s="133" t="s">
        <v>234</v>
      </c>
      <c r="C471" s="133" t="s">
        <v>17</v>
      </c>
      <c r="D471" s="133" t="s">
        <v>159</v>
      </c>
      <c r="E471" s="133" t="s">
        <v>14</v>
      </c>
      <c r="F471" s="134">
        <f>Приложение_6!F465</f>
        <v>4002811.57</v>
      </c>
      <c r="G471" s="134"/>
      <c r="I471" s="165">
        <v>4002811.57</v>
      </c>
      <c r="L471" s="165">
        <f t="shared" si="21"/>
        <v>0</v>
      </c>
      <c r="M471" s="165">
        <f t="shared" si="22"/>
        <v>0</v>
      </c>
    </row>
    <row r="472" spans="1:13" ht="47.25" outlineLevel="2">
      <c r="A472" s="132" t="s">
        <v>539</v>
      </c>
      <c r="B472" s="133" t="s">
        <v>162</v>
      </c>
      <c r="C472" s="133" t="s">
        <v>1</v>
      </c>
      <c r="D472" s="133" t="s">
        <v>3</v>
      </c>
      <c r="E472" s="133" t="s">
        <v>3</v>
      </c>
      <c r="F472" s="134">
        <f>F473+F476</f>
        <v>3608380</v>
      </c>
      <c r="G472" s="134">
        <f>G473+G476</f>
        <v>3608380</v>
      </c>
      <c r="I472" s="165">
        <v>3608380</v>
      </c>
      <c r="J472" s="165">
        <v>3608380</v>
      </c>
      <c r="L472" s="165">
        <f t="shared" si="21"/>
        <v>0</v>
      </c>
      <c r="M472" s="165">
        <f t="shared" si="22"/>
        <v>0</v>
      </c>
    </row>
    <row r="473" spans="1:13" ht="63" outlineLevel="3">
      <c r="A473" s="132" t="s">
        <v>457</v>
      </c>
      <c r="B473" s="133" t="s">
        <v>163</v>
      </c>
      <c r="C473" s="133" t="s">
        <v>1</v>
      </c>
      <c r="D473" s="133" t="s">
        <v>3</v>
      </c>
      <c r="E473" s="133" t="s">
        <v>3</v>
      </c>
      <c r="F473" s="134">
        <f>F474</f>
        <v>3590760</v>
      </c>
      <c r="G473" s="134">
        <f>G474</f>
        <v>3590760</v>
      </c>
      <c r="I473" s="165">
        <v>3590760</v>
      </c>
      <c r="J473" s="165">
        <v>3590760</v>
      </c>
      <c r="L473" s="165">
        <f t="shared" si="21"/>
        <v>0</v>
      </c>
      <c r="M473" s="165">
        <f t="shared" si="22"/>
        <v>0</v>
      </c>
    </row>
    <row r="474" spans="1:13" ht="63" outlineLevel="4">
      <c r="A474" s="132" t="s">
        <v>703</v>
      </c>
      <c r="B474" s="133" t="s">
        <v>163</v>
      </c>
      <c r="C474" s="133" t="s">
        <v>17</v>
      </c>
      <c r="D474" s="133" t="s">
        <v>3</v>
      </c>
      <c r="E474" s="133" t="s">
        <v>3</v>
      </c>
      <c r="F474" s="134">
        <f>F475</f>
        <v>3590760</v>
      </c>
      <c r="G474" s="134">
        <f>G475</f>
        <v>3590760</v>
      </c>
      <c r="I474" s="165">
        <v>3590760</v>
      </c>
      <c r="J474" s="165">
        <v>3590760</v>
      </c>
      <c r="L474" s="165">
        <f t="shared" si="21"/>
        <v>0</v>
      </c>
      <c r="M474" s="165">
        <f t="shared" si="22"/>
        <v>0</v>
      </c>
    </row>
    <row r="475" spans="1:13" ht="31.5" outlineLevel="5">
      <c r="A475" s="132" t="s">
        <v>680</v>
      </c>
      <c r="B475" s="133" t="s">
        <v>163</v>
      </c>
      <c r="C475" s="133" t="s">
        <v>17</v>
      </c>
      <c r="D475" s="133" t="s">
        <v>22</v>
      </c>
      <c r="E475" s="133" t="s">
        <v>159</v>
      </c>
      <c r="F475" s="134">
        <f>Приложение_6!F310</f>
        <v>3590760</v>
      </c>
      <c r="G475" s="134">
        <f>F475</f>
        <v>3590760</v>
      </c>
      <c r="I475" s="165">
        <v>3590760</v>
      </c>
      <c r="J475" s="165">
        <v>3590760</v>
      </c>
      <c r="L475" s="165">
        <f t="shared" si="21"/>
        <v>0</v>
      </c>
      <c r="M475" s="165">
        <f t="shared" si="22"/>
        <v>0</v>
      </c>
    </row>
    <row r="476" spans="1:13" ht="110.25" outlineLevel="3">
      <c r="A476" s="132" t="s">
        <v>458</v>
      </c>
      <c r="B476" s="133" t="s">
        <v>164</v>
      </c>
      <c r="C476" s="133" t="s">
        <v>1</v>
      </c>
      <c r="D476" s="133" t="s">
        <v>3</v>
      </c>
      <c r="E476" s="133" t="s">
        <v>3</v>
      </c>
      <c r="F476" s="134">
        <f>F477</f>
        <v>17620</v>
      </c>
      <c r="G476" s="134">
        <f>G477</f>
        <v>17620</v>
      </c>
      <c r="I476" s="165">
        <v>17620</v>
      </c>
      <c r="J476" s="165">
        <v>17620</v>
      </c>
      <c r="L476" s="165">
        <f t="shared" si="21"/>
        <v>0</v>
      </c>
      <c r="M476" s="165">
        <f t="shared" si="22"/>
        <v>0</v>
      </c>
    </row>
    <row r="477" spans="1:13" ht="63" outlineLevel="4">
      <c r="A477" s="132" t="s">
        <v>703</v>
      </c>
      <c r="B477" s="133" t="s">
        <v>164</v>
      </c>
      <c r="C477" s="133" t="s">
        <v>17</v>
      </c>
      <c r="D477" s="133" t="s">
        <v>3</v>
      </c>
      <c r="E477" s="133" t="s">
        <v>3</v>
      </c>
      <c r="F477" s="134">
        <f>F478</f>
        <v>17620</v>
      </c>
      <c r="G477" s="134">
        <f>G478</f>
        <v>17620</v>
      </c>
      <c r="I477" s="165">
        <v>17620</v>
      </c>
      <c r="J477" s="165">
        <v>17620</v>
      </c>
      <c r="L477" s="165">
        <f t="shared" si="21"/>
        <v>0</v>
      </c>
      <c r="M477" s="165">
        <f t="shared" si="22"/>
        <v>0</v>
      </c>
    </row>
    <row r="478" spans="1:13" ht="31.5" outlineLevel="5">
      <c r="A478" s="132" t="s">
        <v>680</v>
      </c>
      <c r="B478" s="133" t="s">
        <v>164</v>
      </c>
      <c r="C478" s="133" t="s">
        <v>17</v>
      </c>
      <c r="D478" s="133" t="s">
        <v>22</v>
      </c>
      <c r="E478" s="133" t="s">
        <v>159</v>
      </c>
      <c r="F478" s="134">
        <f>Приложение_6!F312</f>
        <v>17620</v>
      </c>
      <c r="G478" s="134">
        <f>F478</f>
        <v>17620</v>
      </c>
      <c r="I478" s="165">
        <v>17620</v>
      </c>
      <c r="J478" s="165">
        <v>17620</v>
      </c>
      <c r="L478" s="165">
        <f t="shared" si="21"/>
        <v>0</v>
      </c>
      <c r="M478" s="165">
        <f t="shared" si="22"/>
        <v>0</v>
      </c>
    </row>
    <row r="479" spans="1:13" ht="78.75" outlineLevel="2">
      <c r="A479" s="132" t="s">
        <v>567</v>
      </c>
      <c r="B479" s="133" t="s">
        <v>235</v>
      </c>
      <c r="C479" s="133" t="s">
        <v>1</v>
      </c>
      <c r="D479" s="133" t="s">
        <v>3</v>
      </c>
      <c r="E479" s="133" t="s">
        <v>3</v>
      </c>
      <c r="F479" s="134">
        <f>F480</f>
        <v>1190564</v>
      </c>
      <c r="G479" s="134"/>
      <c r="I479" s="165">
        <v>1190564</v>
      </c>
      <c r="L479" s="165">
        <f t="shared" si="21"/>
        <v>0</v>
      </c>
      <c r="M479" s="165">
        <f t="shared" si="22"/>
        <v>0</v>
      </c>
    </row>
    <row r="480" spans="1:13" ht="31.7" customHeight="1" outlineLevel="3">
      <c r="A480" s="132" t="s">
        <v>448</v>
      </c>
      <c r="B480" s="133" t="s">
        <v>236</v>
      </c>
      <c r="C480" s="133" t="s">
        <v>1</v>
      </c>
      <c r="D480" s="133" t="s">
        <v>3</v>
      </c>
      <c r="E480" s="133" t="s">
        <v>3</v>
      </c>
      <c r="F480" s="134">
        <f>F481</f>
        <v>1190564</v>
      </c>
      <c r="G480" s="134"/>
      <c r="I480" s="165">
        <v>1190564</v>
      </c>
      <c r="L480" s="165">
        <f t="shared" si="21"/>
        <v>0</v>
      </c>
      <c r="M480" s="165">
        <f t="shared" si="22"/>
        <v>0</v>
      </c>
    </row>
    <row r="481" spans="1:13" ht="63" outlineLevel="4">
      <c r="A481" s="132" t="s">
        <v>703</v>
      </c>
      <c r="B481" s="133" t="s">
        <v>236</v>
      </c>
      <c r="C481" s="133" t="s">
        <v>17</v>
      </c>
      <c r="D481" s="133" t="s">
        <v>3</v>
      </c>
      <c r="E481" s="133" t="s">
        <v>3</v>
      </c>
      <c r="F481" s="134">
        <f>F482</f>
        <v>1190564</v>
      </c>
      <c r="G481" s="134"/>
      <c r="I481" s="165">
        <v>1190564</v>
      </c>
      <c r="L481" s="165">
        <f t="shared" si="21"/>
        <v>0</v>
      </c>
      <c r="M481" s="165">
        <f t="shared" si="22"/>
        <v>0</v>
      </c>
    </row>
    <row r="482" spans="1:13" outlineLevel="5">
      <c r="A482" s="132" t="s">
        <v>687</v>
      </c>
      <c r="B482" s="133" t="s">
        <v>236</v>
      </c>
      <c r="C482" s="133" t="s">
        <v>17</v>
      </c>
      <c r="D482" s="133" t="s">
        <v>159</v>
      </c>
      <c r="E482" s="133" t="s">
        <v>14</v>
      </c>
      <c r="F482" s="134">
        <f>Приложение_6!F468</f>
        <v>1190564</v>
      </c>
      <c r="G482" s="134"/>
      <c r="I482" s="165">
        <v>1190564</v>
      </c>
      <c r="L482" s="165">
        <f t="shared" si="21"/>
        <v>0</v>
      </c>
      <c r="M482" s="165">
        <f t="shared" si="22"/>
        <v>0</v>
      </c>
    </row>
    <row r="483" spans="1:13" ht="78.75" outlineLevel="1">
      <c r="A483" s="139" t="s">
        <v>648</v>
      </c>
      <c r="B483" s="140" t="s">
        <v>237</v>
      </c>
      <c r="C483" s="140" t="s">
        <v>1</v>
      </c>
      <c r="D483" s="140" t="s">
        <v>3</v>
      </c>
      <c r="E483" s="140" t="s">
        <v>3</v>
      </c>
      <c r="F483" s="141">
        <f>F484</f>
        <v>1860942.34</v>
      </c>
      <c r="G483" s="141"/>
      <c r="I483" s="165">
        <v>1456483.09</v>
      </c>
      <c r="L483" s="165">
        <f t="shared" si="21"/>
        <v>-404459.25</v>
      </c>
      <c r="M483" s="165">
        <f t="shared" si="22"/>
        <v>0</v>
      </c>
    </row>
    <row r="484" spans="1:13" ht="63" outlineLevel="2">
      <c r="A484" s="132" t="s">
        <v>568</v>
      </c>
      <c r="B484" s="133" t="s">
        <v>238</v>
      </c>
      <c r="C484" s="133" t="s">
        <v>1</v>
      </c>
      <c r="D484" s="133" t="s">
        <v>3</v>
      </c>
      <c r="E484" s="133" t="s">
        <v>3</v>
      </c>
      <c r="F484" s="134">
        <f>F485+F492</f>
        <v>1860942.34</v>
      </c>
      <c r="G484" s="134"/>
      <c r="I484" s="165">
        <v>1456483.09</v>
      </c>
      <c r="L484" s="165">
        <f t="shared" si="21"/>
        <v>-404459.25</v>
      </c>
      <c r="M484" s="165">
        <f t="shared" si="22"/>
        <v>0</v>
      </c>
    </row>
    <row r="485" spans="1:13" ht="126" outlineLevel="3">
      <c r="A485" s="132" t="s">
        <v>450</v>
      </c>
      <c r="B485" s="133" t="s">
        <v>239</v>
      </c>
      <c r="C485" s="133" t="s">
        <v>1</v>
      </c>
      <c r="D485" s="133" t="s">
        <v>3</v>
      </c>
      <c r="E485" s="133" t="s">
        <v>3</v>
      </c>
      <c r="F485" s="134">
        <f>F486+F488+F490</f>
        <v>1435663.78</v>
      </c>
      <c r="G485" s="134"/>
      <c r="I485" s="165">
        <v>1031204.53</v>
      </c>
      <c r="L485" s="165">
        <f t="shared" si="21"/>
        <v>-404459.25</v>
      </c>
      <c r="M485" s="165">
        <f t="shared" si="22"/>
        <v>0</v>
      </c>
    </row>
    <row r="486" spans="1:13" ht="141.75" outlineLevel="4">
      <c r="A486" s="132" t="s">
        <v>1226</v>
      </c>
      <c r="B486" s="133" t="s">
        <v>239</v>
      </c>
      <c r="C486" s="133" t="s">
        <v>10</v>
      </c>
      <c r="D486" s="133" t="s">
        <v>3</v>
      </c>
      <c r="E486" s="133" t="s">
        <v>3</v>
      </c>
      <c r="F486" s="134">
        <f>F487</f>
        <v>1353509.81</v>
      </c>
      <c r="G486" s="134"/>
      <c r="I486" s="165">
        <v>1029104.53</v>
      </c>
      <c r="L486" s="165">
        <f t="shared" si="21"/>
        <v>-324405.28000000003</v>
      </c>
      <c r="M486" s="165">
        <f t="shared" si="22"/>
        <v>0</v>
      </c>
    </row>
    <row r="487" spans="1:13" ht="47.25" outlineLevel="5">
      <c r="A487" s="132" t="s">
        <v>688</v>
      </c>
      <c r="B487" s="133" t="s">
        <v>239</v>
      </c>
      <c r="C487" s="133" t="s">
        <v>10</v>
      </c>
      <c r="D487" s="133" t="s">
        <v>159</v>
      </c>
      <c r="E487" s="133" t="s">
        <v>159</v>
      </c>
      <c r="F487" s="134">
        <f>Приложение_6!F474</f>
        <v>1353509.81</v>
      </c>
      <c r="G487" s="134"/>
      <c r="I487" s="165">
        <v>1029104.53</v>
      </c>
      <c r="L487" s="165">
        <f t="shared" si="21"/>
        <v>-324405.28000000003</v>
      </c>
      <c r="M487" s="165">
        <f t="shared" si="22"/>
        <v>0</v>
      </c>
    </row>
    <row r="488" spans="1:13" ht="63" outlineLevel="4">
      <c r="A488" s="132" t="s">
        <v>703</v>
      </c>
      <c r="B488" s="133" t="s">
        <v>239</v>
      </c>
      <c r="C488" s="133" t="s">
        <v>17</v>
      </c>
      <c r="D488" s="133" t="s">
        <v>3</v>
      </c>
      <c r="E488" s="133" t="s">
        <v>3</v>
      </c>
      <c r="F488" s="134">
        <f>F489</f>
        <v>3231.83</v>
      </c>
      <c r="G488" s="134"/>
      <c r="I488" s="165">
        <v>2100</v>
      </c>
      <c r="L488" s="165">
        <f t="shared" si="21"/>
        <v>-1131.83</v>
      </c>
      <c r="M488" s="165">
        <f t="shared" si="22"/>
        <v>0</v>
      </c>
    </row>
    <row r="489" spans="1:13" ht="47.25" outlineLevel="5">
      <c r="A489" s="132" t="s">
        <v>688</v>
      </c>
      <c r="B489" s="133" t="s">
        <v>239</v>
      </c>
      <c r="C489" s="133" t="s">
        <v>17</v>
      </c>
      <c r="D489" s="133" t="s">
        <v>159</v>
      </c>
      <c r="E489" s="133" t="s">
        <v>159</v>
      </c>
      <c r="F489" s="134">
        <f>Приложение_6!F475</f>
        <v>3231.83</v>
      </c>
      <c r="G489" s="134"/>
      <c r="I489" s="165">
        <v>2100</v>
      </c>
      <c r="L489" s="165">
        <f t="shared" si="21"/>
        <v>-1131.83</v>
      </c>
      <c r="M489" s="165">
        <f t="shared" si="22"/>
        <v>0</v>
      </c>
    </row>
    <row r="490" spans="1:13" ht="31.5" outlineLevel="5">
      <c r="A490" s="96" t="s">
        <v>704</v>
      </c>
      <c r="B490" s="133" t="s">
        <v>239</v>
      </c>
      <c r="C490" s="133" t="s">
        <v>65</v>
      </c>
      <c r="D490" s="133" t="s">
        <v>3</v>
      </c>
      <c r="E490" s="133" t="s">
        <v>3</v>
      </c>
      <c r="F490" s="134">
        <f>F491</f>
        <v>78922.14</v>
      </c>
      <c r="G490" s="134"/>
      <c r="I490" s="165"/>
      <c r="L490" s="165"/>
      <c r="M490" s="165"/>
    </row>
    <row r="491" spans="1:13" ht="47.25" outlineLevel="5">
      <c r="A491" s="132" t="s">
        <v>688</v>
      </c>
      <c r="B491" s="133" t="s">
        <v>239</v>
      </c>
      <c r="C491" s="133" t="s">
        <v>65</v>
      </c>
      <c r="D491" s="133" t="s">
        <v>159</v>
      </c>
      <c r="E491" s="133" t="s">
        <v>159</v>
      </c>
      <c r="F491" s="134">
        <f>Приложение_6!F476</f>
        <v>78922.14</v>
      </c>
      <c r="G491" s="134"/>
      <c r="I491" s="165"/>
      <c r="L491" s="165"/>
      <c r="M491" s="165"/>
    </row>
    <row r="492" spans="1:13" ht="31.7" customHeight="1" outlineLevel="3">
      <c r="A492" s="132" t="s">
        <v>448</v>
      </c>
      <c r="B492" s="133" t="s">
        <v>240</v>
      </c>
      <c r="C492" s="133" t="s">
        <v>1</v>
      </c>
      <c r="D492" s="133" t="s">
        <v>3</v>
      </c>
      <c r="E492" s="133" t="s">
        <v>3</v>
      </c>
      <c r="F492" s="134">
        <f>F493</f>
        <v>425278.56</v>
      </c>
      <c r="G492" s="134"/>
      <c r="I492" s="165">
        <v>425278.56</v>
      </c>
      <c r="L492" s="165">
        <f t="shared" si="21"/>
        <v>0</v>
      </c>
      <c r="M492" s="165">
        <f t="shared" si="22"/>
        <v>0</v>
      </c>
    </row>
    <row r="493" spans="1:13" ht="63" outlineLevel="4">
      <c r="A493" s="132" t="s">
        <v>703</v>
      </c>
      <c r="B493" s="133" t="s">
        <v>240</v>
      </c>
      <c r="C493" s="133" t="s">
        <v>17</v>
      </c>
      <c r="D493" s="133" t="s">
        <v>3</v>
      </c>
      <c r="E493" s="133" t="s">
        <v>3</v>
      </c>
      <c r="F493" s="134">
        <f>F494</f>
        <v>425278.56</v>
      </c>
      <c r="G493" s="134"/>
      <c r="I493" s="165">
        <v>425278.56</v>
      </c>
      <c r="L493" s="165">
        <f t="shared" si="21"/>
        <v>0</v>
      </c>
      <c r="M493" s="165">
        <f t="shared" si="22"/>
        <v>0</v>
      </c>
    </row>
    <row r="494" spans="1:13" ht="47.25" outlineLevel="5">
      <c r="A494" s="132" t="s">
        <v>688</v>
      </c>
      <c r="B494" s="133" t="s">
        <v>240</v>
      </c>
      <c r="C494" s="133" t="s">
        <v>17</v>
      </c>
      <c r="D494" s="133" t="s">
        <v>159</v>
      </c>
      <c r="E494" s="133" t="s">
        <v>159</v>
      </c>
      <c r="F494" s="134">
        <f>Приложение_6!F478</f>
        <v>425278.56</v>
      </c>
      <c r="G494" s="134"/>
      <c r="I494" s="165">
        <v>425278.56</v>
      </c>
      <c r="L494" s="165">
        <f t="shared" si="21"/>
        <v>0</v>
      </c>
      <c r="M494" s="165">
        <f t="shared" si="22"/>
        <v>0</v>
      </c>
    </row>
    <row r="495" spans="1:13" ht="63" outlineLevel="1">
      <c r="A495" s="139" t="s">
        <v>640</v>
      </c>
      <c r="B495" s="140" t="s">
        <v>166</v>
      </c>
      <c r="C495" s="140" t="s">
        <v>1</v>
      </c>
      <c r="D495" s="140" t="s">
        <v>3</v>
      </c>
      <c r="E495" s="140" t="s">
        <v>3</v>
      </c>
      <c r="F495" s="141">
        <f>F496+F500+F504</f>
        <v>23941366.800000001</v>
      </c>
      <c r="G495" s="141">
        <f>G496+G500+G504</f>
        <v>1038366.8</v>
      </c>
      <c r="I495" s="165">
        <v>27473341.800000001</v>
      </c>
      <c r="J495" s="149">
        <v>1038366.8</v>
      </c>
      <c r="L495" s="165">
        <f t="shared" si="21"/>
        <v>3531975</v>
      </c>
      <c r="M495" s="165">
        <f t="shared" si="22"/>
        <v>0</v>
      </c>
    </row>
    <row r="496" spans="1:13" ht="126" outlineLevel="2">
      <c r="A496" s="132" t="s">
        <v>540</v>
      </c>
      <c r="B496" s="133" t="s">
        <v>167</v>
      </c>
      <c r="C496" s="133" t="s">
        <v>1</v>
      </c>
      <c r="D496" s="133" t="s">
        <v>3</v>
      </c>
      <c r="E496" s="133" t="s">
        <v>3</v>
      </c>
      <c r="F496" s="134">
        <f>F497</f>
        <v>18893000</v>
      </c>
      <c r="G496" s="134"/>
      <c r="I496" s="165">
        <v>18893000</v>
      </c>
      <c r="L496" s="165">
        <f t="shared" si="21"/>
        <v>0</v>
      </c>
      <c r="M496" s="165">
        <f t="shared" si="22"/>
        <v>0</v>
      </c>
    </row>
    <row r="497" spans="1:13" ht="78.75" outlineLevel="3">
      <c r="A497" s="132" t="s">
        <v>459</v>
      </c>
      <c r="B497" s="133" t="s">
        <v>168</v>
      </c>
      <c r="C497" s="133" t="s">
        <v>1</v>
      </c>
      <c r="D497" s="133" t="s">
        <v>3</v>
      </c>
      <c r="E497" s="133" t="s">
        <v>3</v>
      </c>
      <c r="F497" s="134">
        <f>F498</f>
        <v>18893000</v>
      </c>
      <c r="G497" s="134"/>
      <c r="I497" s="165">
        <v>18893000</v>
      </c>
      <c r="L497" s="165">
        <f t="shared" si="21"/>
        <v>0</v>
      </c>
      <c r="M497" s="165">
        <f t="shared" si="22"/>
        <v>0</v>
      </c>
    </row>
    <row r="498" spans="1:13" ht="31.5" outlineLevel="4">
      <c r="A498" s="132" t="s">
        <v>705</v>
      </c>
      <c r="B498" s="133" t="s">
        <v>168</v>
      </c>
      <c r="C498" s="133" t="s">
        <v>65</v>
      </c>
      <c r="D498" s="133" t="s">
        <v>3</v>
      </c>
      <c r="E498" s="133" t="s">
        <v>3</v>
      </c>
      <c r="F498" s="134">
        <f>F499</f>
        <v>18893000</v>
      </c>
      <c r="G498" s="134"/>
      <c r="I498" s="165">
        <v>18893000</v>
      </c>
      <c r="L498" s="165">
        <f t="shared" si="21"/>
        <v>0</v>
      </c>
      <c r="M498" s="165">
        <f t="shared" si="22"/>
        <v>0</v>
      </c>
    </row>
    <row r="499" spans="1:13" outlineLevel="5">
      <c r="A499" s="132" t="s">
        <v>681</v>
      </c>
      <c r="B499" s="133" t="s">
        <v>168</v>
      </c>
      <c r="C499" s="133" t="s">
        <v>65</v>
      </c>
      <c r="D499" s="133" t="s">
        <v>22</v>
      </c>
      <c r="E499" s="133" t="s">
        <v>165</v>
      </c>
      <c r="F499" s="134">
        <f>Приложение_6!F318</f>
        <v>18893000</v>
      </c>
      <c r="G499" s="134"/>
      <c r="I499" s="165">
        <v>18893000</v>
      </c>
      <c r="L499" s="165">
        <f t="shared" si="21"/>
        <v>0</v>
      </c>
      <c r="M499" s="165">
        <f t="shared" si="22"/>
        <v>0</v>
      </c>
    </row>
    <row r="500" spans="1:13" ht="126" outlineLevel="2">
      <c r="A500" s="132" t="s">
        <v>541</v>
      </c>
      <c r="B500" s="133" t="s">
        <v>169</v>
      </c>
      <c r="C500" s="133" t="s">
        <v>1</v>
      </c>
      <c r="D500" s="133" t="s">
        <v>3</v>
      </c>
      <c r="E500" s="133" t="s">
        <v>3</v>
      </c>
      <c r="F500" s="134">
        <f t="shared" ref="F500:G502" si="23">F501</f>
        <v>1038366.8</v>
      </c>
      <c r="G500" s="134">
        <f t="shared" si="23"/>
        <v>1038366.8</v>
      </c>
      <c r="I500" s="165">
        <v>1038366.8</v>
      </c>
      <c r="J500" s="165">
        <v>1038366.8</v>
      </c>
      <c r="L500" s="165">
        <f t="shared" si="21"/>
        <v>0</v>
      </c>
      <c r="M500" s="165">
        <f t="shared" si="22"/>
        <v>0</v>
      </c>
    </row>
    <row r="501" spans="1:13" ht="189" outlineLevel="3">
      <c r="A501" s="132" t="s">
        <v>460</v>
      </c>
      <c r="B501" s="133" t="s">
        <v>170</v>
      </c>
      <c r="C501" s="133" t="s">
        <v>1</v>
      </c>
      <c r="D501" s="133" t="s">
        <v>3</v>
      </c>
      <c r="E501" s="133" t="s">
        <v>3</v>
      </c>
      <c r="F501" s="134">
        <f t="shared" si="23"/>
        <v>1038366.8</v>
      </c>
      <c r="G501" s="134">
        <f t="shared" si="23"/>
        <v>1038366.8</v>
      </c>
      <c r="I501" s="165">
        <v>1038366.8</v>
      </c>
      <c r="J501" s="165">
        <v>1038366.8</v>
      </c>
      <c r="L501" s="165">
        <f t="shared" si="21"/>
        <v>0</v>
      </c>
      <c r="M501" s="165">
        <f t="shared" si="22"/>
        <v>0</v>
      </c>
    </row>
    <row r="502" spans="1:13" ht="31.5" outlineLevel="4">
      <c r="A502" s="132" t="s">
        <v>705</v>
      </c>
      <c r="B502" s="133" t="s">
        <v>170</v>
      </c>
      <c r="C502" s="133" t="s">
        <v>65</v>
      </c>
      <c r="D502" s="133" t="s">
        <v>3</v>
      </c>
      <c r="E502" s="133" t="s">
        <v>3</v>
      </c>
      <c r="F502" s="134">
        <f t="shared" si="23"/>
        <v>1038366.8</v>
      </c>
      <c r="G502" s="134">
        <f t="shared" si="23"/>
        <v>1038366.8</v>
      </c>
      <c r="I502" s="165">
        <v>1038366.8</v>
      </c>
      <c r="J502" s="165">
        <v>1038366.8</v>
      </c>
      <c r="L502" s="165">
        <f t="shared" si="21"/>
        <v>0</v>
      </c>
      <c r="M502" s="165">
        <f t="shared" si="22"/>
        <v>0</v>
      </c>
    </row>
    <row r="503" spans="1:13" outlineLevel="5">
      <c r="A503" s="132" t="s">
        <v>681</v>
      </c>
      <c r="B503" s="133" t="s">
        <v>170</v>
      </c>
      <c r="C503" s="133" t="s">
        <v>65</v>
      </c>
      <c r="D503" s="133" t="s">
        <v>22</v>
      </c>
      <c r="E503" s="133" t="s">
        <v>165</v>
      </c>
      <c r="F503" s="134">
        <f>Приложение_6!F321</f>
        <v>1038366.8</v>
      </c>
      <c r="G503" s="134">
        <f>F503</f>
        <v>1038366.8</v>
      </c>
      <c r="I503" s="165">
        <v>1038366.8</v>
      </c>
      <c r="J503" s="165">
        <v>1038366.8</v>
      </c>
      <c r="L503" s="165">
        <f t="shared" si="21"/>
        <v>0</v>
      </c>
      <c r="M503" s="165">
        <f t="shared" si="22"/>
        <v>0</v>
      </c>
    </row>
    <row r="504" spans="1:13" outlineLevel="2">
      <c r="A504" s="132" t="s">
        <v>542</v>
      </c>
      <c r="B504" s="133" t="s">
        <v>171</v>
      </c>
      <c r="C504" s="133" t="s">
        <v>1</v>
      </c>
      <c r="D504" s="133" t="s">
        <v>3</v>
      </c>
      <c r="E504" s="133" t="s">
        <v>3</v>
      </c>
      <c r="F504" s="134">
        <f>F505</f>
        <v>4010000</v>
      </c>
      <c r="G504" s="134"/>
      <c r="I504" s="165">
        <v>7541975</v>
      </c>
      <c r="L504" s="165">
        <f t="shared" si="21"/>
        <v>3531975</v>
      </c>
      <c r="M504" s="165">
        <f t="shared" si="22"/>
        <v>0</v>
      </c>
    </row>
    <row r="505" spans="1:13" ht="31.7" customHeight="1" outlineLevel="3">
      <c r="A505" s="132" t="s">
        <v>448</v>
      </c>
      <c r="B505" s="133" t="s">
        <v>172</v>
      </c>
      <c r="C505" s="133" t="s">
        <v>1</v>
      </c>
      <c r="D505" s="133" t="s">
        <v>3</v>
      </c>
      <c r="E505" s="133" t="s">
        <v>3</v>
      </c>
      <c r="F505" s="134">
        <f>F506+F508</f>
        <v>4010000</v>
      </c>
      <c r="G505" s="134"/>
      <c r="I505" s="165">
        <v>7541975</v>
      </c>
      <c r="L505" s="165">
        <f t="shared" si="21"/>
        <v>3531975</v>
      </c>
      <c r="M505" s="165">
        <f t="shared" si="22"/>
        <v>0</v>
      </c>
    </row>
    <row r="506" spans="1:13" ht="63" outlineLevel="4">
      <c r="A506" s="132" t="s">
        <v>703</v>
      </c>
      <c r="B506" s="133" t="s">
        <v>172</v>
      </c>
      <c r="C506" s="133" t="s">
        <v>17</v>
      </c>
      <c r="D506" s="133" t="s">
        <v>3</v>
      </c>
      <c r="E506" s="133" t="s">
        <v>3</v>
      </c>
      <c r="F506" s="134">
        <f>F507</f>
        <v>4000000</v>
      </c>
      <c r="G506" s="134"/>
      <c r="I506" s="165">
        <v>7531975</v>
      </c>
      <c r="L506" s="165">
        <f t="shared" si="21"/>
        <v>3531975</v>
      </c>
      <c r="M506" s="165">
        <f t="shared" si="22"/>
        <v>0</v>
      </c>
    </row>
    <row r="507" spans="1:13" outlineLevel="5">
      <c r="A507" s="132" t="s">
        <v>681</v>
      </c>
      <c r="B507" s="133" t="s">
        <v>172</v>
      </c>
      <c r="C507" s="133" t="s">
        <v>17</v>
      </c>
      <c r="D507" s="133" t="s">
        <v>22</v>
      </c>
      <c r="E507" s="133" t="s">
        <v>165</v>
      </c>
      <c r="F507" s="134">
        <f>Приложение_6!F324</f>
        <v>4000000</v>
      </c>
      <c r="G507" s="134"/>
      <c r="I507" s="165">
        <v>7531975</v>
      </c>
      <c r="L507" s="165">
        <f t="shared" si="21"/>
        <v>3531975</v>
      </c>
      <c r="M507" s="165">
        <f t="shared" si="22"/>
        <v>0</v>
      </c>
    </row>
    <row r="508" spans="1:13" ht="31.5" outlineLevel="4">
      <c r="A508" s="132" t="s">
        <v>705</v>
      </c>
      <c r="B508" s="133" t="s">
        <v>172</v>
      </c>
      <c r="C508" s="133" t="s">
        <v>65</v>
      </c>
      <c r="D508" s="133" t="s">
        <v>3</v>
      </c>
      <c r="E508" s="133" t="s">
        <v>3</v>
      </c>
      <c r="F508" s="134">
        <f>F509</f>
        <v>10000</v>
      </c>
      <c r="G508" s="134"/>
      <c r="I508" s="165">
        <v>10000</v>
      </c>
      <c r="L508" s="165">
        <f t="shared" si="21"/>
        <v>0</v>
      </c>
      <c r="M508" s="165">
        <f t="shared" si="22"/>
        <v>0</v>
      </c>
    </row>
    <row r="509" spans="1:13" outlineLevel="5">
      <c r="A509" s="132" t="s">
        <v>681</v>
      </c>
      <c r="B509" s="133" t="s">
        <v>172</v>
      </c>
      <c r="C509" s="133" t="s">
        <v>65</v>
      </c>
      <c r="D509" s="133" t="s">
        <v>22</v>
      </c>
      <c r="E509" s="133" t="s">
        <v>165</v>
      </c>
      <c r="F509" s="134">
        <f>Приложение_6!F325</f>
        <v>10000</v>
      </c>
      <c r="G509" s="134"/>
      <c r="I509" s="165">
        <v>10000</v>
      </c>
      <c r="L509" s="165">
        <f t="shared" si="21"/>
        <v>0</v>
      </c>
      <c r="M509" s="165">
        <f t="shared" si="22"/>
        <v>0</v>
      </c>
    </row>
    <row r="510" spans="1:13" ht="94.5">
      <c r="A510" s="139" t="s">
        <v>1230</v>
      </c>
      <c r="B510" s="140" t="s">
        <v>71</v>
      </c>
      <c r="C510" s="140" t="s">
        <v>1</v>
      </c>
      <c r="D510" s="140" t="s">
        <v>3</v>
      </c>
      <c r="E510" s="140" t="s">
        <v>3</v>
      </c>
      <c r="F510" s="141">
        <f>F511+F524+F533+F557</f>
        <v>49889443.599999994</v>
      </c>
      <c r="G510" s="141"/>
      <c r="I510" s="165">
        <v>49889443.600000001</v>
      </c>
      <c r="L510" s="165">
        <f t="shared" si="21"/>
        <v>0</v>
      </c>
      <c r="M510" s="165">
        <f t="shared" si="22"/>
        <v>0</v>
      </c>
    </row>
    <row r="511" spans="1:13" ht="94.5" outlineLevel="1">
      <c r="A511" s="139" t="s">
        <v>629</v>
      </c>
      <c r="B511" s="140" t="s">
        <v>72</v>
      </c>
      <c r="C511" s="140" t="s">
        <v>1</v>
      </c>
      <c r="D511" s="140" t="s">
        <v>3</v>
      </c>
      <c r="E511" s="140" t="s">
        <v>3</v>
      </c>
      <c r="F511" s="141">
        <f>F512+F516+F520</f>
        <v>3303440</v>
      </c>
      <c r="G511" s="141"/>
      <c r="I511" s="165">
        <v>3303440</v>
      </c>
      <c r="L511" s="165">
        <f t="shared" si="21"/>
        <v>0</v>
      </c>
      <c r="M511" s="165">
        <f t="shared" si="22"/>
        <v>0</v>
      </c>
    </row>
    <row r="512" spans="1:13" ht="47.25" outlineLevel="2">
      <c r="A512" s="132" t="s">
        <v>508</v>
      </c>
      <c r="B512" s="133" t="s">
        <v>73</v>
      </c>
      <c r="C512" s="133" t="s">
        <v>1</v>
      </c>
      <c r="D512" s="133" t="s">
        <v>3</v>
      </c>
      <c r="E512" s="133" t="s">
        <v>3</v>
      </c>
      <c r="F512" s="134">
        <f>F513</f>
        <v>231500</v>
      </c>
      <c r="G512" s="134"/>
      <c r="I512" s="165">
        <v>231500</v>
      </c>
      <c r="L512" s="165">
        <f t="shared" si="21"/>
        <v>0</v>
      </c>
      <c r="M512" s="165">
        <f t="shared" si="22"/>
        <v>0</v>
      </c>
    </row>
    <row r="513" spans="1:13" ht="47.25" outlineLevel="3">
      <c r="A513" s="132" t="s">
        <v>447</v>
      </c>
      <c r="B513" s="133" t="s">
        <v>74</v>
      </c>
      <c r="C513" s="133" t="s">
        <v>1</v>
      </c>
      <c r="D513" s="133" t="s">
        <v>3</v>
      </c>
      <c r="E513" s="133" t="s">
        <v>3</v>
      </c>
      <c r="F513" s="134">
        <f>F514</f>
        <v>231500</v>
      </c>
      <c r="G513" s="134"/>
      <c r="I513" s="165">
        <v>231500</v>
      </c>
      <c r="L513" s="165">
        <f t="shared" si="21"/>
        <v>0</v>
      </c>
      <c r="M513" s="165">
        <f t="shared" si="22"/>
        <v>0</v>
      </c>
    </row>
    <row r="514" spans="1:13" ht="63" outlineLevel="4">
      <c r="A514" s="132" t="s">
        <v>703</v>
      </c>
      <c r="B514" s="133" t="s">
        <v>74</v>
      </c>
      <c r="C514" s="133" t="s">
        <v>17</v>
      </c>
      <c r="D514" s="133" t="s">
        <v>3</v>
      </c>
      <c r="E514" s="133" t="s">
        <v>3</v>
      </c>
      <c r="F514" s="134">
        <f>F515</f>
        <v>231500</v>
      </c>
      <c r="G514" s="134"/>
      <c r="I514" s="165">
        <v>231500</v>
      </c>
      <c r="L514" s="165">
        <f t="shared" si="21"/>
        <v>0</v>
      </c>
      <c r="M514" s="165">
        <f t="shared" si="22"/>
        <v>0</v>
      </c>
    </row>
    <row r="515" spans="1:13" ht="31.5" outlineLevel="5">
      <c r="A515" s="132" t="s">
        <v>677</v>
      </c>
      <c r="B515" s="133" t="s">
        <v>74</v>
      </c>
      <c r="C515" s="133" t="s">
        <v>17</v>
      </c>
      <c r="D515" s="133" t="s">
        <v>2</v>
      </c>
      <c r="E515" s="133" t="s">
        <v>66</v>
      </c>
      <c r="F515" s="134">
        <f>Приложение_6!F144</f>
        <v>231500</v>
      </c>
      <c r="G515" s="134"/>
      <c r="I515" s="165">
        <v>231500</v>
      </c>
      <c r="L515" s="165">
        <f t="shared" si="21"/>
        <v>0</v>
      </c>
      <c r="M515" s="165">
        <f t="shared" si="22"/>
        <v>0</v>
      </c>
    </row>
    <row r="516" spans="1:13" ht="47.25" outlineLevel="2">
      <c r="A516" s="132" t="s">
        <v>509</v>
      </c>
      <c r="B516" s="133" t="s">
        <v>75</v>
      </c>
      <c r="C516" s="133" t="s">
        <v>1</v>
      </c>
      <c r="D516" s="133" t="s">
        <v>3</v>
      </c>
      <c r="E516" s="133" t="s">
        <v>3</v>
      </c>
      <c r="F516" s="134">
        <f>F517</f>
        <v>3000000</v>
      </c>
      <c r="G516" s="134"/>
      <c r="I516" s="165">
        <v>3000000</v>
      </c>
      <c r="L516" s="165">
        <f t="shared" si="21"/>
        <v>0</v>
      </c>
      <c r="M516" s="165">
        <f t="shared" si="22"/>
        <v>0</v>
      </c>
    </row>
    <row r="517" spans="1:13" ht="31.7" customHeight="1" outlineLevel="3">
      <c r="A517" s="132" t="s">
        <v>448</v>
      </c>
      <c r="B517" s="133" t="s">
        <v>76</v>
      </c>
      <c r="C517" s="133" t="s">
        <v>1</v>
      </c>
      <c r="D517" s="133" t="s">
        <v>3</v>
      </c>
      <c r="E517" s="133" t="s">
        <v>3</v>
      </c>
      <c r="F517" s="134">
        <f>F518</f>
        <v>3000000</v>
      </c>
      <c r="G517" s="134"/>
      <c r="I517" s="165">
        <v>3000000</v>
      </c>
      <c r="L517" s="165">
        <f t="shared" si="21"/>
        <v>0</v>
      </c>
      <c r="M517" s="165">
        <f t="shared" si="22"/>
        <v>0</v>
      </c>
    </row>
    <row r="518" spans="1:13" ht="63" outlineLevel="4">
      <c r="A518" s="132" t="s">
        <v>703</v>
      </c>
      <c r="B518" s="133" t="s">
        <v>76</v>
      </c>
      <c r="C518" s="133" t="s">
        <v>17</v>
      </c>
      <c r="D518" s="133" t="s">
        <v>3</v>
      </c>
      <c r="E518" s="133" t="s">
        <v>3</v>
      </c>
      <c r="F518" s="134">
        <f>F519</f>
        <v>3000000</v>
      </c>
      <c r="G518" s="134"/>
      <c r="I518" s="165">
        <v>3000000</v>
      </c>
      <c r="L518" s="165">
        <f t="shared" si="21"/>
        <v>0</v>
      </c>
      <c r="M518" s="165">
        <f t="shared" si="22"/>
        <v>0</v>
      </c>
    </row>
    <row r="519" spans="1:13" ht="31.5" outlineLevel="5">
      <c r="A519" s="132" t="s">
        <v>677</v>
      </c>
      <c r="B519" s="133" t="s">
        <v>76</v>
      </c>
      <c r="C519" s="133" t="s">
        <v>17</v>
      </c>
      <c r="D519" s="133" t="s">
        <v>2</v>
      </c>
      <c r="E519" s="133" t="s">
        <v>66</v>
      </c>
      <c r="F519" s="134">
        <f>Приложение_6!F147</f>
        <v>3000000</v>
      </c>
      <c r="G519" s="134"/>
      <c r="I519" s="165">
        <v>3000000</v>
      </c>
      <c r="L519" s="165">
        <f t="shared" si="21"/>
        <v>0</v>
      </c>
      <c r="M519" s="165">
        <f t="shared" si="22"/>
        <v>0</v>
      </c>
    </row>
    <row r="520" spans="1:13" ht="141.75" outlineLevel="2">
      <c r="A520" s="132" t="s">
        <v>534</v>
      </c>
      <c r="B520" s="133" t="s">
        <v>147</v>
      </c>
      <c r="C520" s="133" t="s">
        <v>1</v>
      </c>
      <c r="D520" s="133" t="s">
        <v>3</v>
      </c>
      <c r="E520" s="133" t="s">
        <v>3</v>
      </c>
      <c r="F520" s="134">
        <f>F521</f>
        <v>71940</v>
      </c>
      <c r="G520" s="134"/>
      <c r="I520" s="165">
        <v>71940</v>
      </c>
      <c r="L520" s="165">
        <f t="shared" si="21"/>
        <v>0</v>
      </c>
      <c r="M520" s="165">
        <f t="shared" si="22"/>
        <v>0</v>
      </c>
    </row>
    <row r="521" spans="1:13" ht="31.7" customHeight="1" outlineLevel="3">
      <c r="A521" s="132" t="s">
        <v>448</v>
      </c>
      <c r="B521" s="133" t="s">
        <v>148</v>
      </c>
      <c r="C521" s="133" t="s">
        <v>1</v>
      </c>
      <c r="D521" s="133" t="s">
        <v>3</v>
      </c>
      <c r="E521" s="133" t="s">
        <v>3</v>
      </c>
      <c r="F521" s="134">
        <f>F522</f>
        <v>71940</v>
      </c>
      <c r="G521" s="134"/>
      <c r="I521" s="165">
        <v>71940</v>
      </c>
      <c r="L521" s="165">
        <f t="shared" si="21"/>
        <v>0</v>
      </c>
      <c r="M521" s="165">
        <f t="shared" si="22"/>
        <v>0</v>
      </c>
    </row>
    <row r="522" spans="1:13" ht="63" outlineLevel="4">
      <c r="A522" s="132" t="s">
        <v>703</v>
      </c>
      <c r="B522" s="133" t="s">
        <v>148</v>
      </c>
      <c r="C522" s="133" t="s">
        <v>17</v>
      </c>
      <c r="D522" s="133" t="s">
        <v>3</v>
      </c>
      <c r="E522" s="133" t="s">
        <v>3</v>
      </c>
      <c r="F522" s="134">
        <f>F523</f>
        <v>71940</v>
      </c>
      <c r="G522" s="134"/>
      <c r="I522" s="165">
        <v>71940</v>
      </c>
      <c r="L522" s="165">
        <f t="shared" si="21"/>
        <v>0</v>
      </c>
      <c r="M522" s="165">
        <f t="shared" si="22"/>
        <v>0</v>
      </c>
    </row>
    <row r="523" spans="1:13" ht="94.5" outlineLevel="5">
      <c r="A523" s="132" t="s">
        <v>679</v>
      </c>
      <c r="B523" s="133" t="s">
        <v>148</v>
      </c>
      <c r="C523" s="133" t="s">
        <v>17</v>
      </c>
      <c r="D523" s="133" t="s">
        <v>14</v>
      </c>
      <c r="E523" s="133" t="s">
        <v>146</v>
      </c>
      <c r="F523" s="134">
        <f>Приложение_6!F281</f>
        <v>71940</v>
      </c>
      <c r="G523" s="134"/>
      <c r="I523" s="165">
        <v>71940</v>
      </c>
      <c r="L523" s="165">
        <f t="shared" si="21"/>
        <v>0</v>
      </c>
      <c r="M523" s="165">
        <f t="shared" si="22"/>
        <v>0</v>
      </c>
    </row>
    <row r="524" spans="1:13" ht="94.5" outlineLevel="1">
      <c r="A524" s="139" t="s">
        <v>641</v>
      </c>
      <c r="B524" s="140" t="s">
        <v>173</v>
      </c>
      <c r="C524" s="140" t="s">
        <v>1</v>
      </c>
      <c r="D524" s="140" t="s">
        <v>3</v>
      </c>
      <c r="E524" s="140" t="s">
        <v>3</v>
      </c>
      <c r="F524" s="141">
        <f>F525+F529</f>
        <v>5797981</v>
      </c>
      <c r="G524" s="141"/>
      <c r="I524" s="165">
        <v>5797981</v>
      </c>
      <c r="L524" s="165">
        <f t="shared" si="21"/>
        <v>0</v>
      </c>
      <c r="M524" s="165">
        <f t="shared" si="22"/>
        <v>0</v>
      </c>
    </row>
    <row r="525" spans="1:13" ht="78.75" outlineLevel="2">
      <c r="A525" s="132" t="s">
        <v>543</v>
      </c>
      <c r="B525" s="133" t="s">
        <v>174</v>
      </c>
      <c r="C525" s="133" t="s">
        <v>1</v>
      </c>
      <c r="D525" s="133" t="s">
        <v>3</v>
      </c>
      <c r="E525" s="133" t="s">
        <v>3</v>
      </c>
      <c r="F525" s="134">
        <f>F526</f>
        <v>4053741</v>
      </c>
      <c r="G525" s="134"/>
      <c r="I525" s="165">
        <v>4053741</v>
      </c>
      <c r="L525" s="165">
        <f t="shared" si="21"/>
        <v>0</v>
      </c>
      <c r="M525" s="165">
        <f t="shared" si="22"/>
        <v>0</v>
      </c>
    </row>
    <row r="526" spans="1:13" ht="31.7" customHeight="1" outlineLevel="3">
      <c r="A526" s="132" t="s">
        <v>448</v>
      </c>
      <c r="B526" s="133" t="s">
        <v>175</v>
      </c>
      <c r="C526" s="133" t="s">
        <v>1</v>
      </c>
      <c r="D526" s="133" t="s">
        <v>3</v>
      </c>
      <c r="E526" s="133" t="s">
        <v>3</v>
      </c>
      <c r="F526" s="134">
        <f>F527</f>
        <v>4053741</v>
      </c>
      <c r="G526" s="134"/>
      <c r="I526" s="165">
        <v>4053741</v>
      </c>
      <c r="L526" s="165">
        <f t="shared" si="21"/>
        <v>0</v>
      </c>
      <c r="M526" s="165">
        <f t="shared" si="22"/>
        <v>0</v>
      </c>
    </row>
    <row r="527" spans="1:13" ht="63" outlineLevel="4">
      <c r="A527" s="132" t="s">
        <v>703</v>
      </c>
      <c r="B527" s="133" t="s">
        <v>175</v>
      </c>
      <c r="C527" s="133" t="s">
        <v>17</v>
      </c>
      <c r="D527" s="133" t="s">
        <v>3</v>
      </c>
      <c r="E527" s="133" t="s">
        <v>3</v>
      </c>
      <c r="F527" s="134">
        <f>F528</f>
        <v>4053741</v>
      </c>
      <c r="G527" s="134"/>
      <c r="I527" s="165">
        <v>4053741</v>
      </c>
      <c r="L527" s="165">
        <f t="shared" si="21"/>
        <v>0</v>
      </c>
      <c r="M527" s="165">
        <f t="shared" si="22"/>
        <v>0</v>
      </c>
    </row>
    <row r="528" spans="1:13" ht="31.5" outlineLevel="5">
      <c r="A528" s="132" t="s">
        <v>682</v>
      </c>
      <c r="B528" s="133" t="s">
        <v>175</v>
      </c>
      <c r="C528" s="133" t="s">
        <v>17</v>
      </c>
      <c r="D528" s="133" t="s">
        <v>22</v>
      </c>
      <c r="E528" s="133" t="s">
        <v>146</v>
      </c>
      <c r="F528" s="134">
        <f>Приложение_6!F331</f>
        <v>4053741</v>
      </c>
      <c r="G528" s="134"/>
      <c r="I528" s="165">
        <v>4053741</v>
      </c>
      <c r="L528" s="165">
        <f t="shared" si="21"/>
        <v>0</v>
      </c>
      <c r="M528" s="165">
        <f t="shared" si="22"/>
        <v>0</v>
      </c>
    </row>
    <row r="529" spans="1:13" ht="409.5" outlineLevel="2">
      <c r="A529" s="132" t="s">
        <v>544</v>
      </c>
      <c r="B529" s="133" t="s">
        <v>176</v>
      </c>
      <c r="C529" s="133" t="s">
        <v>1</v>
      </c>
      <c r="D529" s="133" t="s">
        <v>3</v>
      </c>
      <c r="E529" s="133" t="s">
        <v>3</v>
      </c>
      <c r="F529" s="134">
        <f>F530</f>
        <v>1744240</v>
      </c>
      <c r="G529" s="134"/>
      <c r="I529" s="165">
        <v>1744240</v>
      </c>
      <c r="L529" s="165">
        <f t="shared" si="21"/>
        <v>0</v>
      </c>
      <c r="M529" s="165">
        <f t="shared" si="22"/>
        <v>0</v>
      </c>
    </row>
    <row r="530" spans="1:13" ht="31.7" customHeight="1" outlineLevel="3">
      <c r="A530" s="132" t="s">
        <v>448</v>
      </c>
      <c r="B530" s="133" t="s">
        <v>177</v>
      </c>
      <c r="C530" s="133" t="s">
        <v>1</v>
      </c>
      <c r="D530" s="133" t="s">
        <v>3</v>
      </c>
      <c r="E530" s="133" t="s">
        <v>3</v>
      </c>
      <c r="F530" s="134">
        <f>F531</f>
        <v>1744240</v>
      </c>
      <c r="G530" s="134"/>
      <c r="I530" s="165">
        <v>1744240</v>
      </c>
      <c r="L530" s="165">
        <f t="shared" si="21"/>
        <v>0</v>
      </c>
      <c r="M530" s="165">
        <f t="shared" si="22"/>
        <v>0</v>
      </c>
    </row>
    <row r="531" spans="1:13" ht="63" outlineLevel="4">
      <c r="A531" s="132" t="s">
        <v>703</v>
      </c>
      <c r="B531" s="133" t="s">
        <v>177</v>
      </c>
      <c r="C531" s="133" t="s">
        <v>17</v>
      </c>
      <c r="D531" s="133" t="s">
        <v>3</v>
      </c>
      <c r="E531" s="133" t="s">
        <v>3</v>
      </c>
      <c r="F531" s="134">
        <f>F532</f>
        <v>1744240</v>
      </c>
      <c r="G531" s="134"/>
      <c r="I531" s="165">
        <v>1744240</v>
      </c>
      <c r="L531" s="165">
        <f t="shared" si="21"/>
        <v>0</v>
      </c>
      <c r="M531" s="165">
        <f t="shared" si="22"/>
        <v>0</v>
      </c>
    </row>
    <row r="532" spans="1:13" ht="31.5" outlineLevel="5">
      <c r="A532" s="132" t="s">
        <v>682</v>
      </c>
      <c r="B532" s="133" t="s">
        <v>177</v>
      </c>
      <c r="C532" s="133" t="s">
        <v>17</v>
      </c>
      <c r="D532" s="133" t="s">
        <v>22</v>
      </c>
      <c r="E532" s="133" t="s">
        <v>146</v>
      </c>
      <c r="F532" s="134">
        <f>Приложение_6!F334</f>
        <v>1744240</v>
      </c>
      <c r="G532" s="134"/>
      <c r="I532" s="165">
        <v>1744240</v>
      </c>
      <c r="L532" s="165">
        <f t="shared" si="21"/>
        <v>0</v>
      </c>
      <c r="M532" s="165">
        <f t="shared" si="22"/>
        <v>0</v>
      </c>
    </row>
    <row r="533" spans="1:13" ht="94.5" outlineLevel="1">
      <c r="A533" s="139" t="s">
        <v>638</v>
      </c>
      <c r="B533" s="140" t="s">
        <v>149</v>
      </c>
      <c r="C533" s="140" t="s">
        <v>1</v>
      </c>
      <c r="D533" s="140" t="s">
        <v>3</v>
      </c>
      <c r="E533" s="140" t="s">
        <v>3</v>
      </c>
      <c r="F533" s="141">
        <f>F534+F538+F549+F553</f>
        <v>40501022.599999994</v>
      </c>
      <c r="G533" s="141"/>
      <c r="I533" s="165">
        <v>40501022.600000001</v>
      </c>
      <c r="L533" s="165">
        <f t="shared" si="21"/>
        <v>0</v>
      </c>
      <c r="M533" s="165">
        <f t="shared" si="22"/>
        <v>0</v>
      </c>
    </row>
    <row r="534" spans="1:13" ht="78.75" outlineLevel="2">
      <c r="A534" s="132" t="s">
        <v>535</v>
      </c>
      <c r="B534" s="133" t="s">
        <v>150</v>
      </c>
      <c r="C534" s="133" t="s">
        <v>1</v>
      </c>
      <c r="D534" s="133" t="s">
        <v>3</v>
      </c>
      <c r="E534" s="133" t="s">
        <v>3</v>
      </c>
      <c r="F534" s="134">
        <f>F535</f>
        <v>190060.79999999999</v>
      </c>
      <c r="G534" s="134"/>
      <c r="I534" s="165">
        <v>190060.79999999999</v>
      </c>
      <c r="L534" s="165">
        <f t="shared" si="21"/>
        <v>0</v>
      </c>
      <c r="M534" s="165">
        <f t="shared" si="22"/>
        <v>0</v>
      </c>
    </row>
    <row r="535" spans="1:13" ht="31.7" customHeight="1" outlineLevel="3">
      <c r="A535" s="132" t="s">
        <v>448</v>
      </c>
      <c r="B535" s="133" t="s">
        <v>151</v>
      </c>
      <c r="C535" s="133" t="s">
        <v>1</v>
      </c>
      <c r="D535" s="133" t="s">
        <v>3</v>
      </c>
      <c r="E535" s="133" t="s">
        <v>3</v>
      </c>
      <c r="F535" s="134">
        <f>F536</f>
        <v>190060.79999999999</v>
      </c>
      <c r="G535" s="134"/>
      <c r="I535" s="165">
        <v>190060.79999999999</v>
      </c>
      <c r="L535" s="165">
        <f t="shared" ref="L535:L562" si="24">I535-F535</f>
        <v>0</v>
      </c>
      <c r="M535" s="165">
        <f t="shared" ref="M535:M562" si="25">J535-G535</f>
        <v>0</v>
      </c>
    </row>
    <row r="536" spans="1:13" ht="63" outlineLevel="4">
      <c r="A536" s="132" t="s">
        <v>703</v>
      </c>
      <c r="B536" s="133" t="s">
        <v>151</v>
      </c>
      <c r="C536" s="133" t="s">
        <v>17</v>
      </c>
      <c r="D536" s="133" t="s">
        <v>3</v>
      </c>
      <c r="E536" s="133" t="s">
        <v>3</v>
      </c>
      <c r="F536" s="134">
        <f>F537</f>
        <v>190060.79999999999</v>
      </c>
      <c r="G536" s="134"/>
      <c r="I536" s="165">
        <v>190060.79999999999</v>
      </c>
      <c r="L536" s="165">
        <f t="shared" si="24"/>
        <v>0</v>
      </c>
      <c r="M536" s="165">
        <f t="shared" si="25"/>
        <v>0</v>
      </c>
    </row>
    <row r="537" spans="1:13" ht="94.5" outlineLevel="5">
      <c r="A537" s="132" t="s">
        <v>679</v>
      </c>
      <c r="B537" s="133" t="s">
        <v>151</v>
      </c>
      <c r="C537" s="133" t="s">
        <v>17</v>
      </c>
      <c r="D537" s="133" t="s">
        <v>14</v>
      </c>
      <c r="E537" s="133" t="s">
        <v>146</v>
      </c>
      <c r="F537" s="134">
        <f>Приложение_6!F285</f>
        <v>190060.79999999999</v>
      </c>
      <c r="G537" s="134"/>
      <c r="I537" s="165">
        <v>190060.79999999999</v>
      </c>
      <c r="L537" s="165">
        <f t="shared" si="24"/>
        <v>0</v>
      </c>
      <c r="M537" s="165">
        <f t="shared" si="25"/>
        <v>0</v>
      </c>
    </row>
    <row r="538" spans="1:13" ht="78.75" outlineLevel="2">
      <c r="A538" s="132" t="s">
        <v>536</v>
      </c>
      <c r="B538" s="133" t="s">
        <v>152</v>
      </c>
      <c r="C538" s="133" t="s">
        <v>1</v>
      </c>
      <c r="D538" s="133" t="s">
        <v>3</v>
      </c>
      <c r="E538" s="133" t="s">
        <v>3</v>
      </c>
      <c r="F538" s="134">
        <f>F539+F546</f>
        <v>36204544.75</v>
      </c>
      <c r="G538" s="134"/>
      <c r="I538" s="165">
        <v>36204544.75</v>
      </c>
      <c r="L538" s="165">
        <f t="shared" si="24"/>
        <v>0</v>
      </c>
      <c r="M538" s="165">
        <f t="shared" si="25"/>
        <v>0</v>
      </c>
    </row>
    <row r="539" spans="1:13" ht="126" outlineLevel="3">
      <c r="A539" s="132" t="s">
        <v>450</v>
      </c>
      <c r="B539" s="133" t="s">
        <v>153</v>
      </c>
      <c r="C539" s="133" t="s">
        <v>1</v>
      </c>
      <c r="D539" s="133" t="s">
        <v>3</v>
      </c>
      <c r="E539" s="133" t="s">
        <v>3</v>
      </c>
      <c r="F539" s="134">
        <f>F540+F542+F544</f>
        <v>35616034.75</v>
      </c>
      <c r="G539" s="134"/>
      <c r="I539" s="165">
        <v>35616034.75</v>
      </c>
      <c r="L539" s="165">
        <f t="shared" si="24"/>
        <v>0</v>
      </c>
      <c r="M539" s="165">
        <f t="shared" si="25"/>
        <v>0</v>
      </c>
    </row>
    <row r="540" spans="1:13" ht="141.75" outlineLevel="4">
      <c r="A540" s="132" t="s">
        <v>1226</v>
      </c>
      <c r="B540" s="133" t="s">
        <v>153</v>
      </c>
      <c r="C540" s="133" t="s">
        <v>10</v>
      </c>
      <c r="D540" s="133" t="s">
        <v>3</v>
      </c>
      <c r="E540" s="133" t="s">
        <v>3</v>
      </c>
      <c r="F540" s="134">
        <f>F541</f>
        <v>30196601.620000001</v>
      </c>
      <c r="G540" s="134"/>
      <c r="I540" s="165">
        <v>30196601.620000001</v>
      </c>
      <c r="L540" s="165">
        <f t="shared" si="24"/>
        <v>0</v>
      </c>
      <c r="M540" s="165">
        <f t="shared" si="25"/>
        <v>0</v>
      </c>
    </row>
    <row r="541" spans="1:13" ht="94.5" outlineLevel="5">
      <c r="A541" s="132" t="s">
        <v>679</v>
      </c>
      <c r="B541" s="133" t="s">
        <v>153</v>
      </c>
      <c r="C541" s="133" t="s">
        <v>10</v>
      </c>
      <c r="D541" s="133" t="s">
        <v>14</v>
      </c>
      <c r="E541" s="133" t="s">
        <v>146</v>
      </c>
      <c r="F541" s="134">
        <f>Приложение_6!F288</f>
        <v>30196601.620000001</v>
      </c>
      <c r="G541" s="134"/>
      <c r="I541" s="165">
        <v>30196601.620000001</v>
      </c>
      <c r="L541" s="165">
        <f t="shared" si="24"/>
        <v>0</v>
      </c>
      <c r="M541" s="165">
        <f t="shared" si="25"/>
        <v>0</v>
      </c>
    </row>
    <row r="542" spans="1:13" ht="63" outlineLevel="4">
      <c r="A542" s="132" t="s">
        <v>703</v>
      </c>
      <c r="B542" s="133" t="s">
        <v>153</v>
      </c>
      <c r="C542" s="133" t="s">
        <v>17</v>
      </c>
      <c r="D542" s="133" t="s">
        <v>3</v>
      </c>
      <c r="E542" s="133" t="s">
        <v>3</v>
      </c>
      <c r="F542" s="134">
        <f>F543</f>
        <v>5255187.63</v>
      </c>
      <c r="G542" s="134"/>
      <c r="I542" s="165">
        <v>5255187.63</v>
      </c>
      <c r="L542" s="165">
        <f t="shared" si="24"/>
        <v>0</v>
      </c>
      <c r="M542" s="165">
        <f t="shared" si="25"/>
        <v>0</v>
      </c>
    </row>
    <row r="543" spans="1:13" ht="94.5" outlineLevel="5">
      <c r="A543" s="132" t="s">
        <v>679</v>
      </c>
      <c r="B543" s="133" t="s">
        <v>153</v>
      </c>
      <c r="C543" s="133" t="s">
        <v>17</v>
      </c>
      <c r="D543" s="133" t="s">
        <v>14</v>
      </c>
      <c r="E543" s="133" t="s">
        <v>146</v>
      </c>
      <c r="F543" s="134">
        <f>Приложение_6!F289</f>
        <v>5255187.63</v>
      </c>
      <c r="G543" s="134"/>
      <c r="I543" s="165">
        <v>5255187.63</v>
      </c>
      <c r="L543" s="165">
        <f t="shared" si="24"/>
        <v>0</v>
      </c>
      <c r="M543" s="165">
        <f t="shared" si="25"/>
        <v>0</v>
      </c>
    </row>
    <row r="544" spans="1:13" ht="31.5" outlineLevel="4">
      <c r="A544" s="132" t="s">
        <v>705</v>
      </c>
      <c r="B544" s="133" t="s">
        <v>153</v>
      </c>
      <c r="C544" s="133" t="s">
        <v>65</v>
      </c>
      <c r="D544" s="133" t="s">
        <v>3</v>
      </c>
      <c r="E544" s="133" t="s">
        <v>3</v>
      </c>
      <c r="F544" s="134">
        <f>F545</f>
        <v>164245.5</v>
      </c>
      <c r="G544" s="134"/>
      <c r="I544" s="165">
        <v>164245.5</v>
      </c>
      <c r="L544" s="165">
        <f t="shared" si="24"/>
        <v>0</v>
      </c>
      <c r="M544" s="165">
        <f t="shared" si="25"/>
        <v>0</v>
      </c>
    </row>
    <row r="545" spans="1:13" ht="94.5" outlineLevel="5">
      <c r="A545" s="132" t="s">
        <v>679</v>
      </c>
      <c r="B545" s="133" t="s">
        <v>153</v>
      </c>
      <c r="C545" s="133" t="s">
        <v>65</v>
      </c>
      <c r="D545" s="133" t="s">
        <v>14</v>
      </c>
      <c r="E545" s="133" t="s">
        <v>146</v>
      </c>
      <c r="F545" s="134">
        <f>Приложение_6!F290</f>
        <v>164245.5</v>
      </c>
      <c r="G545" s="134"/>
      <c r="I545" s="165">
        <v>164245.5</v>
      </c>
      <c r="L545" s="165">
        <f t="shared" si="24"/>
        <v>0</v>
      </c>
      <c r="M545" s="165">
        <f t="shared" si="25"/>
        <v>0</v>
      </c>
    </row>
    <row r="546" spans="1:13" ht="126" outlineLevel="3">
      <c r="A546" s="132" t="s">
        <v>439</v>
      </c>
      <c r="B546" s="133" t="s">
        <v>154</v>
      </c>
      <c r="C546" s="133" t="s">
        <v>1</v>
      </c>
      <c r="D546" s="133" t="s">
        <v>3</v>
      </c>
      <c r="E546" s="133" t="s">
        <v>3</v>
      </c>
      <c r="F546" s="134">
        <f>F547</f>
        <v>588510</v>
      </c>
      <c r="G546" s="134"/>
      <c r="I546" s="165">
        <v>588510</v>
      </c>
      <c r="L546" s="165">
        <f t="shared" si="24"/>
        <v>0</v>
      </c>
      <c r="M546" s="165">
        <f t="shared" si="25"/>
        <v>0</v>
      </c>
    </row>
    <row r="547" spans="1:13" ht="141.75" outlineLevel="4">
      <c r="A547" s="132" t="s">
        <v>1226</v>
      </c>
      <c r="B547" s="133" t="s">
        <v>154</v>
      </c>
      <c r="C547" s="133" t="s">
        <v>10</v>
      </c>
      <c r="D547" s="133" t="s">
        <v>3</v>
      </c>
      <c r="E547" s="133" t="s">
        <v>3</v>
      </c>
      <c r="F547" s="134">
        <f>F548</f>
        <v>588510</v>
      </c>
      <c r="G547" s="134"/>
      <c r="I547" s="165">
        <v>588510</v>
      </c>
      <c r="L547" s="165">
        <f t="shared" si="24"/>
        <v>0</v>
      </c>
      <c r="M547" s="165">
        <f t="shared" si="25"/>
        <v>0</v>
      </c>
    </row>
    <row r="548" spans="1:13" ht="94.5" outlineLevel="5">
      <c r="A548" s="132" t="s">
        <v>679</v>
      </c>
      <c r="B548" s="133" t="s">
        <v>154</v>
      </c>
      <c r="C548" s="133" t="s">
        <v>10</v>
      </c>
      <c r="D548" s="133" t="s">
        <v>14</v>
      </c>
      <c r="E548" s="133" t="s">
        <v>146</v>
      </c>
      <c r="F548" s="134">
        <f>Приложение_6!F292</f>
        <v>588510</v>
      </c>
      <c r="G548" s="134"/>
      <c r="I548" s="165">
        <v>588510</v>
      </c>
      <c r="L548" s="165">
        <f t="shared" si="24"/>
        <v>0</v>
      </c>
      <c r="M548" s="165">
        <f t="shared" si="25"/>
        <v>0</v>
      </c>
    </row>
    <row r="549" spans="1:13" ht="31.5" outlineLevel="2">
      <c r="A549" s="132" t="s">
        <v>537</v>
      </c>
      <c r="B549" s="133" t="s">
        <v>155</v>
      </c>
      <c r="C549" s="133" t="s">
        <v>1</v>
      </c>
      <c r="D549" s="133" t="s">
        <v>3</v>
      </c>
      <c r="E549" s="133" t="s">
        <v>3</v>
      </c>
      <c r="F549" s="134">
        <f>F550</f>
        <v>1106417.05</v>
      </c>
      <c r="G549" s="134"/>
      <c r="I549" s="165">
        <v>1106417.05</v>
      </c>
      <c r="L549" s="165">
        <f t="shared" si="24"/>
        <v>0</v>
      </c>
      <c r="M549" s="165">
        <f t="shared" si="25"/>
        <v>0</v>
      </c>
    </row>
    <row r="550" spans="1:13" ht="31.7" customHeight="1" outlineLevel="3">
      <c r="A550" s="132" t="s">
        <v>448</v>
      </c>
      <c r="B550" s="133" t="s">
        <v>156</v>
      </c>
      <c r="C550" s="133" t="s">
        <v>1</v>
      </c>
      <c r="D550" s="133" t="s">
        <v>3</v>
      </c>
      <c r="E550" s="133" t="s">
        <v>3</v>
      </c>
      <c r="F550" s="134">
        <f>F551</f>
        <v>1106417.05</v>
      </c>
      <c r="G550" s="134"/>
      <c r="I550" s="165">
        <v>1106417.05</v>
      </c>
      <c r="L550" s="165">
        <f t="shared" si="24"/>
        <v>0</v>
      </c>
      <c r="M550" s="165">
        <f t="shared" si="25"/>
        <v>0</v>
      </c>
    </row>
    <row r="551" spans="1:13" ht="63" outlineLevel="4">
      <c r="A551" s="132" t="s">
        <v>703</v>
      </c>
      <c r="B551" s="133" t="s">
        <v>156</v>
      </c>
      <c r="C551" s="133" t="s">
        <v>17</v>
      </c>
      <c r="D551" s="133" t="s">
        <v>3</v>
      </c>
      <c r="E551" s="133" t="s">
        <v>3</v>
      </c>
      <c r="F551" s="134">
        <f>F552</f>
        <v>1106417.05</v>
      </c>
      <c r="G551" s="134"/>
      <c r="I551" s="165">
        <v>1106417.05</v>
      </c>
      <c r="L551" s="165">
        <f t="shared" si="24"/>
        <v>0</v>
      </c>
      <c r="M551" s="165">
        <f t="shared" si="25"/>
        <v>0</v>
      </c>
    </row>
    <row r="552" spans="1:13" ht="94.5" outlineLevel="5">
      <c r="A552" s="132" t="s">
        <v>679</v>
      </c>
      <c r="B552" s="133" t="s">
        <v>156</v>
      </c>
      <c r="C552" s="133" t="s">
        <v>17</v>
      </c>
      <c r="D552" s="133" t="s">
        <v>14</v>
      </c>
      <c r="E552" s="133" t="s">
        <v>146</v>
      </c>
      <c r="F552" s="134">
        <f>Приложение_6!F295</f>
        <v>1106417.05</v>
      </c>
      <c r="G552" s="134"/>
      <c r="I552" s="165">
        <v>1106417.05</v>
      </c>
      <c r="L552" s="165">
        <f t="shared" si="24"/>
        <v>0</v>
      </c>
      <c r="M552" s="165">
        <f t="shared" si="25"/>
        <v>0</v>
      </c>
    </row>
    <row r="553" spans="1:13" ht="110.25" outlineLevel="2">
      <c r="A553" s="132" t="s">
        <v>538</v>
      </c>
      <c r="B553" s="133" t="s">
        <v>157</v>
      </c>
      <c r="C553" s="133" t="s">
        <v>1</v>
      </c>
      <c r="D553" s="133" t="s">
        <v>3</v>
      </c>
      <c r="E553" s="133" t="s">
        <v>3</v>
      </c>
      <c r="F553" s="134">
        <f>F554</f>
        <v>3000000</v>
      </c>
      <c r="G553" s="134"/>
      <c r="I553" s="165">
        <v>3000000</v>
      </c>
      <c r="L553" s="165">
        <f t="shared" si="24"/>
        <v>0</v>
      </c>
      <c r="M553" s="165">
        <f t="shared" si="25"/>
        <v>0</v>
      </c>
    </row>
    <row r="554" spans="1:13" ht="31.7" customHeight="1" outlineLevel="3">
      <c r="A554" s="132" t="s">
        <v>448</v>
      </c>
      <c r="B554" s="133" t="s">
        <v>158</v>
      </c>
      <c r="C554" s="133" t="s">
        <v>1</v>
      </c>
      <c r="D554" s="133" t="s">
        <v>3</v>
      </c>
      <c r="E554" s="133" t="s">
        <v>3</v>
      </c>
      <c r="F554" s="134">
        <f>F555</f>
        <v>3000000</v>
      </c>
      <c r="G554" s="134"/>
      <c r="I554" s="165">
        <v>3000000</v>
      </c>
      <c r="L554" s="165">
        <f t="shared" si="24"/>
        <v>0</v>
      </c>
      <c r="M554" s="165">
        <f t="shared" si="25"/>
        <v>0</v>
      </c>
    </row>
    <row r="555" spans="1:13" ht="63" outlineLevel="4">
      <c r="A555" s="132" t="s">
        <v>703</v>
      </c>
      <c r="B555" s="133" t="s">
        <v>158</v>
      </c>
      <c r="C555" s="133" t="s">
        <v>17</v>
      </c>
      <c r="D555" s="133" t="s">
        <v>3</v>
      </c>
      <c r="E555" s="133" t="s">
        <v>3</v>
      </c>
      <c r="F555" s="134">
        <f>F556</f>
        <v>3000000</v>
      </c>
      <c r="G555" s="134"/>
      <c r="I555" s="165">
        <v>3000000</v>
      </c>
      <c r="L555" s="165">
        <f t="shared" si="24"/>
        <v>0</v>
      </c>
      <c r="M555" s="165">
        <f t="shared" si="25"/>
        <v>0</v>
      </c>
    </row>
    <row r="556" spans="1:13" ht="94.5" outlineLevel="5">
      <c r="A556" s="132" t="s">
        <v>679</v>
      </c>
      <c r="B556" s="133" t="s">
        <v>158</v>
      </c>
      <c r="C556" s="133" t="s">
        <v>17</v>
      </c>
      <c r="D556" s="133" t="s">
        <v>14</v>
      </c>
      <c r="E556" s="133" t="s">
        <v>146</v>
      </c>
      <c r="F556" s="134">
        <f>Приложение_6!F298</f>
        <v>3000000</v>
      </c>
      <c r="G556" s="134"/>
      <c r="I556" s="165">
        <v>3000000</v>
      </c>
      <c r="L556" s="165">
        <f t="shared" si="24"/>
        <v>0</v>
      </c>
      <c r="M556" s="165">
        <f t="shared" si="25"/>
        <v>0</v>
      </c>
    </row>
    <row r="557" spans="1:13" ht="63" outlineLevel="1">
      <c r="A557" s="139" t="s">
        <v>630</v>
      </c>
      <c r="B557" s="140" t="s">
        <v>77</v>
      </c>
      <c r="C557" s="140" t="s">
        <v>1</v>
      </c>
      <c r="D557" s="140" t="s">
        <v>3</v>
      </c>
      <c r="E557" s="140" t="s">
        <v>3</v>
      </c>
      <c r="F557" s="141">
        <f>F558</f>
        <v>287000</v>
      </c>
      <c r="G557" s="141"/>
      <c r="I557" s="165">
        <v>287000</v>
      </c>
      <c r="L557" s="165">
        <f t="shared" si="24"/>
        <v>0</v>
      </c>
      <c r="M557" s="165">
        <f t="shared" si="25"/>
        <v>0</v>
      </c>
    </row>
    <row r="558" spans="1:13" ht="94.5" outlineLevel="2">
      <c r="A558" s="132" t="s">
        <v>510</v>
      </c>
      <c r="B558" s="133" t="s">
        <v>78</v>
      </c>
      <c r="C558" s="133" t="s">
        <v>1</v>
      </c>
      <c r="D558" s="133" t="s">
        <v>3</v>
      </c>
      <c r="E558" s="133" t="s">
        <v>3</v>
      </c>
      <c r="F558" s="134">
        <f>F559</f>
        <v>287000</v>
      </c>
      <c r="G558" s="134"/>
      <c r="I558" s="165">
        <v>287000</v>
      </c>
      <c r="L558" s="165">
        <f t="shared" si="24"/>
        <v>0</v>
      </c>
      <c r="M558" s="165">
        <f t="shared" si="25"/>
        <v>0</v>
      </c>
    </row>
    <row r="559" spans="1:13" ht="31.7" customHeight="1" outlineLevel="3">
      <c r="A559" s="132" t="s">
        <v>448</v>
      </c>
      <c r="B559" s="133" t="s">
        <v>79</v>
      </c>
      <c r="C559" s="133" t="s">
        <v>1</v>
      </c>
      <c r="D559" s="133" t="s">
        <v>3</v>
      </c>
      <c r="E559" s="133" t="s">
        <v>3</v>
      </c>
      <c r="F559" s="134">
        <f>F560</f>
        <v>287000</v>
      </c>
      <c r="G559" s="134"/>
      <c r="I559" s="165">
        <v>287000</v>
      </c>
      <c r="L559" s="165">
        <f t="shared" si="24"/>
        <v>0</v>
      </c>
      <c r="M559" s="165">
        <f t="shared" si="25"/>
        <v>0</v>
      </c>
    </row>
    <row r="560" spans="1:13" ht="63" outlineLevel="4">
      <c r="A560" s="132" t="s">
        <v>703</v>
      </c>
      <c r="B560" s="133" t="s">
        <v>79</v>
      </c>
      <c r="C560" s="133" t="s">
        <v>17</v>
      </c>
      <c r="D560" s="133" t="s">
        <v>3</v>
      </c>
      <c r="E560" s="133" t="s">
        <v>3</v>
      </c>
      <c r="F560" s="134">
        <f>F561</f>
        <v>287000</v>
      </c>
      <c r="G560" s="134"/>
      <c r="I560" s="165">
        <v>287000</v>
      </c>
      <c r="L560" s="165">
        <f t="shared" si="24"/>
        <v>0</v>
      </c>
      <c r="M560" s="165">
        <f t="shared" si="25"/>
        <v>0</v>
      </c>
    </row>
    <row r="561" spans="1:13" ht="31.5" outlineLevel="5">
      <c r="A561" s="132" t="s">
        <v>677</v>
      </c>
      <c r="B561" s="133" t="s">
        <v>79</v>
      </c>
      <c r="C561" s="133" t="s">
        <v>17</v>
      </c>
      <c r="D561" s="133" t="s">
        <v>2</v>
      </c>
      <c r="E561" s="133" t="s">
        <v>66</v>
      </c>
      <c r="F561" s="134">
        <f>Приложение_6!F151</f>
        <v>287000</v>
      </c>
      <c r="G561" s="134"/>
      <c r="I561" s="165">
        <v>287000</v>
      </c>
      <c r="L561" s="165">
        <f t="shared" si="24"/>
        <v>0</v>
      </c>
      <c r="M561" s="165">
        <f t="shared" si="25"/>
        <v>0</v>
      </c>
    </row>
    <row r="562" spans="1:13" ht="78.75">
      <c r="A562" s="139" t="s">
        <v>1243</v>
      </c>
      <c r="B562" s="140" t="s">
        <v>178</v>
      </c>
      <c r="C562" s="140" t="s">
        <v>1</v>
      </c>
      <c r="D562" s="140" t="s">
        <v>3</v>
      </c>
      <c r="E562" s="140" t="s">
        <v>3</v>
      </c>
      <c r="F562" s="141">
        <f>F563+F571+F581+F567</f>
        <v>107080493.27000001</v>
      </c>
      <c r="G562" s="141"/>
      <c r="I562" s="165">
        <v>106630493.27</v>
      </c>
      <c r="L562" s="165">
        <f t="shared" si="24"/>
        <v>-450000.0000000149</v>
      </c>
      <c r="M562" s="165">
        <f t="shared" si="25"/>
        <v>0</v>
      </c>
    </row>
    <row r="563" spans="1:13" ht="63" outlineLevel="2">
      <c r="A563" s="132" t="s">
        <v>545</v>
      </c>
      <c r="B563" s="133" t="s">
        <v>179</v>
      </c>
      <c r="C563" s="133" t="s">
        <v>1</v>
      </c>
      <c r="D563" s="133" t="s">
        <v>3</v>
      </c>
      <c r="E563" s="133" t="s">
        <v>3</v>
      </c>
      <c r="F563" s="134">
        <f>F564</f>
        <v>10000000</v>
      </c>
      <c r="G563" s="134"/>
      <c r="I563" s="165">
        <v>10000000</v>
      </c>
      <c r="L563" s="165">
        <f t="shared" ref="L563:M565" si="26">I563-F564</f>
        <v>0</v>
      </c>
      <c r="M563" s="165">
        <f t="shared" si="26"/>
        <v>0</v>
      </c>
    </row>
    <row r="564" spans="1:13" ht="47.25" outlineLevel="3">
      <c r="A564" s="132" t="s">
        <v>461</v>
      </c>
      <c r="B564" s="133" t="s">
        <v>180</v>
      </c>
      <c r="C564" s="133" t="s">
        <v>1</v>
      </c>
      <c r="D564" s="133" t="s">
        <v>3</v>
      </c>
      <c r="E564" s="133" t="s">
        <v>3</v>
      </c>
      <c r="F564" s="134">
        <f>F565</f>
        <v>10000000</v>
      </c>
      <c r="G564" s="134"/>
      <c r="I564" s="165">
        <v>10000000</v>
      </c>
      <c r="L564" s="165">
        <f t="shared" si="26"/>
        <v>0</v>
      </c>
      <c r="M564" s="165">
        <f t="shared" si="26"/>
        <v>0</v>
      </c>
    </row>
    <row r="565" spans="1:13" ht="63" outlineLevel="4">
      <c r="A565" s="132" t="s">
        <v>703</v>
      </c>
      <c r="B565" s="133" t="s">
        <v>180</v>
      </c>
      <c r="C565" s="133" t="s">
        <v>17</v>
      </c>
      <c r="D565" s="133" t="s">
        <v>3</v>
      </c>
      <c r="E565" s="133" t="s">
        <v>3</v>
      </c>
      <c r="F565" s="134">
        <f>F566</f>
        <v>10000000</v>
      </c>
      <c r="G565" s="134"/>
      <c r="I565" s="165">
        <v>10000000</v>
      </c>
      <c r="L565" s="165">
        <f t="shared" si="26"/>
        <v>0</v>
      </c>
      <c r="M565" s="165">
        <f t="shared" si="26"/>
        <v>0</v>
      </c>
    </row>
    <row r="566" spans="1:13" ht="31.5" outlineLevel="5">
      <c r="A566" s="132" t="s">
        <v>682</v>
      </c>
      <c r="B566" s="133" t="s">
        <v>180</v>
      </c>
      <c r="C566" s="133" t="s">
        <v>17</v>
      </c>
      <c r="D566" s="133" t="s">
        <v>22</v>
      </c>
      <c r="E566" s="133" t="s">
        <v>146</v>
      </c>
      <c r="F566" s="134">
        <f>Приложение_6!F338</f>
        <v>10000000</v>
      </c>
      <c r="G566" s="134"/>
      <c r="I566" s="165">
        <v>10000000</v>
      </c>
      <c r="L566" s="165">
        <f>I566-F566</f>
        <v>0</v>
      </c>
      <c r="M566" s="165">
        <f>J566-G566</f>
        <v>0</v>
      </c>
    </row>
    <row r="567" spans="1:13" ht="94.5" outlineLevel="5">
      <c r="A567" s="96" t="s">
        <v>1251</v>
      </c>
      <c r="B567" s="97" t="s">
        <v>1252</v>
      </c>
      <c r="C567" s="97" t="s">
        <v>1</v>
      </c>
      <c r="D567" s="133" t="s">
        <v>3</v>
      </c>
      <c r="E567" s="133" t="s">
        <v>3</v>
      </c>
      <c r="F567" s="134">
        <f>F568</f>
        <v>450000</v>
      </c>
      <c r="G567" s="134"/>
      <c r="I567" s="165"/>
      <c r="L567" s="165"/>
      <c r="M567" s="165"/>
    </row>
    <row r="568" spans="1:13" ht="31.5" outlineLevel="5">
      <c r="A568" s="96" t="s">
        <v>448</v>
      </c>
      <c r="B568" s="97" t="s">
        <v>1253</v>
      </c>
      <c r="C568" s="97" t="s">
        <v>1</v>
      </c>
      <c r="D568" s="133" t="s">
        <v>3</v>
      </c>
      <c r="E568" s="133" t="s">
        <v>3</v>
      </c>
      <c r="F568" s="134">
        <f>F569</f>
        <v>450000</v>
      </c>
      <c r="G568" s="134"/>
      <c r="I568" s="165"/>
      <c r="L568" s="165"/>
      <c r="M568" s="165"/>
    </row>
    <row r="569" spans="1:13" ht="63" outlineLevel="5">
      <c r="A569" s="96" t="s">
        <v>703</v>
      </c>
      <c r="B569" s="97" t="s">
        <v>1253</v>
      </c>
      <c r="C569" s="97" t="s">
        <v>17</v>
      </c>
      <c r="D569" s="133" t="s">
        <v>3</v>
      </c>
      <c r="E569" s="133" t="s">
        <v>3</v>
      </c>
      <c r="F569" s="134">
        <f>F570</f>
        <v>450000</v>
      </c>
      <c r="G569" s="134"/>
      <c r="I569" s="165"/>
      <c r="L569" s="165"/>
      <c r="M569" s="165"/>
    </row>
    <row r="570" spans="1:13" ht="31.5" outlineLevel="5">
      <c r="A570" s="132" t="s">
        <v>682</v>
      </c>
      <c r="B570" s="97" t="s">
        <v>1253</v>
      </c>
      <c r="C570" s="97" t="s">
        <v>17</v>
      </c>
      <c r="D570" s="133" t="s">
        <v>22</v>
      </c>
      <c r="E570" s="133" t="s">
        <v>146</v>
      </c>
      <c r="F570" s="134">
        <f>Приложение_6!F341</f>
        <v>450000</v>
      </c>
      <c r="G570" s="134"/>
      <c r="I570" s="165"/>
      <c r="L570" s="165"/>
      <c r="M570" s="165"/>
    </row>
    <row r="571" spans="1:13" ht="94.5" outlineLevel="2">
      <c r="A571" s="132" t="s">
        <v>546</v>
      </c>
      <c r="B571" s="133" t="s">
        <v>181</v>
      </c>
      <c r="C571" s="133" t="s">
        <v>1</v>
      </c>
      <c r="D571" s="133" t="s">
        <v>3</v>
      </c>
      <c r="E571" s="133" t="s">
        <v>3</v>
      </c>
      <c r="F571" s="134">
        <f>F572+F575+F578</f>
        <v>96330493.270000011</v>
      </c>
      <c r="G571" s="134"/>
      <c r="I571" s="165">
        <v>96330493.269999996</v>
      </c>
      <c r="L571" s="165">
        <f t="shared" ref="L571:L576" si="27">I571-F571</f>
        <v>0</v>
      </c>
      <c r="M571" s="165">
        <f t="shared" ref="M571:M576" si="28">J571-G571</f>
        <v>0</v>
      </c>
    </row>
    <row r="572" spans="1:13" ht="78.75" outlineLevel="3">
      <c r="A572" s="132" t="s">
        <v>462</v>
      </c>
      <c r="B572" s="133" t="s">
        <v>182</v>
      </c>
      <c r="C572" s="133" t="s">
        <v>1</v>
      </c>
      <c r="D572" s="133" t="s">
        <v>3</v>
      </c>
      <c r="E572" s="133" t="s">
        <v>3</v>
      </c>
      <c r="F572" s="134">
        <f>F573</f>
        <v>92834953.200000003</v>
      </c>
      <c r="G572" s="134"/>
      <c r="I572" s="165">
        <v>92834953.200000003</v>
      </c>
      <c r="L572" s="165">
        <f t="shared" si="27"/>
        <v>0</v>
      </c>
      <c r="M572" s="165">
        <f t="shared" si="28"/>
        <v>0</v>
      </c>
    </row>
    <row r="573" spans="1:13" ht="63" outlineLevel="4">
      <c r="A573" s="132" t="s">
        <v>703</v>
      </c>
      <c r="B573" s="133" t="s">
        <v>182</v>
      </c>
      <c r="C573" s="133" t="s">
        <v>17</v>
      </c>
      <c r="D573" s="133" t="s">
        <v>3</v>
      </c>
      <c r="E573" s="133" t="s">
        <v>3</v>
      </c>
      <c r="F573" s="134">
        <f>F574</f>
        <v>92834953.200000003</v>
      </c>
      <c r="G573" s="134"/>
      <c r="I573" s="165">
        <v>92834953.200000003</v>
      </c>
      <c r="L573" s="165">
        <f t="shared" si="27"/>
        <v>0</v>
      </c>
      <c r="M573" s="165">
        <f t="shared" si="28"/>
        <v>0</v>
      </c>
    </row>
    <row r="574" spans="1:13" ht="31.5" outlineLevel="5">
      <c r="A574" s="132" t="s">
        <v>682</v>
      </c>
      <c r="B574" s="133" t="s">
        <v>182</v>
      </c>
      <c r="C574" s="133" t="s">
        <v>17</v>
      </c>
      <c r="D574" s="133" t="s">
        <v>22</v>
      </c>
      <c r="E574" s="133" t="s">
        <v>146</v>
      </c>
      <c r="F574" s="134">
        <f>Приложение_6!F344</f>
        <v>92834953.200000003</v>
      </c>
      <c r="G574" s="134"/>
      <c r="I574" s="165">
        <v>92834953.200000003</v>
      </c>
      <c r="L574" s="165">
        <f t="shared" si="27"/>
        <v>0</v>
      </c>
      <c r="M574" s="165">
        <f t="shared" si="28"/>
        <v>0</v>
      </c>
    </row>
    <row r="575" spans="1:13" ht="63" outlineLevel="3">
      <c r="A575" s="132" t="s">
        <v>463</v>
      </c>
      <c r="B575" s="133" t="s">
        <v>183</v>
      </c>
      <c r="C575" s="133" t="s">
        <v>1</v>
      </c>
      <c r="D575" s="133" t="s">
        <v>3</v>
      </c>
      <c r="E575" s="133" t="s">
        <v>3</v>
      </c>
      <c r="F575" s="134">
        <f>F576</f>
        <v>360636.09</v>
      </c>
      <c r="G575" s="134"/>
      <c r="I575" s="165">
        <v>360636.09</v>
      </c>
      <c r="L575" s="165">
        <f t="shared" si="27"/>
        <v>0</v>
      </c>
      <c r="M575" s="165">
        <f t="shared" si="28"/>
        <v>0</v>
      </c>
    </row>
    <row r="576" spans="1:13" ht="63" outlineLevel="4">
      <c r="A576" s="132" t="s">
        <v>703</v>
      </c>
      <c r="B576" s="133" t="s">
        <v>183</v>
      </c>
      <c r="C576" s="133" t="s">
        <v>17</v>
      </c>
      <c r="D576" s="133" t="s">
        <v>3</v>
      </c>
      <c r="E576" s="133" t="s">
        <v>3</v>
      </c>
      <c r="F576" s="134">
        <f>F577</f>
        <v>360636.09</v>
      </c>
      <c r="G576" s="134"/>
      <c r="I576" s="165">
        <v>360636.09</v>
      </c>
      <c r="L576" s="165">
        <f t="shared" si="27"/>
        <v>0</v>
      </c>
      <c r="M576" s="165">
        <f t="shared" si="28"/>
        <v>0</v>
      </c>
    </row>
    <row r="577" spans="1:13" ht="31.5" outlineLevel="5">
      <c r="A577" s="132" t="s">
        <v>682</v>
      </c>
      <c r="B577" s="133" t="s">
        <v>183</v>
      </c>
      <c r="C577" s="133" t="s">
        <v>17</v>
      </c>
      <c r="D577" s="133" t="s">
        <v>22</v>
      </c>
      <c r="E577" s="133" t="s">
        <v>146</v>
      </c>
      <c r="F577" s="134">
        <f>Приложение_6!F346</f>
        <v>360636.09</v>
      </c>
      <c r="G577" s="134"/>
      <c r="I577" s="165">
        <v>360636.09</v>
      </c>
      <c r="L577" s="165">
        <f t="shared" ref="L577:L580" si="29">I577-F577</f>
        <v>0</v>
      </c>
      <c r="M577" s="165">
        <f t="shared" ref="M577:M580" si="30">J577-G577</f>
        <v>0</v>
      </c>
    </row>
    <row r="578" spans="1:13" ht="31.7" customHeight="1" outlineLevel="3">
      <c r="A578" s="132" t="s">
        <v>448</v>
      </c>
      <c r="B578" s="133" t="s">
        <v>184</v>
      </c>
      <c r="C578" s="133" t="s">
        <v>1</v>
      </c>
      <c r="D578" s="133" t="s">
        <v>3</v>
      </c>
      <c r="E578" s="133" t="s">
        <v>3</v>
      </c>
      <c r="F578" s="134">
        <f>F579</f>
        <v>3134903.98</v>
      </c>
      <c r="G578" s="134"/>
      <c r="I578" s="165">
        <v>3134903.98</v>
      </c>
      <c r="L578" s="165">
        <f t="shared" si="29"/>
        <v>0</v>
      </c>
      <c r="M578" s="165">
        <f t="shared" si="30"/>
        <v>0</v>
      </c>
    </row>
    <row r="579" spans="1:13" ht="63" outlineLevel="4">
      <c r="A579" s="132" t="s">
        <v>703</v>
      </c>
      <c r="B579" s="133" t="s">
        <v>184</v>
      </c>
      <c r="C579" s="133" t="s">
        <v>17</v>
      </c>
      <c r="D579" s="133" t="s">
        <v>3</v>
      </c>
      <c r="E579" s="133" t="s">
        <v>3</v>
      </c>
      <c r="F579" s="134">
        <f>F580</f>
        <v>3134903.98</v>
      </c>
      <c r="G579" s="134"/>
      <c r="I579" s="165">
        <v>3134903.98</v>
      </c>
      <c r="L579" s="165">
        <f t="shared" si="29"/>
        <v>0</v>
      </c>
      <c r="M579" s="165">
        <f t="shared" si="30"/>
        <v>0</v>
      </c>
    </row>
    <row r="580" spans="1:13" ht="31.5" outlineLevel="5">
      <c r="A580" s="132" t="s">
        <v>682</v>
      </c>
      <c r="B580" s="133" t="s">
        <v>184</v>
      </c>
      <c r="C580" s="133" t="s">
        <v>17</v>
      </c>
      <c r="D580" s="133" t="s">
        <v>22</v>
      </c>
      <c r="E580" s="133" t="s">
        <v>146</v>
      </c>
      <c r="F580" s="134">
        <f>Приложение_6!F348</f>
        <v>3134903.98</v>
      </c>
      <c r="G580" s="134"/>
      <c r="I580" s="165">
        <v>3134903.98</v>
      </c>
      <c r="L580" s="165">
        <f t="shared" si="29"/>
        <v>0</v>
      </c>
      <c r="M580" s="165">
        <f t="shared" si="30"/>
        <v>0</v>
      </c>
    </row>
    <row r="581" spans="1:13" ht="94.5" outlineLevel="2">
      <c r="A581" s="132" t="s">
        <v>547</v>
      </c>
      <c r="B581" s="133" t="s">
        <v>185</v>
      </c>
      <c r="C581" s="133" t="s">
        <v>1</v>
      </c>
      <c r="D581" s="133" t="s">
        <v>3</v>
      </c>
      <c r="E581" s="133" t="s">
        <v>3</v>
      </c>
      <c r="F581" s="134">
        <f>F582</f>
        <v>300000</v>
      </c>
      <c r="G581" s="134"/>
      <c r="I581" s="165">
        <v>300000</v>
      </c>
      <c r="L581" s="165">
        <f t="shared" ref="L581:L584" si="31">I581-F581</f>
        <v>0</v>
      </c>
      <c r="M581" s="165">
        <f t="shared" ref="M581:M584" si="32">J581-G581</f>
        <v>0</v>
      </c>
    </row>
    <row r="582" spans="1:13" ht="31.7" customHeight="1" outlineLevel="3">
      <c r="A582" s="132" t="s">
        <v>448</v>
      </c>
      <c r="B582" s="133" t="s">
        <v>186</v>
      </c>
      <c r="C582" s="133" t="s">
        <v>1</v>
      </c>
      <c r="D582" s="133" t="s">
        <v>3</v>
      </c>
      <c r="E582" s="133" t="s">
        <v>3</v>
      </c>
      <c r="F582" s="134">
        <f>F583</f>
        <v>300000</v>
      </c>
      <c r="G582" s="134"/>
      <c r="I582" s="165">
        <v>300000</v>
      </c>
      <c r="L582" s="165">
        <f t="shared" si="31"/>
        <v>0</v>
      </c>
      <c r="M582" s="165">
        <f t="shared" si="32"/>
        <v>0</v>
      </c>
    </row>
    <row r="583" spans="1:13" ht="63" outlineLevel="4">
      <c r="A583" s="132" t="s">
        <v>703</v>
      </c>
      <c r="B583" s="133" t="s">
        <v>186</v>
      </c>
      <c r="C583" s="133" t="s">
        <v>17</v>
      </c>
      <c r="D583" s="133" t="s">
        <v>3</v>
      </c>
      <c r="E583" s="133" t="s">
        <v>3</v>
      </c>
      <c r="F583" s="134">
        <f>F584</f>
        <v>300000</v>
      </c>
      <c r="G583" s="134"/>
      <c r="I583" s="165">
        <v>300000</v>
      </c>
      <c r="L583" s="165">
        <f t="shared" si="31"/>
        <v>0</v>
      </c>
      <c r="M583" s="165">
        <f t="shared" si="32"/>
        <v>0</v>
      </c>
    </row>
    <row r="584" spans="1:13" ht="31.5" outlineLevel="5">
      <c r="A584" s="132" t="s">
        <v>682</v>
      </c>
      <c r="B584" s="133" t="s">
        <v>186</v>
      </c>
      <c r="C584" s="133" t="s">
        <v>17</v>
      </c>
      <c r="D584" s="133" t="s">
        <v>22</v>
      </c>
      <c r="E584" s="133" t="s">
        <v>146</v>
      </c>
      <c r="F584" s="134">
        <f>Приложение_6!F351</f>
        <v>300000</v>
      </c>
      <c r="G584" s="134"/>
      <c r="I584" s="165">
        <v>300000</v>
      </c>
      <c r="L584" s="165">
        <f t="shared" si="31"/>
        <v>0</v>
      </c>
      <c r="M584" s="165">
        <f t="shared" si="32"/>
        <v>0</v>
      </c>
    </row>
    <row r="585" spans="1:13" ht="94.5">
      <c r="A585" s="139" t="s">
        <v>1242</v>
      </c>
      <c r="B585" s="140" t="s">
        <v>80</v>
      </c>
      <c r="C585" s="140" t="s">
        <v>1</v>
      </c>
      <c r="D585" s="140" t="s">
        <v>3</v>
      </c>
      <c r="E585" s="140" t="s">
        <v>3</v>
      </c>
      <c r="F585" s="141">
        <f>F586+F590</f>
        <v>886480</v>
      </c>
      <c r="G585" s="141"/>
      <c r="I585" s="165">
        <v>886480</v>
      </c>
      <c r="L585" s="165">
        <f t="shared" ref="L585" si="33">I585-F585</f>
        <v>0</v>
      </c>
      <c r="M585" s="165">
        <f t="shared" ref="M585:M594" si="34">J585-G585</f>
        <v>0</v>
      </c>
    </row>
    <row r="586" spans="1:13" ht="204.75" outlineLevel="2">
      <c r="A586" s="132" t="s">
        <v>511</v>
      </c>
      <c r="B586" s="133" t="s">
        <v>81</v>
      </c>
      <c r="C586" s="133" t="s">
        <v>1</v>
      </c>
      <c r="D586" s="133" t="s">
        <v>3</v>
      </c>
      <c r="E586" s="133" t="s">
        <v>3</v>
      </c>
      <c r="F586" s="134">
        <f>F587</f>
        <v>200000</v>
      </c>
      <c r="G586" s="134"/>
      <c r="I586" s="165">
        <v>200000</v>
      </c>
      <c r="L586" s="165"/>
      <c r="M586" s="165"/>
    </row>
    <row r="587" spans="1:13" ht="31.7" customHeight="1" outlineLevel="3">
      <c r="A587" s="132" t="s">
        <v>448</v>
      </c>
      <c r="B587" s="133" t="s">
        <v>82</v>
      </c>
      <c r="C587" s="133" t="s">
        <v>1</v>
      </c>
      <c r="D587" s="133" t="s">
        <v>3</v>
      </c>
      <c r="E587" s="133" t="s">
        <v>3</v>
      </c>
      <c r="F587" s="134">
        <f>F588</f>
        <v>200000</v>
      </c>
      <c r="G587" s="134"/>
      <c r="I587" s="165">
        <v>200000</v>
      </c>
      <c r="L587" s="165">
        <f t="shared" ref="L587:L594" si="35">I587-F587</f>
        <v>0</v>
      </c>
      <c r="M587" s="165">
        <f t="shared" si="34"/>
        <v>0</v>
      </c>
    </row>
    <row r="588" spans="1:13" ht="63" outlineLevel="4">
      <c r="A588" s="132" t="s">
        <v>703</v>
      </c>
      <c r="B588" s="133" t="s">
        <v>82</v>
      </c>
      <c r="C588" s="133" t="s">
        <v>17</v>
      </c>
      <c r="D588" s="133" t="s">
        <v>3</v>
      </c>
      <c r="E588" s="133" t="s">
        <v>3</v>
      </c>
      <c r="F588" s="134">
        <f>F589</f>
        <v>200000</v>
      </c>
      <c r="G588" s="134"/>
      <c r="I588" s="165">
        <v>200000</v>
      </c>
      <c r="L588" s="165">
        <f t="shared" si="35"/>
        <v>0</v>
      </c>
      <c r="M588" s="165">
        <f t="shared" si="34"/>
        <v>0</v>
      </c>
    </row>
    <row r="589" spans="1:13" ht="31.5" outlineLevel="5">
      <c r="A589" s="132" t="s">
        <v>677</v>
      </c>
      <c r="B589" s="133" t="s">
        <v>82</v>
      </c>
      <c r="C589" s="133" t="s">
        <v>17</v>
      </c>
      <c r="D589" s="133" t="s">
        <v>2</v>
      </c>
      <c r="E589" s="133" t="s">
        <v>66</v>
      </c>
      <c r="F589" s="134">
        <f>Приложение_6!F155</f>
        <v>200000</v>
      </c>
      <c r="G589" s="134"/>
      <c r="I589" s="165">
        <v>200000</v>
      </c>
      <c r="L589" s="165">
        <f t="shared" si="35"/>
        <v>0</v>
      </c>
      <c r="M589" s="165">
        <f t="shared" si="34"/>
        <v>0</v>
      </c>
    </row>
    <row r="590" spans="1:13" ht="78.75" outlineLevel="2">
      <c r="A590" s="132" t="s">
        <v>557</v>
      </c>
      <c r="B590" s="133" t="s">
        <v>212</v>
      </c>
      <c r="C590" s="133" t="s">
        <v>1</v>
      </c>
      <c r="D590" s="133" t="s">
        <v>3</v>
      </c>
      <c r="E590" s="133" t="s">
        <v>3</v>
      </c>
      <c r="F590" s="134">
        <f>F591</f>
        <v>686480</v>
      </c>
      <c r="G590" s="134"/>
      <c r="I590" s="165">
        <v>686480</v>
      </c>
      <c r="L590" s="165">
        <f t="shared" si="35"/>
        <v>0</v>
      </c>
      <c r="M590" s="165">
        <f t="shared" si="34"/>
        <v>0</v>
      </c>
    </row>
    <row r="591" spans="1:13" ht="31.7" customHeight="1" outlineLevel="3">
      <c r="A591" s="132" t="s">
        <v>448</v>
      </c>
      <c r="B591" s="133" t="s">
        <v>213</v>
      </c>
      <c r="C591" s="133" t="s">
        <v>1</v>
      </c>
      <c r="D591" s="133" t="s">
        <v>3</v>
      </c>
      <c r="E591" s="133" t="s">
        <v>3</v>
      </c>
      <c r="F591" s="134">
        <f>F592</f>
        <v>686480</v>
      </c>
      <c r="G591" s="134"/>
      <c r="I591" s="165">
        <v>686480</v>
      </c>
      <c r="L591" s="165">
        <f t="shared" si="35"/>
        <v>0</v>
      </c>
      <c r="M591" s="165">
        <f t="shared" si="34"/>
        <v>0</v>
      </c>
    </row>
    <row r="592" spans="1:13" ht="63" outlineLevel="4">
      <c r="A592" s="132" t="s">
        <v>703</v>
      </c>
      <c r="B592" s="133" t="s">
        <v>213</v>
      </c>
      <c r="C592" s="133" t="s">
        <v>17</v>
      </c>
      <c r="D592" s="133" t="s">
        <v>3</v>
      </c>
      <c r="E592" s="133" t="s">
        <v>3</v>
      </c>
      <c r="F592" s="134">
        <f>F593</f>
        <v>686480</v>
      </c>
      <c r="G592" s="134"/>
      <c r="I592" s="165">
        <v>686480</v>
      </c>
      <c r="L592" s="165">
        <f t="shared" si="35"/>
        <v>0</v>
      </c>
      <c r="M592" s="165">
        <f t="shared" si="34"/>
        <v>0</v>
      </c>
    </row>
    <row r="593" spans="1:13" outlineLevel="5">
      <c r="A593" s="132" t="s">
        <v>685</v>
      </c>
      <c r="B593" s="133" t="s">
        <v>213</v>
      </c>
      <c r="C593" s="133" t="s">
        <v>17</v>
      </c>
      <c r="D593" s="133" t="s">
        <v>159</v>
      </c>
      <c r="E593" s="133" t="s">
        <v>2</v>
      </c>
      <c r="F593" s="134">
        <f>Приложение_6!F426</f>
        <v>686480</v>
      </c>
      <c r="G593" s="134"/>
      <c r="I593" s="165">
        <v>686480</v>
      </c>
      <c r="L593" s="165">
        <f t="shared" si="35"/>
        <v>0</v>
      </c>
      <c r="M593" s="165">
        <f t="shared" si="34"/>
        <v>0</v>
      </c>
    </row>
    <row r="594" spans="1:13" ht="126">
      <c r="A594" s="139" t="s">
        <v>1241</v>
      </c>
      <c r="B594" s="140" t="s">
        <v>83</v>
      </c>
      <c r="C594" s="140" t="s">
        <v>1</v>
      </c>
      <c r="D594" s="140" t="s">
        <v>3</v>
      </c>
      <c r="E594" s="140" t="s">
        <v>3</v>
      </c>
      <c r="F594" s="141">
        <f>F595+F599+F603</f>
        <v>198000</v>
      </c>
      <c r="G594" s="141"/>
      <c r="I594" s="165">
        <v>198000</v>
      </c>
      <c r="L594" s="165">
        <f t="shared" si="35"/>
        <v>0</v>
      </c>
      <c r="M594" s="165">
        <f t="shared" si="34"/>
        <v>0</v>
      </c>
    </row>
    <row r="595" spans="1:13" ht="63" outlineLevel="2">
      <c r="A595" s="132" t="s">
        <v>512</v>
      </c>
      <c r="B595" s="133" t="s">
        <v>84</v>
      </c>
      <c r="C595" s="133" t="s">
        <v>1</v>
      </c>
      <c r="D595" s="133" t="s">
        <v>3</v>
      </c>
      <c r="E595" s="133" t="s">
        <v>3</v>
      </c>
      <c r="F595" s="134">
        <f>F596</f>
        <v>50500</v>
      </c>
      <c r="G595" s="134"/>
      <c r="I595" s="165">
        <v>50500</v>
      </c>
      <c r="L595" s="165">
        <f t="shared" ref="L595:L658" si="36">I595-F595</f>
        <v>0</v>
      </c>
      <c r="M595" s="165">
        <f t="shared" ref="M595:M658" si="37">J595-G595</f>
        <v>0</v>
      </c>
    </row>
    <row r="596" spans="1:13" ht="31.7" customHeight="1" outlineLevel="3">
      <c r="A596" s="132" t="s">
        <v>448</v>
      </c>
      <c r="B596" s="133" t="s">
        <v>85</v>
      </c>
      <c r="C596" s="133" t="s">
        <v>1</v>
      </c>
      <c r="D596" s="133" t="s">
        <v>3</v>
      </c>
      <c r="E596" s="133" t="s">
        <v>3</v>
      </c>
      <c r="F596" s="134">
        <f>F597</f>
        <v>50500</v>
      </c>
      <c r="G596" s="134"/>
      <c r="I596" s="165">
        <v>50500</v>
      </c>
      <c r="L596" s="165">
        <f t="shared" si="36"/>
        <v>0</v>
      </c>
      <c r="M596" s="165">
        <f t="shared" si="37"/>
        <v>0</v>
      </c>
    </row>
    <row r="597" spans="1:13" ht="63" outlineLevel="4">
      <c r="A597" s="132" t="s">
        <v>703</v>
      </c>
      <c r="B597" s="133" t="s">
        <v>85</v>
      </c>
      <c r="C597" s="133" t="s">
        <v>17</v>
      </c>
      <c r="D597" s="133" t="s">
        <v>3</v>
      </c>
      <c r="E597" s="133" t="s">
        <v>3</v>
      </c>
      <c r="F597" s="134">
        <f>F598</f>
        <v>50500</v>
      </c>
      <c r="G597" s="134"/>
      <c r="I597" s="165">
        <v>50500</v>
      </c>
      <c r="L597" s="165">
        <f t="shared" si="36"/>
        <v>0</v>
      </c>
      <c r="M597" s="165">
        <f t="shared" si="37"/>
        <v>0</v>
      </c>
    </row>
    <row r="598" spans="1:13" ht="31.5" outlineLevel="5">
      <c r="A598" s="132" t="s">
        <v>677</v>
      </c>
      <c r="B598" s="133" t="s">
        <v>85</v>
      </c>
      <c r="C598" s="133" t="s">
        <v>17</v>
      </c>
      <c r="D598" s="133" t="s">
        <v>2</v>
      </c>
      <c r="E598" s="133" t="s">
        <v>66</v>
      </c>
      <c r="F598" s="134">
        <f>Приложение_6!F159</f>
        <v>50500</v>
      </c>
      <c r="G598" s="134"/>
      <c r="I598" s="165">
        <v>50500</v>
      </c>
      <c r="L598" s="165">
        <f t="shared" si="36"/>
        <v>0</v>
      </c>
      <c r="M598" s="165">
        <f t="shared" si="37"/>
        <v>0</v>
      </c>
    </row>
    <row r="599" spans="1:13" ht="47.25" outlineLevel="2">
      <c r="A599" s="132" t="s">
        <v>513</v>
      </c>
      <c r="B599" s="133" t="s">
        <v>86</v>
      </c>
      <c r="C599" s="133" t="s">
        <v>1</v>
      </c>
      <c r="D599" s="133" t="s">
        <v>3</v>
      </c>
      <c r="E599" s="133" t="s">
        <v>3</v>
      </c>
      <c r="F599" s="134">
        <f>F600</f>
        <v>100000</v>
      </c>
      <c r="G599" s="134"/>
      <c r="I599" s="165">
        <v>100000</v>
      </c>
      <c r="L599" s="165">
        <f t="shared" si="36"/>
        <v>0</v>
      </c>
      <c r="M599" s="165">
        <f t="shared" si="37"/>
        <v>0</v>
      </c>
    </row>
    <row r="600" spans="1:13" ht="31.7" customHeight="1" outlineLevel="3">
      <c r="A600" s="132" t="s">
        <v>448</v>
      </c>
      <c r="B600" s="133" t="s">
        <v>87</v>
      </c>
      <c r="C600" s="133" t="s">
        <v>1</v>
      </c>
      <c r="D600" s="133" t="s">
        <v>3</v>
      </c>
      <c r="E600" s="133" t="s">
        <v>3</v>
      </c>
      <c r="F600" s="134">
        <f>F601</f>
        <v>100000</v>
      </c>
      <c r="G600" s="134"/>
      <c r="I600" s="165">
        <v>100000</v>
      </c>
      <c r="L600" s="165">
        <f t="shared" si="36"/>
        <v>0</v>
      </c>
      <c r="M600" s="165">
        <f t="shared" si="37"/>
        <v>0</v>
      </c>
    </row>
    <row r="601" spans="1:13" ht="63" outlineLevel="4">
      <c r="A601" s="132" t="s">
        <v>703</v>
      </c>
      <c r="B601" s="133" t="s">
        <v>87</v>
      </c>
      <c r="C601" s="133" t="s">
        <v>17</v>
      </c>
      <c r="D601" s="133" t="s">
        <v>3</v>
      </c>
      <c r="E601" s="133" t="s">
        <v>3</v>
      </c>
      <c r="F601" s="134">
        <f>F602</f>
        <v>100000</v>
      </c>
      <c r="G601" s="134"/>
      <c r="I601" s="165">
        <v>100000</v>
      </c>
      <c r="L601" s="165">
        <f t="shared" si="36"/>
        <v>0</v>
      </c>
      <c r="M601" s="165">
        <f t="shared" si="37"/>
        <v>0</v>
      </c>
    </row>
    <row r="602" spans="1:13" ht="31.5" outlineLevel="5">
      <c r="A602" s="132" t="s">
        <v>677</v>
      </c>
      <c r="B602" s="133" t="s">
        <v>87</v>
      </c>
      <c r="C602" s="133" t="s">
        <v>17</v>
      </c>
      <c r="D602" s="133" t="s">
        <v>2</v>
      </c>
      <c r="E602" s="133" t="s">
        <v>66</v>
      </c>
      <c r="F602" s="134">
        <f>Приложение_6!F162</f>
        <v>100000</v>
      </c>
      <c r="G602" s="134"/>
      <c r="I602" s="165">
        <v>100000</v>
      </c>
      <c r="L602" s="165">
        <f t="shared" si="36"/>
        <v>0</v>
      </c>
      <c r="M602" s="165">
        <f t="shared" si="37"/>
        <v>0</v>
      </c>
    </row>
    <row r="603" spans="1:13" ht="110.25" outlineLevel="2">
      <c r="A603" s="132" t="s">
        <v>514</v>
      </c>
      <c r="B603" s="133" t="s">
        <v>88</v>
      </c>
      <c r="C603" s="133" t="s">
        <v>1</v>
      </c>
      <c r="D603" s="133" t="s">
        <v>3</v>
      </c>
      <c r="E603" s="133" t="s">
        <v>3</v>
      </c>
      <c r="F603" s="134">
        <f>F604</f>
        <v>47500</v>
      </c>
      <c r="G603" s="134"/>
      <c r="I603" s="165">
        <v>47500</v>
      </c>
      <c r="L603" s="165">
        <f t="shared" si="36"/>
        <v>0</v>
      </c>
      <c r="M603" s="165">
        <f t="shared" si="37"/>
        <v>0</v>
      </c>
    </row>
    <row r="604" spans="1:13" ht="31.7" customHeight="1" outlineLevel="3">
      <c r="A604" s="132" t="s">
        <v>448</v>
      </c>
      <c r="B604" s="133" t="s">
        <v>89</v>
      </c>
      <c r="C604" s="133" t="s">
        <v>1</v>
      </c>
      <c r="D604" s="133" t="s">
        <v>3</v>
      </c>
      <c r="E604" s="133" t="s">
        <v>3</v>
      </c>
      <c r="F604" s="134">
        <f>F605</f>
        <v>47500</v>
      </c>
      <c r="G604" s="134"/>
      <c r="I604" s="165">
        <v>47500</v>
      </c>
      <c r="L604" s="165">
        <f t="shared" si="36"/>
        <v>0</v>
      </c>
      <c r="M604" s="165">
        <f t="shared" si="37"/>
        <v>0</v>
      </c>
    </row>
    <row r="605" spans="1:13" ht="31.5" outlineLevel="4">
      <c r="A605" s="132" t="s">
        <v>705</v>
      </c>
      <c r="B605" s="133" t="s">
        <v>89</v>
      </c>
      <c r="C605" s="133" t="s">
        <v>65</v>
      </c>
      <c r="D605" s="133" t="s">
        <v>3</v>
      </c>
      <c r="E605" s="133" t="s">
        <v>3</v>
      </c>
      <c r="F605" s="134">
        <f>F606</f>
        <v>47500</v>
      </c>
      <c r="G605" s="134"/>
      <c r="I605" s="165">
        <v>47500</v>
      </c>
      <c r="L605" s="165">
        <f t="shared" si="36"/>
        <v>0</v>
      </c>
      <c r="M605" s="165">
        <f t="shared" si="37"/>
        <v>0</v>
      </c>
    </row>
    <row r="606" spans="1:13" ht="31.5" outlineLevel="5">
      <c r="A606" s="132" t="s">
        <v>677</v>
      </c>
      <c r="B606" s="133" t="s">
        <v>89</v>
      </c>
      <c r="C606" s="133" t="s">
        <v>65</v>
      </c>
      <c r="D606" s="133" t="s">
        <v>2</v>
      </c>
      <c r="E606" s="133" t="s">
        <v>66</v>
      </c>
      <c r="F606" s="134">
        <f>Приложение_6!F165</f>
        <v>47500</v>
      </c>
      <c r="G606" s="134"/>
      <c r="I606" s="165">
        <v>47500</v>
      </c>
      <c r="L606" s="165">
        <f t="shared" si="36"/>
        <v>0</v>
      </c>
      <c r="M606" s="165">
        <f t="shared" si="37"/>
        <v>0</v>
      </c>
    </row>
    <row r="607" spans="1:13" ht="94.5">
      <c r="A607" s="139" t="s">
        <v>1229</v>
      </c>
      <c r="B607" s="140" t="s">
        <v>90</v>
      </c>
      <c r="C607" s="140" t="s">
        <v>1</v>
      </c>
      <c r="D607" s="140" t="s">
        <v>3</v>
      </c>
      <c r="E607" s="140" t="s">
        <v>3</v>
      </c>
      <c r="F607" s="141">
        <f>F608+F618+F663+F668</f>
        <v>47307080.5</v>
      </c>
      <c r="G607" s="141">
        <f>G618</f>
        <v>13042</v>
      </c>
      <c r="I607" s="165">
        <v>47307080.5</v>
      </c>
      <c r="J607" s="165">
        <v>13042</v>
      </c>
      <c r="L607" s="165">
        <f t="shared" si="36"/>
        <v>0</v>
      </c>
      <c r="M607" s="165">
        <f t="shared" si="37"/>
        <v>0</v>
      </c>
    </row>
    <row r="608" spans="1:13" ht="94.5" outlineLevel="1">
      <c r="A608" s="139" t="s">
        <v>643</v>
      </c>
      <c r="B608" s="140" t="s">
        <v>188</v>
      </c>
      <c r="C608" s="140" t="s">
        <v>1</v>
      </c>
      <c r="D608" s="140" t="s">
        <v>3</v>
      </c>
      <c r="E608" s="140" t="s">
        <v>3</v>
      </c>
      <c r="F608" s="141">
        <f>F609</f>
        <v>10222143.869999999</v>
      </c>
      <c r="G608" s="141"/>
      <c r="I608" s="165">
        <v>10222143.869999999</v>
      </c>
      <c r="L608" s="165">
        <f t="shared" si="36"/>
        <v>0</v>
      </c>
      <c r="M608" s="165">
        <f t="shared" si="37"/>
        <v>0</v>
      </c>
    </row>
    <row r="609" spans="1:13" ht="141.75" outlineLevel="2">
      <c r="A609" s="132" t="s">
        <v>548</v>
      </c>
      <c r="B609" s="133" t="s">
        <v>189</v>
      </c>
      <c r="C609" s="133" t="s">
        <v>1</v>
      </c>
      <c r="D609" s="133" t="s">
        <v>3</v>
      </c>
      <c r="E609" s="133" t="s">
        <v>3</v>
      </c>
      <c r="F609" s="134">
        <f>F610+F615</f>
        <v>10222143.869999999</v>
      </c>
      <c r="G609" s="134"/>
      <c r="I609" s="165">
        <v>10222143.869999999</v>
      </c>
      <c r="L609" s="165">
        <f t="shared" si="36"/>
        <v>0</v>
      </c>
      <c r="M609" s="165">
        <f t="shared" si="37"/>
        <v>0</v>
      </c>
    </row>
    <row r="610" spans="1:13" ht="126" outlineLevel="3">
      <c r="A610" s="132" t="s">
        <v>450</v>
      </c>
      <c r="B610" s="133" t="s">
        <v>190</v>
      </c>
      <c r="C610" s="133" t="s">
        <v>1</v>
      </c>
      <c r="D610" s="133" t="s">
        <v>3</v>
      </c>
      <c r="E610" s="133" t="s">
        <v>3</v>
      </c>
      <c r="F610" s="134">
        <f>F611+F613</f>
        <v>9962143.8699999992</v>
      </c>
      <c r="G610" s="134"/>
      <c r="I610" s="165">
        <v>9962143.8699999992</v>
      </c>
      <c r="L610" s="165">
        <f t="shared" si="36"/>
        <v>0</v>
      </c>
      <c r="M610" s="165">
        <f t="shared" si="37"/>
        <v>0</v>
      </c>
    </row>
    <row r="611" spans="1:13" ht="141.75" outlineLevel="4">
      <c r="A611" s="132" t="s">
        <v>1226</v>
      </c>
      <c r="B611" s="133" t="s">
        <v>190</v>
      </c>
      <c r="C611" s="133" t="s">
        <v>10</v>
      </c>
      <c r="D611" s="133" t="s">
        <v>3</v>
      </c>
      <c r="E611" s="133" t="s">
        <v>3</v>
      </c>
      <c r="F611" s="134">
        <f>F612</f>
        <v>9885644.8699999992</v>
      </c>
      <c r="G611" s="134"/>
      <c r="I611" s="165">
        <v>9885644.8699999992</v>
      </c>
      <c r="L611" s="165">
        <f t="shared" si="36"/>
        <v>0</v>
      </c>
      <c r="M611" s="165">
        <f t="shared" si="37"/>
        <v>0</v>
      </c>
    </row>
    <row r="612" spans="1:13" outlineLevel="5">
      <c r="A612" s="132" t="s">
        <v>683</v>
      </c>
      <c r="B612" s="133" t="s">
        <v>190</v>
      </c>
      <c r="C612" s="133" t="s">
        <v>10</v>
      </c>
      <c r="D612" s="133" t="s">
        <v>22</v>
      </c>
      <c r="E612" s="133" t="s">
        <v>187</v>
      </c>
      <c r="F612" s="134">
        <f>Приложение_6!F360</f>
        <v>9885644.8699999992</v>
      </c>
      <c r="G612" s="134"/>
      <c r="I612" s="165">
        <v>9885644.8699999992</v>
      </c>
      <c r="L612" s="165">
        <f t="shared" si="36"/>
        <v>0</v>
      </c>
      <c r="M612" s="165">
        <f t="shared" si="37"/>
        <v>0</v>
      </c>
    </row>
    <row r="613" spans="1:13" ht="63" outlineLevel="4">
      <c r="A613" s="132" t="s">
        <v>703</v>
      </c>
      <c r="B613" s="133" t="s">
        <v>190</v>
      </c>
      <c r="C613" s="133" t="s">
        <v>17</v>
      </c>
      <c r="D613" s="133" t="s">
        <v>3</v>
      </c>
      <c r="E613" s="133" t="s">
        <v>3</v>
      </c>
      <c r="F613" s="134">
        <f>F614</f>
        <v>76499</v>
      </c>
      <c r="G613" s="134"/>
      <c r="I613" s="165">
        <v>76499</v>
      </c>
      <c r="L613" s="165">
        <f t="shared" si="36"/>
        <v>0</v>
      </c>
      <c r="M613" s="165">
        <f t="shared" si="37"/>
        <v>0</v>
      </c>
    </row>
    <row r="614" spans="1:13" outlineLevel="5">
      <c r="A614" s="132" t="s">
        <v>683</v>
      </c>
      <c r="B614" s="133" t="s">
        <v>190</v>
      </c>
      <c r="C614" s="133" t="s">
        <v>17</v>
      </c>
      <c r="D614" s="133" t="s">
        <v>22</v>
      </c>
      <c r="E614" s="133" t="s">
        <v>187</v>
      </c>
      <c r="F614" s="134">
        <f>Приложение_6!F361</f>
        <v>76499</v>
      </c>
      <c r="G614" s="134"/>
      <c r="I614" s="165">
        <v>76499</v>
      </c>
      <c r="L614" s="165">
        <f t="shared" si="36"/>
        <v>0</v>
      </c>
      <c r="M614" s="165">
        <f t="shared" si="37"/>
        <v>0</v>
      </c>
    </row>
    <row r="615" spans="1:13" ht="126" outlineLevel="3">
      <c r="A615" s="132" t="s">
        <v>439</v>
      </c>
      <c r="B615" s="133" t="s">
        <v>191</v>
      </c>
      <c r="C615" s="133" t="s">
        <v>1</v>
      </c>
      <c r="D615" s="133" t="s">
        <v>3</v>
      </c>
      <c r="E615" s="133" t="s">
        <v>3</v>
      </c>
      <c r="F615" s="134">
        <f>F616</f>
        <v>260000</v>
      </c>
      <c r="G615" s="134"/>
      <c r="I615" s="165">
        <v>260000</v>
      </c>
      <c r="L615" s="165">
        <f t="shared" si="36"/>
        <v>0</v>
      </c>
      <c r="M615" s="165">
        <f t="shared" si="37"/>
        <v>0</v>
      </c>
    </row>
    <row r="616" spans="1:13" ht="141.75" outlineLevel="4">
      <c r="A616" s="132" t="s">
        <v>1226</v>
      </c>
      <c r="B616" s="133" t="s">
        <v>191</v>
      </c>
      <c r="C616" s="133" t="s">
        <v>10</v>
      </c>
      <c r="D616" s="133" t="s">
        <v>3</v>
      </c>
      <c r="E616" s="133" t="s">
        <v>3</v>
      </c>
      <c r="F616" s="134">
        <f>F617</f>
        <v>260000</v>
      </c>
      <c r="G616" s="134"/>
      <c r="I616" s="165">
        <v>260000</v>
      </c>
      <c r="L616" s="165">
        <f t="shared" si="36"/>
        <v>0</v>
      </c>
      <c r="M616" s="165">
        <f t="shared" si="37"/>
        <v>0</v>
      </c>
    </row>
    <row r="617" spans="1:13" outlineLevel="5">
      <c r="A617" s="132" t="s">
        <v>683</v>
      </c>
      <c r="B617" s="133" t="s">
        <v>191</v>
      </c>
      <c r="C617" s="133" t="s">
        <v>10</v>
      </c>
      <c r="D617" s="133" t="s">
        <v>22</v>
      </c>
      <c r="E617" s="133" t="s">
        <v>187</v>
      </c>
      <c r="F617" s="134">
        <f>Приложение_6!F363</f>
        <v>260000</v>
      </c>
      <c r="G617" s="134"/>
      <c r="I617" s="165">
        <v>260000</v>
      </c>
      <c r="L617" s="165">
        <f t="shared" si="36"/>
        <v>0</v>
      </c>
      <c r="M617" s="165">
        <f t="shared" si="37"/>
        <v>0</v>
      </c>
    </row>
    <row r="618" spans="1:13" ht="78.75" outlineLevel="1">
      <c r="A618" s="139" t="s">
        <v>633</v>
      </c>
      <c r="B618" s="140" t="s">
        <v>91</v>
      </c>
      <c r="C618" s="140" t="s">
        <v>1</v>
      </c>
      <c r="D618" s="140" t="s">
        <v>3</v>
      </c>
      <c r="E618" s="140" t="s">
        <v>3</v>
      </c>
      <c r="F618" s="141">
        <f>F619+F624+F634+F638+F654+F659</f>
        <v>14593807.630000001</v>
      </c>
      <c r="G618" s="141">
        <f>G624</f>
        <v>13042</v>
      </c>
      <c r="I618" s="165">
        <v>14593807.630000001</v>
      </c>
      <c r="J618" s="165">
        <v>13042</v>
      </c>
      <c r="L618" s="165">
        <f t="shared" si="36"/>
        <v>0</v>
      </c>
      <c r="M618" s="165">
        <f t="shared" si="37"/>
        <v>0</v>
      </c>
    </row>
    <row r="619" spans="1:13" ht="78.75" outlineLevel="2">
      <c r="A619" s="132" t="s">
        <v>515</v>
      </c>
      <c r="B619" s="133" t="s">
        <v>92</v>
      </c>
      <c r="C619" s="133" t="s">
        <v>1</v>
      </c>
      <c r="D619" s="133" t="s">
        <v>3</v>
      </c>
      <c r="E619" s="133" t="s">
        <v>3</v>
      </c>
      <c r="F619" s="134">
        <f>F620</f>
        <v>119203</v>
      </c>
      <c r="G619" s="134"/>
      <c r="I619" s="165">
        <v>119203</v>
      </c>
      <c r="L619" s="165">
        <f t="shared" si="36"/>
        <v>0</v>
      </c>
      <c r="M619" s="165">
        <f t="shared" si="37"/>
        <v>0</v>
      </c>
    </row>
    <row r="620" spans="1:13" ht="31.7" customHeight="1" outlineLevel="3">
      <c r="A620" s="132" t="s">
        <v>448</v>
      </c>
      <c r="B620" s="133" t="s">
        <v>93</v>
      </c>
      <c r="C620" s="133" t="s">
        <v>1</v>
      </c>
      <c r="D620" s="133" t="s">
        <v>3</v>
      </c>
      <c r="E620" s="133" t="s">
        <v>3</v>
      </c>
      <c r="F620" s="134">
        <f>F621</f>
        <v>119203</v>
      </c>
      <c r="G620" s="134"/>
      <c r="I620" s="165">
        <v>119203</v>
      </c>
      <c r="L620" s="165">
        <f t="shared" si="36"/>
        <v>0</v>
      </c>
      <c r="M620" s="165">
        <f t="shared" si="37"/>
        <v>0</v>
      </c>
    </row>
    <row r="621" spans="1:13" ht="63" outlineLevel="4">
      <c r="A621" s="132" t="s">
        <v>703</v>
      </c>
      <c r="B621" s="133" t="s">
        <v>93</v>
      </c>
      <c r="C621" s="133" t="s">
        <v>17</v>
      </c>
      <c r="D621" s="133" t="s">
        <v>3</v>
      </c>
      <c r="E621" s="133" t="s">
        <v>3</v>
      </c>
      <c r="F621" s="134">
        <f>F622+F623</f>
        <v>119203</v>
      </c>
      <c r="G621" s="134"/>
      <c r="I621" s="165">
        <v>119203</v>
      </c>
      <c r="L621" s="165">
        <f t="shared" si="36"/>
        <v>0</v>
      </c>
      <c r="M621" s="165">
        <f t="shared" si="37"/>
        <v>0</v>
      </c>
    </row>
    <row r="622" spans="1:13" ht="31.5" outlineLevel="5">
      <c r="A622" s="132" t="s">
        <v>677</v>
      </c>
      <c r="B622" s="133" t="s">
        <v>93</v>
      </c>
      <c r="C622" s="133" t="s">
        <v>17</v>
      </c>
      <c r="D622" s="133" t="s">
        <v>2</v>
      </c>
      <c r="E622" s="133" t="s">
        <v>66</v>
      </c>
      <c r="F622" s="134">
        <f>Приложение_6!F170</f>
        <v>95963</v>
      </c>
      <c r="G622" s="134"/>
      <c r="I622" s="165">
        <v>95963</v>
      </c>
      <c r="L622" s="165">
        <f t="shared" si="36"/>
        <v>0</v>
      </c>
      <c r="M622" s="165">
        <f t="shared" si="37"/>
        <v>0</v>
      </c>
    </row>
    <row r="623" spans="1:13" outlineLevel="5">
      <c r="A623" s="132" t="s">
        <v>683</v>
      </c>
      <c r="B623" s="133" t="s">
        <v>93</v>
      </c>
      <c r="C623" s="133" t="s">
        <v>17</v>
      </c>
      <c r="D623" s="133" t="s">
        <v>22</v>
      </c>
      <c r="E623" s="133" t="s">
        <v>187</v>
      </c>
      <c r="F623" s="134">
        <f>Приложение_6!F367</f>
        <v>23240</v>
      </c>
      <c r="G623" s="134"/>
      <c r="I623" s="165">
        <v>23240</v>
      </c>
      <c r="L623" s="165">
        <f t="shared" si="36"/>
        <v>0</v>
      </c>
      <c r="M623" s="165">
        <f t="shared" si="37"/>
        <v>0</v>
      </c>
    </row>
    <row r="624" spans="1:13" ht="63" outlineLevel="2">
      <c r="A624" s="132" t="s">
        <v>516</v>
      </c>
      <c r="B624" s="133" t="s">
        <v>94</v>
      </c>
      <c r="C624" s="133" t="s">
        <v>1</v>
      </c>
      <c r="D624" s="133" t="s">
        <v>3</v>
      </c>
      <c r="E624" s="133" t="s">
        <v>3</v>
      </c>
      <c r="F624" s="134">
        <f>F625+F628+F631</f>
        <v>3567771.47</v>
      </c>
      <c r="G624" s="134">
        <f>G630</f>
        <v>13042</v>
      </c>
      <c r="I624" s="165">
        <v>3567771.47</v>
      </c>
      <c r="J624" s="165">
        <v>13042</v>
      </c>
      <c r="L624" s="165">
        <f t="shared" si="36"/>
        <v>0</v>
      </c>
      <c r="M624" s="165">
        <f t="shared" si="37"/>
        <v>0</v>
      </c>
    </row>
    <row r="625" spans="1:13" ht="31.7" customHeight="1" outlineLevel="3">
      <c r="A625" s="132" t="s">
        <v>448</v>
      </c>
      <c r="B625" s="133" t="s">
        <v>95</v>
      </c>
      <c r="C625" s="133" t="s">
        <v>1</v>
      </c>
      <c r="D625" s="133" t="s">
        <v>3</v>
      </c>
      <c r="E625" s="133" t="s">
        <v>3</v>
      </c>
      <c r="F625" s="134">
        <v>3553079.47</v>
      </c>
      <c r="G625" s="134"/>
      <c r="I625" s="165">
        <v>3553079.47</v>
      </c>
      <c r="L625" s="165">
        <f t="shared" si="36"/>
        <v>0</v>
      </c>
      <c r="M625" s="165">
        <f t="shared" si="37"/>
        <v>0</v>
      </c>
    </row>
    <row r="626" spans="1:13" ht="63" outlineLevel="4">
      <c r="A626" s="132" t="s">
        <v>703</v>
      </c>
      <c r="B626" s="133" t="s">
        <v>95</v>
      </c>
      <c r="C626" s="133" t="s">
        <v>17</v>
      </c>
      <c r="D626" s="133" t="s">
        <v>3</v>
      </c>
      <c r="E626" s="133" t="s">
        <v>3</v>
      </c>
      <c r="F626" s="134">
        <f>F627</f>
        <v>3553079.47</v>
      </c>
      <c r="G626" s="134"/>
      <c r="I626" s="165">
        <v>3553079.47</v>
      </c>
      <c r="L626" s="165">
        <f t="shared" si="36"/>
        <v>0</v>
      </c>
      <c r="M626" s="165">
        <f t="shared" si="37"/>
        <v>0</v>
      </c>
    </row>
    <row r="627" spans="1:13" ht="31.5" outlineLevel="5">
      <c r="A627" s="132" t="s">
        <v>677</v>
      </c>
      <c r="B627" s="133" t="s">
        <v>95</v>
      </c>
      <c r="C627" s="133" t="s">
        <v>17</v>
      </c>
      <c r="D627" s="133" t="s">
        <v>2</v>
      </c>
      <c r="E627" s="133" t="s">
        <v>66</v>
      </c>
      <c r="F627" s="134">
        <f>Приложение_6!F173</f>
        <v>3553079.47</v>
      </c>
      <c r="G627" s="134"/>
      <c r="I627" s="165">
        <v>3553079.47</v>
      </c>
      <c r="L627" s="165">
        <f t="shared" si="36"/>
        <v>0</v>
      </c>
      <c r="M627" s="165">
        <f t="shared" si="37"/>
        <v>0</v>
      </c>
    </row>
    <row r="628" spans="1:13" ht="110.25" customHeight="1" outlineLevel="3">
      <c r="A628" s="132" t="s">
        <v>449</v>
      </c>
      <c r="B628" s="133" t="s">
        <v>96</v>
      </c>
      <c r="C628" s="133" t="s">
        <v>1</v>
      </c>
      <c r="D628" s="133" t="s">
        <v>3</v>
      </c>
      <c r="E628" s="133" t="s">
        <v>3</v>
      </c>
      <c r="F628" s="134">
        <f>F629</f>
        <v>13042</v>
      </c>
      <c r="G628" s="134">
        <f>G629</f>
        <v>13042</v>
      </c>
      <c r="I628" s="165">
        <v>13042</v>
      </c>
      <c r="J628" s="165">
        <v>13042</v>
      </c>
      <c r="L628" s="165">
        <f t="shared" si="36"/>
        <v>0</v>
      </c>
      <c r="M628" s="165">
        <f t="shared" si="37"/>
        <v>0</v>
      </c>
    </row>
    <row r="629" spans="1:13" ht="63" outlineLevel="4">
      <c r="A629" s="132" t="s">
        <v>703</v>
      </c>
      <c r="B629" s="133" t="s">
        <v>96</v>
      </c>
      <c r="C629" s="133" t="s">
        <v>17</v>
      </c>
      <c r="D629" s="133" t="s">
        <v>3</v>
      </c>
      <c r="E629" s="133" t="s">
        <v>3</v>
      </c>
      <c r="F629" s="134">
        <f>F630</f>
        <v>13042</v>
      </c>
      <c r="G629" s="134">
        <f>G630</f>
        <v>13042</v>
      </c>
      <c r="I629" s="165">
        <v>13042</v>
      </c>
      <c r="J629" s="165">
        <v>13042</v>
      </c>
      <c r="L629" s="165">
        <f t="shared" si="36"/>
        <v>0</v>
      </c>
      <c r="M629" s="165">
        <f t="shared" si="37"/>
        <v>0</v>
      </c>
    </row>
    <row r="630" spans="1:13" ht="31.5" outlineLevel="5">
      <c r="A630" s="132" t="s">
        <v>677</v>
      </c>
      <c r="B630" s="133" t="s">
        <v>96</v>
      </c>
      <c r="C630" s="133" t="s">
        <v>17</v>
      </c>
      <c r="D630" s="133" t="s">
        <v>2</v>
      </c>
      <c r="E630" s="133" t="s">
        <v>66</v>
      </c>
      <c r="F630" s="134">
        <f>Приложение_6!F175</f>
        <v>13042</v>
      </c>
      <c r="G630" s="134">
        <f>F630</f>
        <v>13042</v>
      </c>
      <c r="I630" s="165">
        <v>13042</v>
      </c>
      <c r="J630" s="165">
        <v>13042</v>
      </c>
      <c r="L630" s="165">
        <f t="shared" si="36"/>
        <v>0</v>
      </c>
      <c r="M630" s="165">
        <f t="shared" si="37"/>
        <v>0</v>
      </c>
    </row>
    <row r="631" spans="1:13" ht="110.25" customHeight="1" outlineLevel="3">
      <c r="A631" s="132" t="s">
        <v>449</v>
      </c>
      <c r="B631" s="133" t="s">
        <v>97</v>
      </c>
      <c r="C631" s="133" t="s">
        <v>1</v>
      </c>
      <c r="D631" s="133" t="s">
        <v>3</v>
      </c>
      <c r="E631" s="133" t="s">
        <v>3</v>
      </c>
      <c r="F631" s="134">
        <f>F632</f>
        <v>1650</v>
      </c>
      <c r="G631" s="134"/>
      <c r="I631" s="165">
        <v>1650</v>
      </c>
      <c r="L631" s="165">
        <f t="shared" si="36"/>
        <v>0</v>
      </c>
      <c r="M631" s="165">
        <f t="shared" si="37"/>
        <v>0</v>
      </c>
    </row>
    <row r="632" spans="1:13" ht="63" outlineLevel="4">
      <c r="A632" s="132" t="s">
        <v>703</v>
      </c>
      <c r="B632" s="133" t="s">
        <v>97</v>
      </c>
      <c r="C632" s="133" t="s">
        <v>17</v>
      </c>
      <c r="D632" s="133" t="s">
        <v>3</v>
      </c>
      <c r="E632" s="133" t="s">
        <v>3</v>
      </c>
      <c r="F632" s="134">
        <f>F633</f>
        <v>1650</v>
      </c>
      <c r="G632" s="134"/>
      <c r="I632" s="165">
        <v>1650</v>
      </c>
      <c r="L632" s="165">
        <f t="shared" si="36"/>
        <v>0</v>
      </c>
      <c r="M632" s="165">
        <f t="shared" si="37"/>
        <v>0</v>
      </c>
    </row>
    <row r="633" spans="1:13" ht="31.5" outlineLevel="5">
      <c r="A633" s="132" t="s">
        <v>677</v>
      </c>
      <c r="B633" s="133" t="s">
        <v>97</v>
      </c>
      <c r="C633" s="133" t="s">
        <v>17</v>
      </c>
      <c r="D633" s="133" t="s">
        <v>2</v>
      </c>
      <c r="E633" s="133" t="s">
        <v>66</v>
      </c>
      <c r="F633" s="134">
        <f>Приложение_6!F177</f>
        <v>1650</v>
      </c>
      <c r="G633" s="134"/>
      <c r="I633" s="165">
        <v>1650</v>
      </c>
      <c r="L633" s="165">
        <f t="shared" si="36"/>
        <v>0</v>
      </c>
      <c r="M633" s="165">
        <f t="shared" si="37"/>
        <v>0</v>
      </c>
    </row>
    <row r="634" spans="1:13" ht="63" outlineLevel="2">
      <c r="A634" s="132" t="s">
        <v>517</v>
      </c>
      <c r="B634" s="133" t="s">
        <v>98</v>
      </c>
      <c r="C634" s="133" t="s">
        <v>1</v>
      </c>
      <c r="D634" s="133" t="s">
        <v>3</v>
      </c>
      <c r="E634" s="133" t="s">
        <v>3</v>
      </c>
      <c r="F634" s="134">
        <f>F635</f>
        <v>14000</v>
      </c>
      <c r="G634" s="134"/>
      <c r="I634" s="165">
        <v>14000</v>
      </c>
      <c r="L634" s="165">
        <f t="shared" si="36"/>
        <v>0</v>
      </c>
      <c r="M634" s="165">
        <f t="shared" si="37"/>
        <v>0</v>
      </c>
    </row>
    <row r="635" spans="1:13" ht="31.7" customHeight="1" outlineLevel="3">
      <c r="A635" s="132" t="s">
        <v>448</v>
      </c>
      <c r="B635" s="133" t="s">
        <v>99</v>
      </c>
      <c r="C635" s="133" t="s">
        <v>1</v>
      </c>
      <c r="D635" s="133" t="s">
        <v>3</v>
      </c>
      <c r="E635" s="133" t="s">
        <v>3</v>
      </c>
      <c r="F635" s="134">
        <f>F636</f>
        <v>14000</v>
      </c>
      <c r="G635" s="134"/>
      <c r="I635" s="165">
        <v>14000</v>
      </c>
      <c r="L635" s="165">
        <f t="shared" si="36"/>
        <v>0</v>
      </c>
      <c r="M635" s="165">
        <f t="shared" si="37"/>
        <v>0</v>
      </c>
    </row>
    <row r="636" spans="1:13" ht="63" outlineLevel="4">
      <c r="A636" s="132" t="s">
        <v>703</v>
      </c>
      <c r="B636" s="133" t="s">
        <v>99</v>
      </c>
      <c r="C636" s="133" t="s">
        <v>17</v>
      </c>
      <c r="D636" s="133" t="s">
        <v>3</v>
      </c>
      <c r="E636" s="133" t="s">
        <v>3</v>
      </c>
      <c r="F636" s="134">
        <f>F637</f>
        <v>14000</v>
      </c>
      <c r="G636" s="134"/>
      <c r="I636" s="165">
        <v>14000</v>
      </c>
      <c r="L636" s="165">
        <f t="shared" si="36"/>
        <v>0</v>
      </c>
      <c r="M636" s="165">
        <f t="shared" si="37"/>
        <v>0</v>
      </c>
    </row>
    <row r="637" spans="1:13" ht="31.5" outlineLevel="5">
      <c r="A637" s="132" t="s">
        <v>677</v>
      </c>
      <c r="B637" s="133" t="s">
        <v>99</v>
      </c>
      <c r="C637" s="133" t="s">
        <v>17</v>
      </c>
      <c r="D637" s="133" t="s">
        <v>2</v>
      </c>
      <c r="E637" s="133" t="s">
        <v>66</v>
      </c>
      <c r="F637" s="134">
        <f>Приложение_6!F180</f>
        <v>14000</v>
      </c>
      <c r="G637" s="134"/>
      <c r="I637" s="165">
        <v>14000</v>
      </c>
      <c r="L637" s="165">
        <f t="shared" si="36"/>
        <v>0</v>
      </c>
      <c r="M637" s="165">
        <f t="shared" si="37"/>
        <v>0</v>
      </c>
    </row>
    <row r="638" spans="1:13" ht="63" outlineLevel="2">
      <c r="A638" s="132" t="s">
        <v>518</v>
      </c>
      <c r="B638" s="133" t="s">
        <v>100</v>
      </c>
      <c r="C638" s="133" t="s">
        <v>1</v>
      </c>
      <c r="D638" s="133" t="s">
        <v>3</v>
      </c>
      <c r="E638" s="133" t="s">
        <v>3</v>
      </c>
      <c r="F638" s="134">
        <f>F639</f>
        <v>10385303.16</v>
      </c>
      <c r="G638" s="134"/>
      <c r="I638" s="165">
        <v>10385303.16</v>
      </c>
      <c r="L638" s="165">
        <f t="shared" si="36"/>
        <v>0</v>
      </c>
      <c r="M638" s="165">
        <f t="shared" si="37"/>
        <v>0</v>
      </c>
    </row>
    <row r="639" spans="1:13" ht="31.7" customHeight="1" outlineLevel="3">
      <c r="A639" s="132" t="s">
        <v>448</v>
      </c>
      <c r="B639" s="133" t="s">
        <v>101</v>
      </c>
      <c r="C639" s="133" t="s">
        <v>1</v>
      </c>
      <c r="D639" s="133" t="s">
        <v>3</v>
      </c>
      <c r="E639" s="133" t="s">
        <v>3</v>
      </c>
      <c r="F639" s="134">
        <f>F640+F646</f>
        <v>10385303.16</v>
      </c>
      <c r="G639" s="134"/>
      <c r="I639" s="165">
        <v>10385303.16</v>
      </c>
      <c r="L639" s="165">
        <f t="shared" si="36"/>
        <v>0</v>
      </c>
      <c r="M639" s="165">
        <f t="shared" si="37"/>
        <v>0</v>
      </c>
    </row>
    <row r="640" spans="1:13" ht="63" outlineLevel="4">
      <c r="A640" s="132" t="s">
        <v>703</v>
      </c>
      <c r="B640" s="133" t="s">
        <v>101</v>
      </c>
      <c r="C640" s="133" t="s">
        <v>17</v>
      </c>
      <c r="D640" s="133" t="s">
        <v>3</v>
      </c>
      <c r="E640" s="133" t="s">
        <v>3</v>
      </c>
      <c r="F640" s="134">
        <f>F641+F642+F643+F644+F645</f>
        <v>2714123.88</v>
      </c>
      <c r="G640" s="134"/>
      <c r="I640" s="165">
        <v>2714123.88</v>
      </c>
      <c r="L640" s="165">
        <f t="shared" si="36"/>
        <v>0</v>
      </c>
      <c r="M640" s="165">
        <f t="shared" si="37"/>
        <v>0</v>
      </c>
    </row>
    <row r="641" spans="1:13" ht="31.5" outlineLevel="5">
      <c r="A641" s="132" t="s">
        <v>677</v>
      </c>
      <c r="B641" s="133" t="s">
        <v>101</v>
      </c>
      <c r="C641" s="133" t="s">
        <v>17</v>
      </c>
      <c r="D641" s="133" t="s">
        <v>2</v>
      </c>
      <c r="E641" s="133" t="s">
        <v>66</v>
      </c>
      <c r="F641" s="134">
        <f>Приложение_6!F183</f>
        <v>1001182.24</v>
      </c>
      <c r="G641" s="134"/>
      <c r="I641" s="165">
        <v>1001182.24</v>
      </c>
      <c r="L641" s="165">
        <f t="shared" si="36"/>
        <v>0</v>
      </c>
      <c r="M641" s="165">
        <f t="shared" si="37"/>
        <v>0</v>
      </c>
    </row>
    <row r="642" spans="1:13" ht="94.5" outlineLevel="5">
      <c r="A642" s="132" t="s">
        <v>679</v>
      </c>
      <c r="B642" s="133" t="s">
        <v>101</v>
      </c>
      <c r="C642" s="133" t="s">
        <v>17</v>
      </c>
      <c r="D642" s="133" t="s">
        <v>14</v>
      </c>
      <c r="E642" s="133" t="s">
        <v>146</v>
      </c>
      <c r="F642" s="134">
        <f>Приложение_6!F303</f>
        <v>334853.71999999997</v>
      </c>
      <c r="G642" s="134"/>
      <c r="I642" s="165">
        <v>334853.71999999997</v>
      </c>
      <c r="L642" s="165">
        <f t="shared" si="36"/>
        <v>0</v>
      </c>
      <c r="M642" s="165">
        <f t="shared" si="37"/>
        <v>0</v>
      </c>
    </row>
    <row r="643" spans="1:13" outlineLevel="5">
      <c r="A643" s="132" t="s">
        <v>683</v>
      </c>
      <c r="B643" s="133" t="s">
        <v>101</v>
      </c>
      <c r="C643" s="133" t="s">
        <v>17</v>
      </c>
      <c r="D643" s="133" t="s">
        <v>22</v>
      </c>
      <c r="E643" s="133" t="s">
        <v>187</v>
      </c>
      <c r="F643" s="134">
        <f>Приложение_6!F370</f>
        <v>675880.8</v>
      </c>
      <c r="G643" s="134"/>
      <c r="I643" s="165">
        <v>675880.8</v>
      </c>
      <c r="L643" s="165">
        <f t="shared" si="36"/>
        <v>0</v>
      </c>
      <c r="M643" s="165">
        <f t="shared" si="37"/>
        <v>0</v>
      </c>
    </row>
    <row r="644" spans="1:13" ht="31.5" outlineLevel="5">
      <c r="A644" s="132" t="s">
        <v>684</v>
      </c>
      <c r="B644" s="133" t="s">
        <v>101</v>
      </c>
      <c r="C644" s="133" t="s">
        <v>17</v>
      </c>
      <c r="D644" s="133" t="s">
        <v>22</v>
      </c>
      <c r="E644" s="133" t="s">
        <v>192</v>
      </c>
      <c r="F644" s="134">
        <f>Приложение_6!F379</f>
        <v>690807.12</v>
      </c>
      <c r="G644" s="134"/>
      <c r="I644" s="165">
        <v>690807.12</v>
      </c>
      <c r="L644" s="165">
        <f t="shared" si="36"/>
        <v>0</v>
      </c>
      <c r="M644" s="165">
        <f t="shared" si="37"/>
        <v>0</v>
      </c>
    </row>
    <row r="645" spans="1:13" ht="47.25" outlineLevel="5">
      <c r="A645" s="132" t="s">
        <v>688</v>
      </c>
      <c r="B645" s="133" t="s">
        <v>101</v>
      </c>
      <c r="C645" s="133" t="s">
        <v>17</v>
      </c>
      <c r="D645" s="133" t="s">
        <v>159</v>
      </c>
      <c r="E645" s="133" t="s">
        <v>159</v>
      </c>
      <c r="F645" s="134">
        <f>Приложение_6!F483</f>
        <v>11400</v>
      </c>
      <c r="G645" s="134"/>
      <c r="I645" s="165">
        <v>11400</v>
      </c>
      <c r="L645" s="165">
        <f t="shared" si="36"/>
        <v>0</v>
      </c>
      <c r="M645" s="165">
        <f t="shared" si="37"/>
        <v>0</v>
      </c>
    </row>
    <row r="646" spans="1:13" ht="78.75" outlineLevel="4">
      <c r="A646" s="132" t="s">
        <v>706</v>
      </c>
      <c r="B646" s="133" t="s">
        <v>101</v>
      </c>
      <c r="C646" s="133" t="s">
        <v>70</v>
      </c>
      <c r="D646" s="133" t="s">
        <v>3</v>
      </c>
      <c r="E646" s="133" t="s">
        <v>3</v>
      </c>
      <c r="F646" s="134">
        <f>F647+F648+F649+F650+F651+F652+F653</f>
        <v>7671179.2800000003</v>
      </c>
      <c r="G646" s="134"/>
      <c r="I646" s="165">
        <v>7671179.2800000003</v>
      </c>
      <c r="L646" s="165">
        <f t="shared" si="36"/>
        <v>0</v>
      </c>
      <c r="M646" s="165">
        <f t="shared" si="37"/>
        <v>0</v>
      </c>
    </row>
    <row r="647" spans="1:13" ht="31.5" outlineLevel="5">
      <c r="A647" s="132" t="s">
        <v>677</v>
      </c>
      <c r="B647" s="133" t="s">
        <v>101</v>
      </c>
      <c r="C647" s="133" t="s">
        <v>70</v>
      </c>
      <c r="D647" s="133" t="s">
        <v>2</v>
      </c>
      <c r="E647" s="133" t="s">
        <v>66</v>
      </c>
      <c r="F647" s="134">
        <f>Приложение_6!F184</f>
        <v>776551.28</v>
      </c>
      <c r="G647" s="134"/>
      <c r="I647" s="165">
        <v>776551.28</v>
      </c>
      <c r="L647" s="165">
        <f t="shared" si="36"/>
        <v>0</v>
      </c>
      <c r="M647" s="165">
        <f t="shared" si="37"/>
        <v>0</v>
      </c>
    </row>
    <row r="648" spans="1:13" outlineLevel="5">
      <c r="A648" s="132" t="s">
        <v>689</v>
      </c>
      <c r="B648" s="133" t="s">
        <v>101</v>
      </c>
      <c r="C648" s="133" t="s">
        <v>70</v>
      </c>
      <c r="D648" s="133" t="s">
        <v>242</v>
      </c>
      <c r="E648" s="133" t="s">
        <v>2</v>
      </c>
      <c r="F648" s="134">
        <f>Приложение_6!F518</f>
        <v>2382758</v>
      </c>
      <c r="G648" s="134"/>
      <c r="I648" s="165">
        <v>2382758</v>
      </c>
      <c r="L648" s="165">
        <f t="shared" si="36"/>
        <v>0</v>
      </c>
      <c r="M648" s="165">
        <f t="shared" si="37"/>
        <v>0</v>
      </c>
    </row>
    <row r="649" spans="1:13" outlineLevel="5">
      <c r="A649" s="132" t="s">
        <v>690</v>
      </c>
      <c r="B649" s="133" t="s">
        <v>101</v>
      </c>
      <c r="C649" s="133" t="s">
        <v>70</v>
      </c>
      <c r="D649" s="133" t="s">
        <v>242</v>
      </c>
      <c r="E649" s="133" t="s">
        <v>5</v>
      </c>
      <c r="F649" s="134">
        <f>Приложение_6!F553</f>
        <v>963400</v>
      </c>
      <c r="G649" s="134"/>
      <c r="I649" s="165">
        <v>963400</v>
      </c>
      <c r="L649" s="165">
        <f t="shared" si="36"/>
        <v>0</v>
      </c>
      <c r="M649" s="165">
        <f t="shared" si="37"/>
        <v>0</v>
      </c>
    </row>
    <row r="650" spans="1:13" ht="31.5" outlineLevel="5">
      <c r="A650" s="132" t="s">
        <v>691</v>
      </c>
      <c r="B650" s="133" t="s">
        <v>101</v>
      </c>
      <c r="C650" s="133" t="s">
        <v>70</v>
      </c>
      <c r="D650" s="133" t="s">
        <v>242</v>
      </c>
      <c r="E650" s="133" t="s">
        <v>14</v>
      </c>
      <c r="F650" s="134">
        <f>Приложение_6!F597</f>
        <v>1650629</v>
      </c>
      <c r="G650" s="134"/>
      <c r="I650" s="165">
        <v>1650629</v>
      </c>
      <c r="L650" s="165">
        <f t="shared" si="36"/>
        <v>0</v>
      </c>
      <c r="M650" s="165">
        <f t="shared" si="37"/>
        <v>0</v>
      </c>
    </row>
    <row r="651" spans="1:13" outlineLevel="5">
      <c r="A651" s="132" t="s">
        <v>692</v>
      </c>
      <c r="B651" s="133" t="s">
        <v>101</v>
      </c>
      <c r="C651" s="133" t="s">
        <v>70</v>
      </c>
      <c r="D651" s="133" t="s">
        <v>242</v>
      </c>
      <c r="E651" s="133" t="s">
        <v>242</v>
      </c>
      <c r="F651" s="134">
        <f>Приложение_6!F644</f>
        <v>194938</v>
      </c>
      <c r="G651" s="134"/>
      <c r="I651" s="165">
        <v>194938</v>
      </c>
      <c r="L651" s="165">
        <f t="shared" si="36"/>
        <v>0</v>
      </c>
      <c r="M651" s="165">
        <f t="shared" si="37"/>
        <v>0</v>
      </c>
    </row>
    <row r="652" spans="1:13" ht="31.5" outlineLevel="5">
      <c r="A652" s="132" t="s">
        <v>693</v>
      </c>
      <c r="B652" s="133" t="s">
        <v>101</v>
      </c>
      <c r="C652" s="133" t="s">
        <v>70</v>
      </c>
      <c r="D652" s="133" t="s">
        <v>242</v>
      </c>
      <c r="E652" s="133" t="s">
        <v>146</v>
      </c>
      <c r="F652" s="134">
        <f>Приложение_6!F677</f>
        <v>694700</v>
      </c>
      <c r="G652" s="134"/>
      <c r="I652" s="165">
        <v>694700</v>
      </c>
      <c r="L652" s="165">
        <f t="shared" si="36"/>
        <v>0</v>
      </c>
      <c r="M652" s="165">
        <f t="shared" si="37"/>
        <v>0</v>
      </c>
    </row>
    <row r="653" spans="1:13" outlineLevel="5">
      <c r="A653" s="132" t="s">
        <v>694</v>
      </c>
      <c r="B653" s="133" t="s">
        <v>101</v>
      </c>
      <c r="C653" s="133" t="s">
        <v>70</v>
      </c>
      <c r="D653" s="133" t="s">
        <v>165</v>
      </c>
      <c r="E653" s="133" t="s">
        <v>2</v>
      </c>
      <c r="F653" s="134">
        <f>Приложение_6!F751</f>
        <v>1008203</v>
      </c>
      <c r="G653" s="134"/>
      <c r="I653" s="165">
        <v>1008203</v>
      </c>
      <c r="L653" s="165">
        <f t="shared" si="36"/>
        <v>0</v>
      </c>
      <c r="M653" s="165">
        <f t="shared" si="37"/>
        <v>0</v>
      </c>
    </row>
    <row r="654" spans="1:13" ht="31.5" outlineLevel="2">
      <c r="A654" s="132" t="s">
        <v>519</v>
      </c>
      <c r="B654" s="133" t="s">
        <v>102</v>
      </c>
      <c r="C654" s="133" t="s">
        <v>1</v>
      </c>
      <c r="D654" s="133" t="s">
        <v>3</v>
      </c>
      <c r="E654" s="133" t="s">
        <v>3</v>
      </c>
      <c r="F654" s="134">
        <f>F655</f>
        <v>147530</v>
      </c>
      <c r="G654" s="134"/>
      <c r="I654" s="165">
        <v>147530</v>
      </c>
      <c r="L654" s="165">
        <f t="shared" si="36"/>
        <v>0</v>
      </c>
      <c r="M654" s="165">
        <f t="shared" si="37"/>
        <v>0</v>
      </c>
    </row>
    <row r="655" spans="1:13" ht="31.7" customHeight="1" outlineLevel="3">
      <c r="A655" s="132" t="s">
        <v>448</v>
      </c>
      <c r="B655" s="133" t="s">
        <v>103</v>
      </c>
      <c r="C655" s="133" t="s">
        <v>1</v>
      </c>
      <c r="D655" s="133" t="s">
        <v>3</v>
      </c>
      <c r="E655" s="133" t="s">
        <v>3</v>
      </c>
      <c r="F655" s="134">
        <f>F656</f>
        <v>147530</v>
      </c>
      <c r="G655" s="134"/>
      <c r="I655" s="165">
        <v>147530</v>
      </c>
      <c r="L655" s="165">
        <f t="shared" si="36"/>
        <v>0</v>
      </c>
      <c r="M655" s="165">
        <f t="shared" si="37"/>
        <v>0</v>
      </c>
    </row>
    <row r="656" spans="1:13" ht="63" outlineLevel="4">
      <c r="A656" s="132" t="s">
        <v>703</v>
      </c>
      <c r="B656" s="133" t="s">
        <v>103</v>
      </c>
      <c r="C656" s="133" t="s">
        <v>17</v>
      </c>
      <c r="D656" s="133" t="s">
        <v>3</v>
      </c>
      <c r="E656" s="133" t="s">
        <v>3</v>
      </c>
      <c r="F656" s="134">
        <f>F657+F658</f>
        <v>147530</v>
      </c>
      <c r="G656" s="134"/>
      <c r="I656" s="165">
        <v>147530</v>
      </c>
      <c r="L656" s="165">
        <f t="shared" si="36"/>
        <v>0</v>
      </c>
      <c r="M656" s="165">
        <f t="shared" si="37"/>
        <v>0</v>
      </c>
    </row>
    <row r="657" spans="1:13" ht="31.5" outlineLevel="5">
      <c r="A657" s="132" t="s">
        <v>677</v>
      </c>
      <c r="B657" s="133" t="s">
        <v>103</v>
      </c>
      <c r="C657" s="133" t="s">
        <v>17</v>
      </c>
      <c r="D657" s="133" t="s">
        <v>2</v>
      </c>
      <c r="E657" s="133" t="s">
        <v>66</v>
      </c>
      <c r="F657" s="134">
        <f>Приложение_6!F187</f>
        <v>2390</v>
      </c>
      <c r="G657" s="134"/>
      <c r="I657" s="165">
        <v>2390</v>
      </c>
      <c r="L657" s="165">
        <f t="shared" si="36"/>
        <v>0</v>
      </c>
      <c r="M657" s="165">
        <f t="shared" si="37"/>
        <v>0</v>
      </c>
    </row>
    <row r="658" spans="1:13" outlineLevel="5">
      <c r="A658" s="132" t="s">
        <v>683</v>
      </c>
      <c r="B658" s="133" t="s">
        <v>103</v>
      </c>
      <c r="C658" s="133" t="s">
        <v>17</v>
      </c>
      <c r="D658" s="133" t="s">
        <v>22</v>
      </c>
      <c r="E658" s="133" t="s">
        <v>187</v>
      </c>
      <c r="F658" s="134">
        <f>Приложение_6!F373</f>
        <v>145140</v>
      </c>
      <c r="G658" s="134"/>
      <c r="I658" s="165">
        <v>145140</v>
      </c>
      <c r="L658" s="165">
        <f t="shared" si="36"/>
        <v>0</v>
      </c>
      <c r="M658" s="165">
        <f t="shared" si="37"/>
        <v>0</v>
      </c>
    </row>
    <row r="659" spans="1:13" ht="31.5" outlineLevel="2">
      <c r="A659" s="132" t="s">
        <v>520</v>
      </c>
      <c r="B659" s="133" t="s">
        <v>104</v>
      </c>
      <c r="C659" s="133" t="s">
        <v>1</v>
      </c>
      <c r="D659" s="133" t="s">
        <v>3</v>
      </c>
      <c r="E659" s="133" t="s">
        <v>3</v>
      </c>
      <c r="F659" s="134">
        <f>F660</f>
        <v>360000</v>
      </c>
      <c r="G659" s="134"/>
      <c r="I659" s="165">
        <v>360000</v>
      </c>
      <c r="L659" s="165">
        <f t="shared" ref="L659:L722" si="38">I659-F659</f>
        <v>0</v>
      </c>
      <c r="M659" s="165">
        <f t="shared" ref="M659:M722" si="39">J659-G659</f>
        <v>0</v>
      </c>
    </row>
    <row r="660" spans="1:13" ht="31.7" customHeight="1" outlineLevel="3">
      <c r="A660" s="132" t="s">
        <v>448</v>
      </c>
      <c r="B660" s="133" t="s">
        <v>105</v>
      </c>
      <c r="C660" s="133" t="s">
        <v>1</v>
      </c>
      <c r="D660" s="133" t="s">
        <v>3</v>
      </c>
      <c r="E660" s="133" t="s">
        <v>3</v>
      </c>
      <c r="F660" s="134">
        <f>F661</f>
        <v>360000</v>
      </c>
      <c r="G660" s="134"/>
      <c r="I660" s="165">
        <v>360000</v>
      </c>
      <c r="L660" s="165">
        <f t="shared" si="38"/>
        <v>0</v>
      </c>
      <c r="M660" s="165">
        <f t="shared" si="39"/>
        <v>0</v>
      </c>
    </row>
    <row r="661" spans="1:13" ht="63" outlineLevel="4">
      <c r="A661" s="132" t="s">
        <v>703</v>
      </c>
      <c r="B661" s="133" t="s">
        <v>105</v>
      </c>
      <c r="C661" s="133" t="s">
        <v>17</v>
      </c>
      <c r="D661" s="133" t="s">
        <v>3</v>
      </c>
      <c r="E661" s="133" t="s">
        <v>3</v>
      </c>
      <c r="F661" s="134">
        <f>F662</f>
        <v>360000</v>
      </c>
      <c r="G661" s="134"/>
      <c r="I661" s="165">
        <v>360000</v>
      </c>
      <c r="L661" s="165">
        <f t="shared" si="38"/>
        <v>0</v>
      </c>
      <c r="M661" s="165">
        <f t="shared" si="39"/>
        <v>0</v>
      </c>
    </row>
    <row r="662" spans="1:13" ht="31.5" outlineLevel="5">
      <c r="A662" s="132" t="s">
        <v>677</v>
      </c>
      <c r="B662" s="133" t="s">
        <v>105</v>
      </c>
      <c r="C662" s="133" t="s">
        <v>17</v>
      </c>
      <c r="D662" s="133" t="s">
        <v>2</v>
      </c>
      <c r="E662" s="133" t="s">
        <v>66</v>
      </c>
      <c r="F662" s="134">
        <f>Приложение_6!F190</f>
        <v>360000</v>
      </c>
      <c r="G662" s="134"/>
      <c r="I662" s="165">
        <v>360000</v>
      </c>
      <c r="L662" s="165">
        <f t="shared" si="38"/>
        <v>0</v>
      </c>
      <c r="M662" s="165">
        <f t="shared" si="39"/>
        <v>0</v>
      </c>
    </row>
    <row r="663" spans="1:13" ht="141.75" outlineLevel="1">
      <c r="A663" s="139" t="s">
        <v>663</v>
      </c>
      <c r="B663" s="140" t="s">
        <v>410</v>
      </c>
      <c r="C663" s="140" t="s">
        <v>1</v>
      </c>
      <c r="D663" s="140" t="s">
        <v>3</v>
      </c>
      <c r="E663" s="140" t="s">
        <v>3</v>
      </c>
      <c r="F663" s="141">
        <f>F664</f>
        <v>1425000</v>
      </c>
      <c r="G663" s="141"/>
      <c r="I663" s="165">
        <v>1425000</v>
      </c>
      <c r="L663" s="165">
        <f t="shared" si="38"/>
        <v>0</v>
      </c>
      <c r="M663" s="165">
        <f t="shared" si="39"/>
        <v>0</v>
      </c>
    </row>
    <row r="664" spans="1:13" ht="110.25" outlineLevel="2">
      <c r="A664" s="132" t="s">
        <v>620</v>
      </c>
      <c r="B664" s="133" t="s">
        <v>411</v>
      </c>
      <c r="C664" s="133" t="s">
        <v>1</v>
      </c>
      <c r="D664" s="133" t="s">
        <v>3</v>
      </c>
      <c r="E664" s="133" t="s">
        <v>3</v>
      </c>
      <c r="F664" s="134">
        <f>F665</f>
        <v>1425000</v>
      </c>
      <c r="G664" s="134"/>
      <c r="I664" s="165">
        <v>1425000</v>
      </c>
      <c r="L664" s="165">
        <f t="shared" si="38"/>
        <v>0</v>
      </c>
      <c r="M664" s="165">
        <f t="shared" si="39"/>
        <v>0</v>
      </c>
    </row>
    <row r="665" spans="1:13" ht="31.7" customHeight="1" outlineLevel="3">
      <c r="A665" s="132" t="s">
        <v>448</v>
      </c>
      <c r="B665" s="133" t="s">
        <v>412</v>
      </c>
      <c r="C665" s="133" t="s">
        <v>1</v>
      </c>
      <c r="D665" s="133" t="s">
        <v>3</v>
      </c>
      <c r="E665" s="133" t="s">
        <v>3</v>
      </c>
      <c r="F665" s="134">
        <f>F666</f>
        <v>1425000</v>
      </c>
      <c r="G665" s="134"/>
      <c r="I665" s="165">
        <v>1425000</v>
      </c>
      <c r="L665" s="165">
        <f t="shared" si="38"/>
        <v>0</v>
      </c>
      <c r="M665" s="165">
        <f t="shared" si="39"/>
        <v>0</v>
      </c>
    </row>
    <row r="666" spans="1:13" ht="63" outlineLevel="4">
      <c r="A666" s="132" t="s">
        <v>703</v>
      </c>
      <c r="B666" s="133" t="s">
        <v>412</v>
      </c>
      <c r="C666" s="133" t="s">
        <v>17</v>
      </c>
      <c r="D666" s="133" t="s">
        <v>3</v>
      </c>
      <c r="E666" s="133" t="s">
        <v>3</v>
      </c>
      <c r="F666" s="134">
        <f>F667</f>
        <v>1425000</v>
      </c>
      <c r="G666" s="134"/>
      <c r="I666" s="165">
        <v>1425000</v>
      </c>
      <c r="L666" s="165">
        <f t="shared" si="38"/>
        <v>0</v>
      </c>
      <c r="M666" s="165">
        <f t="shared" si="39"/>
        <v>0</v>
      </c>
    </row>
    <row r="667" spans="1:13" ht="31.5" outlineLevel="5">
      <c r="A667" s="132" t="s">
        <v>699</v>
      </c>
      <c r="B667" s="133" t="s">
        <v>412</v>
      </c>
      <c r="C667" s="133" t="s">
        <v>17</v>
      </c>
      <c r="D667" s="133" t="s">
        <v>192</v>
      </c>
      <c r="E667" s="133" t="s">
        <v>5</v>
      </c>
      <c r="F667" s="134">
        <f>Приложение_6!F845</f>
        <v>1425000</v>
      </c>
      <c r="G667" s="134"/>
      <c r="I667" s="165">
        <v>1425000</v>
      </c>
      <c r="L667" s="165">
        <f t="shared" si="38"/>
        <v>0</v>
      </c>
      <c r="M667" s="165">
        <f t="shared" si="39"/>
        <v>0</v>
      </c>
    </row>
    <row r="668" spans="1:13" ht="110.25" outlineLevel="1">
      <c r="A668" s="139" t="s">
        <v>634</v>
      </c>
      <c r="B668" s="140" t="s">
        <v>106</v>
      </c>
      <c r="C668" s="140" t="s">
        <v>1</v>
      </c>
      <c r="D668" s="140" t="s">
        <v>3</v>
      </c>
      <c r="E668" s="140" t="s">
        <v>3</v>
      </c>
      <c r="F668" s="141">
        <f>F669</f>
        <v>21066129</v>
      </c>
      <c r="G668" s="141"/>
      <c r="I668" s="165">
        <v>21066129</v>
      </c>
      <c r="L668" s="165">
        <f t="shared" si="38"/>
        <v>0</v>
      </c>
      <c r="M668" s="165">
        <f t="shared" si="39"/>
        <v>0</v>
      </c>
    </row>
    <row r="669" spans="1:13" ht="63" outlineLevel="2">
      <c r="A669" s="132" t="s">
        <v>521</v>
      </c>
      <c r="B669" s="133" t="s">
        <v>107</v>
      </c>
      <c r="C669" s="133" t="s">
        <v>1</v>
      </c>
      <c r="D669" s="133" t="s">
        <v>3</v>
      </c>
      <c r="E669" s="133" t="s">
        <v>3</v>
      </c>
      <c r="F669" s="134">
        <f>F670+F673</f>
        <v>21066129</v>
      </c>
      <c r="G669" s="134"/>
      <c r="I669" s="165">
        <v>21066129</v>
      </c>
      <c r="L669" s="165">
        <f t="shared" si="38"/>
        <v>0</v>
      </c>
      <c r="M669" s="165">
        <f t="shared" si="39"/>
        <v>0</v>
      </c>
    </row>
    <row r="670" spans="1:13" ht="126" outlineLevel="3">
      <c r="A670" s="132" t="s">
        <v>450</v>
      </c>
      <c r="B670" s="133" t="s">
        <v>108</v>
      </c>
      <c r="C670" s="133" t="s">
        <v>1</v>
      </c>
      <c r="D670" s="133" t="s">
        <v>3</v>
      </c>
      <c r="E670" s="133" t="s">
        <v>3</v>
      </c>
      <c r="F670" s="134">
        <f>F671</f>
        <v>20627809</v>
      </c>
      <c r="G670" s="134"/>
      <c r="I670" s="165">
        <v>20627809</v>
      </c>
      <c r="L670" s="165">
        <f t="shared" si="38"/>
        <v>0</v>
      </c>
      <c r="M670" s="165">
        <f t="shared" si="39"/>
        <v>0</v>
      </c>
    </row>
    <row r="671" spans="1:13" ht="78.75" outlineLevel="4">
      <c r="A671" s="132" t="s">
        <v>706</v>
      </c>
      <c r="B671" s="133" t="s">
        <v>108</v>
      </c>
      <c r="C671" s="133" t="s">
        <v>70</v>
      </c>
      <c r="D671" s="133" t="s">
        <v>3</v>
      </c>
      <c r="E671" s="133" t="s">
        <v>3</v>
      </c>
      <c r="F671" s="134">
        <f>F672</f>
        <v>20627809</v>
      </c>
      <c r="G671" s="134"/>
      <c r="I671" s="165">
        <v>20627809</v>
      </c>
      <c r="L671" s="165">
        <f t="shared" si="38"/>
        <v>0</v>
      </c>
      <c r="M671" s="165">
        <f t="shared" si="39"/>
        <v>0</v>
      </c>
    </row>
    <row r="672" spans="1:13" ht="31.5" outlineLevel="5">
      <c r="A672" s="132" t="s">
        <v>677</v>
      </c>
      <c r="B672" s="133" t="s">
        <v>108</v>
      </c>
      <c r="C672" s="133" t="s">
        <v>70</v>
      </c>
      <c r="D672" s="133" t="s">
        <v>2</v>
      </c>
      <c r="E672" s="133" t="s">
        <v>66</v>
      </c>
      <c r="F672" s="134">
        <f>Приложение_6!F194</f>
        <v>20627809</v>
      </c>
      <c r="G672" s="134"/>
      <c r="I672" s="165">
        <v>20627809</v>
      </c>
      <c r="L672" s="165">
        <f t="shared" si="38"/>
        <v>0</v>
      </c>
      <c r="M672" s="165">
        <f t="shared" si="39"/>
        <v>0</v>
      </c>
    </row>
    <row r="673" spans="1:13" ht="126" outlineLevel="3">
      <c r="A673" s="132" t="s">
        <v>439</v>
      </c>
      <c r="B673" s="133" t="s">
        <v>109</v>
      </c>
      <c r="C673" s="133" t="s">
        <v>1</v>
      </c>
      <c r="D673" s="133" t="s">
        <v>3</v>
      </c>
      <c r="E673" s="133" t="s">
        <v>3</v>
      </c>
      <c r="F673" s="134">
        <f>F674</f>
        <v>438320</v>
      </c>
      <c r="G673" s="134"/>
      <c r="I673" s="165">
        <v>438320</v>
      </c>
      <c r="L673" s="165">
        <f t="shared" si="38"/>
        <v>0</v>
      </c>
      <c r="M673" s="165">
        <f t="shared" si="39"/>
        <v>0</v>
      </c>
    </row>
    <row r="674" spans="1:13" ht="78.75" outlineLevel="4">
      <c r="A674" s="132" t="s">
        <v>706</v>
      </c>
      <c r="B674" s="133" t="s">
        <v>109</v>
      </c>
      <c r="C674" s="133" t="s">
        <v>70</v>
      </c>
      <c r="D674" s="133" t="s">
        <v>3</v>
      </c>
      <c r="E674" s="133" t="s">
        <v>3</v>
      </c>
      <c r="F674" s="134">
        <f>F675</f>
        <v>438320</v>
      </c>
      <c r="G674" s="134"/>
      <c r="I674" s="165">
        <v>438320</v>
      </c>
      <c r="L674" s="165">
        <f t="shared" si="38"/>
        <v>0</v>
      </c>
      <c r="M674" s="165">
        <f t="shared" si="39"/>
        <v>0</v>
      </c>
    </row>
    <row r="675" spans="1:13" ht="31.5" outlineLevel="5">
      <c r="A675" s="132" t="s">
        <v>677</v>
      </c>
      <c r="B675" s="133" t="s">
        <v>109</v>
      </c>
      <c r="C675" s="133" t="s">
        <v>70</v>
      </c>
      <c r="D675" s="133" t="s">
        <v>2</v>
      </c>
      <c r="E675" s="133" t="s">
        <v>66</v>
      </c>
      <c r="F675" s="134">
        <f>Приложение_6!F196</f>
        <v>438320</v>
      </c>
      <c r="G675" s="134"/>
      <c r="I675" s="165">
        <v>438320</v>
      </c>
      <c r="L675" s="165">
        <f t="shared" si="38"/>
        <v>0</v>
      </c>
      <c r="M675" s="165">
        <f t="shared" si="39"/>
        <v>0</v>
      </c>
    </row>
    <row r="676" spans="1:13" ht="141.75">
      <c r="A676" s="139" t="s">
        <v>1228</v>
      </c>
      <c r="B676" s="140" t="s">
        <v>38</v>
      </c>
      <c r="C676" s="140" t="s">
        <v>1</v>
      </c>
      <c r="D676" s="140" t="s">
        <v>3</v>
      </c>
      <c r="E676" s="140" t="s">
        <v>3</v>
      </c>
      <c r="F676" s="141">
        <f>F677+F685</f>
        <v>22544808.990000002</v>
      </c>
      <c r="G676" s="141"/>
      <c r="I676" s="165">
        <v>22544808.989999998</v>
      </c>
      <c r="L676" s="165">
        <f t="shared" si="38"/>
        <v>0</v>
      </c>
      <c r="M676" s="165">
        <f t="shared" si="39"/>
        <v>0</v>
      </c>
    </row>
    <row r="677" spans="1:13" ht="63" outlineLevel="1">
      <c r="A677" s="132" t="s">
        <v>624</v>
      </c>
      <c r="B677" s="133" t="s">
        <v>39</v>
      </c>
      <c r="C677" s="133" t="s">
        <v>1</v>
      </c>
      <c r="D677" s="133" t="s">
        <v>3</v>
      </c>
      <c r="E677" s="133" t="s">
        <v>3</v>
      </c>
      <c r="F677" s="134">
        <f>F678</f>
        <v>10743162</v>
      </c>
      <c r="G677" s="134"/>
      <c r="I677" s="165">
        <v>10743162</v>
      </c>
      <c r="L677" s="165">
        <f t="shared" si="38"/>
        <v>0</v>
      </c>
      <c r="M677" s="165">
        <f t="shared" si="39"/>
        <v>0</v>
      </c>
    </row>
    <row r="678" spans="1:13" ht="110.25" outlineLevel="2">
      <c r="A678" s="132" t="s">
        <v>503</v>
      </c>
      <c r="B678" s="133" t="s">
        <v>40</v>
      </c>
      <c r="C678" s="133" t="s">
        <v>1</v>
      </c>
      <c r="D678" s="133" t="s">
        <v>3</v>
      </c>
      <c r="E678" s="133" t="s">
        <v>3</v>
      </c>
      <c r="F678" s="134">
        <f>F679+F682</f>
        <v>10743162</v>
      </c>
      <c r="G678" s="134"/>
      <c r="I678" s="165">
        <v>10743162</v>
      </c>
      <c r="L678" s="165">
        <f t="shared" si="38"/>
        <v>0</v>
      </c>
      <c r="M678" s="165">
        <f t="shared" si="39"/>
        <v>0</v>
      </c>
    </row>
    <row r="679" spans="1:13" ht="63" outlineLevel="3">
      <c r="A679" s="132" t="s">
        <v>441</v>
      </c>
      <c r="B679" s="133" t="s">
        <v>41</v>
      </c>
      <c r="C679" s="133" t="s">
        <v>1</v>
      </c>
      <c r="D679" s="133" t="s">
        <v>3</v>
      </c>
      <c r="E679" s="133" t="s">
        <v>3</v>
      </c>
      <c r="F679" s="134">
        <f>F680</f>
        <v>10373316</v>
      </c>
      <c r="G679" s="134"/>
      <c r="I679" s="165">
        <v>10373316</v>
      </c>
      <c r="L679" s="165">
        <f t="shared" si="38"/>
        <v>0</v>
      </c>
      <c r="M679" s="165">
        <f t="shared" si="39"/>
        <v>0</v>
      </c>
    </row>
    <row r="680" spans="1:13" ht="141.75" outlineLevel="4">
      <c r="A680" s="132" t="s">
        <v>1226</v>
      </c>
      <c r="B680" s="133" t="s">
        <v>41</v>
      </c>
      <c r="C680" s="133" t="s">
        <v>10</v>
      </c>
      <c r="D680" s="133" t="s">
        <v>3</v>
      </c>
      <c r="E680" s="133" t="s">
        <v>3</v>
      </c>
      <c r="F680" s="134">
        <f>F681</f>
        <v>10373316</v>
      </c>
      <c r="G680" s="134"/>
      <c r="I680" s="165">
        <v>10373316</v>
      </c>
      <c r="L680" s="165">
        <f t="shared" si="38"/>
        <v>0</v>
      </c>
      <c r="M680" s="165">
        <f t="shared" si="39"/>
        <v>0</v>
      </c>
    </row>
    <row r="681" spans="1:13" ht="126" outlineLevel="5">
      <c r="A681" s="132" t="s">
        <v>674</v>
      </c>
      <c r="B681" s="133" t="s">
        <v>41</v>
      </c>
      <c r="C681" s="133" t="s">
        <v>10</v>
      </c>
      <c r="D681" s="133" t="s">
        <v>2</v>
      </c>
      <c r="E681" s="133" t="s">
        <v>22</v>
      </c>
      <c r="F681" s="134">
        <f>Приложение_6!F69</f>
        <v>10373316</v>
      </c>
      <c r="G681" s="134"/>
      <c r="I681" s="165">
        <v>10373316</v>
      </c>
      <c r="L681" s="165">
        <f t="shared" si="38"/>
        <v>0</v>
      </c>
      <c r="M681" s="165">
        <f t="shared" si="39"/>
        <v>0</v>
      </c>
    </row>
    <row r="682" spans="1:13" ht="126" outlineLevel="3">
      <c r="A682" s="132" t="s">
        <v>439</v>
      </c>
      <c r="B682" s="133" t="s">
        <v>42</v>
      </c>
      <c r="C682" s="133" t="s">
        <v>1</v>
      </c>
      <c r="D682" s="133" t="s">
        <v>3</v>
      </c>
      <c r="E682" s="133" t="s">
        <v>3</v>
      </c>
      <c r="F682" s="134">
        <f>F683</f>
        <v>369846</v>
      </c>
      <c r="G682" s="134"/>
      <c r="I682" s="165">
        <v>369846</v>
      </c>
      <c r="L682" s="165">
        <f t="shared" si="38"/>
        <v>0</v>
      </c>
      <c r="M682" s="165">
        <f t="shared" si="39"/>
        <v>0</v>
      </c>
    </row>
    <row r="683" spans="1:13" ht="141.75" outlineLevel="4">
      <c r="A683" s="132" t="s">
        <v>1226</v>
      </c>
      <c r="B683" s="133" t="s">
        <v>42</v>
      </c>
      <c r="C683" s="133" t="s">
        <v>10</v>
      </c>
      <c r="D683" s="133" t="s">
        <v>3</v>
      </c>
      <c r="E683" s="133" t="s">
        <v>3</v>
      </c>
      <c r="F683" s="134">
        <f>F684</f>
        <v>369846</v>
      </c>
      <c r="G683" s="134"/>
      <c r="I683" s="165">
        <v>369846</v>
      </c>
      <c r="L683" s="165">
        <f t="shared" si="38"/>
        <v>0</v>
      </c>
      <c r="M683" s="165">
        <f t="shared" si="39"/>
        <v>0</v>
      </c>
    </row>
    <row r="684" spans="1:13" ht="126" outlineLevel="5">
      <c r="A684" s="132" t="s">
        <v>674</v>
      </c>
      <c r="B684" s="133" t="s">
        <v>42</v>
      </c>
      <c r="C684" s="133" t="s">
        <v>10</v>
      </c>
      <c r="D684" s="133" t="s">
        <v>2</v>
      </c>
      <c r="E684" s="133" t="s">
        <v>22</v>
      </c>
      <c r="F684" s="134">
        <f>Приложение_6!F71</f>
        <v>369846</v>
      </c>
      <c r="G684" s="134"/>
      <c r="I684" s="165">
        <v>369846</v>
      </c>
      <c r="L684" s="165">
        <f t="shared" si="38"/>
        <v>0</v>
      </c>
      <c r="M684" s="165">
        <f t="shared" si="39"/>
        <v>0</v>
      </c>
    </row>
    <row r="685" spans="1:13" ht="47.25" outlineLevel="1">
      <c r="A685" s="132" t="s">
        <v>664</v>
      </c>
      <c r="B685" s="133" t="s">
        <v>413</v>
      </c>
      <c r="C685" s="133" t="s">
        <v>1</v>
      </c>
      <c r="D685" s="133" t="s">
        <v>3</v>
      </c>
      <c r="E685" s="133" t="s">
        <v>3</v>
      </c>
      <c r="F685" s="134">
        <f>F686</f>
        <v>11801646.99</v>
      </c>
      <c r="G685" s="134"/>
      <c r="I685" s="165">
        <v>11801646.99</v>
      </c>
      <c r="L685" s="165">
        <f t="shared" si="38"/>
        <v>0</v>
      </c>
      <c r="M685" s="165">
        <f t="shared" si="39"/>
        <v>0</v>
      </c>
    </row>
    <row r="686" spans="1:13" ht="78.75" outlineLevel="2">
      <c r="A686" s="132" t="s">
        <v>621</v>
      </c>
      <c r="B686" s="133" t="s">
        <v>414</v>
      </c>
      <c r="C686" s="133" t="s">
        <v>1</v>
      </c>
      <c r="D686" s="133" t="s">
        <v>3</v>
      </c>
      <c r="E686" s="133" t="s">
        <v>3</v>
      </c>
      <c r="F686" s="134">
        <f>F687</f>
        <v>11801646.99</v>
      </c>
      <c r="G686" s="134"/>
      <c r="I686" s="165">
        <v>11801646.99</v>
      </c>
      <c r="L686" s="165">
        <f t="shared" si="38"/>
        <v>0</v>
      </c>
      <c r="M686" s="165">
        <f t="shared" si="39"/>
        <v>0</v>
      </c>
    </row>
    <row r="687" spans="1:13" ht="31.5" outlineLevel="3">
      <c r="A687" s="132" t="s">
        <v>436</v>
      </c>
      <c r="B687" s="133" t="s">
        <v>415</v>
      </c>
      <c r="C687" s="133" t="s">
        <v>1</v>
      </c>
      <c r="D687" s="133" t="s">
        <v>3</v>
      </c>
      <c r="E687" s="133" t="s">
        <v>3</v>
      </c>
      <c r="F687" s="134">
        <f>F688</f>
        <v>11801646.99</v>
      </c>
      <c r="G687" s="134"/>
      <c r="I687" s="165">
        <v>11801646.99</v>
      </c>
      <c r="L687" s="165">
        <f t="shared" si="38"/>
        <v>0</v>
      </c>
      <c r="M687" s="165">
        <f t="shared" si="39"/>
        <v>0</v>
      </c>
    </row>
    <row r="688" spans="1:13" ht="47.25" outlineLevel="4">
      <c r="A688" s="132" t="s">
        <v>718</v>
      </c>
      <c r="B688" s="133" t="s">
        <v>415</v>
      </c>
      <c r="C688" s="133" t="s">
        <v>416</v>
      </c>
      <c r="D688" s="133" t="s">
        <v>3</v>
      </c>
      <c r="E688" s="133" t="s">
        <v>3</v>
      </c>
      <c r="F688" s="134">
        <f>F689</f>
        <v>11801646.99</v>
      </c>
      <c r="G688" s="134"/>
      <c r="I688" s="165">
        <v>11801646.99</v>
      </c>
      <c r="L688" s="165">
        <f t="shared" si="38"/>
        <v>0</v>
      </c>
      <c r="M688" s="165">
        <f t="shared" si="39"/>
        <v>0</v>
      </c>
    </row>
    <row r="689" spans="1:13" ht="47.25" outlineLevel="5">
      <c r="A689" s="132" t="s">
        <v>700</v>
      </c>
      <c r="B689" s="133" t="s">
        <v>415</v>
      </c>
      <c r="C689" s="133" t="s">
        <v>416</v>
      </c>
      <c r="D689" s="133" t="s">
        <v>66</v>
      </c>
      <c r="E689" s="133" t="s">
        <v>2</v>
      </c>
      <c r="F689" s="134">
        <f>Приложение_6!F852</f>
        <v>11801646.99</v>
      </c>
      <c r="G689" s="134"/>
      <c r="I689" s="165">
        <v>11801646.99</v>
      </c>
      <c r="L689" s="165">
        <f t="shared" si="38"/>
        <v>0</v>
      </c>
      <c r="M689" s="165">
        <f t="shared" si="39"/>
        <v>0</v>
      </c>
    </row>
    <row r="690" spans="1:13" ht="110.25">
      <c r="A690" s="139" t="s">
        <v>1227</v>
      </c>
      <c r="B690" s="140" t="s">
        <v>6</v>
      </c>
      <c r="C690" s="140" t="s">
        <v>1</v>
      </c>
      <c r="D690" s="140" t="s">
        <v>3</v>
      </c>
      <c r="E690" s="140" t="s">
        <v>3</v>
      </c>
      <c r="F690" s="141">
        <f>F691+F743+F766+F774+F784+F814+F846+F872</f>
        <v>151489181.56</v>
      </c>
      <c r="G690" s="141">
        <f>G691</f>
        <v>4404900</v>
      </c>
      <c r="I690" s="165">
        <v>152473640.81</v>
      </c>
      <c r="J690" s="165">
        <v>4404900</v>
      </c>
      <c r="L690" s="165">
        <f t="shared" si="38"/>
        <v>984459.25</v>
      </c>
      <c r="M690" s="165">
        <f t="shared" si="39"/>
        <v>0</v>
      </c>
    </row>
    <row r="691" spans="1:13" ht="63" outlineLevel="1">
      <c r="A691" s="139" t="s">
        <v>625</v>
      </c>
      <c r="B691" s="140" t="s">
        <v>43</v>
      </c>
      <c r="C691" s="140" t="s">
        <v>1</v>
      </c>
      <c r="D691" s="140" t="s">
        <v>3</v>
      </c>
      <c r="E691" s="140" t="s">
        <v>3</v>
      </c>
      <c r="F691" s="141">
        <f>F692+F710+F716+F725+F731+F737</f>
        <v>34433635.170000002</v>
      </c>
      <c r="G691" s="141">
        <f>G710+G716+G725+G731+G737</f>
        <v>4404900</v>
      </c>
      <c r="I691" s="165">
        <v>34433635.170000002</v>
      </c>
      <c r="J691" s="165">
        <v>4404900</v>
      </c>
      <c r="L691" s="165">
        <f t="shared" si="38"/>
        <v>0</v>
      </c>
      <c r="M691" s="165">
        <f t="shared" si="39"/>
        <v>0</v>
      </c>
    </row>
    <row r="692" spans="1:13" ht="110.25" outlineLevel="2">
      <c r="A692" s="132" t="s">
        <v>504</v>
      </c>
      <c r="B692" s="133" t="s">
        <v>44</v>
      </c>
      <c r="C692" s="133" t="s">
        <v>1</v>
      </c>
      <c r="D692" s="133" t="s">
        <v>3</v>
      </c>
      <c r="E692" s="133" t="s">
        <v>3</v>
      </c>
      <c r="F692" s="134">
        <f>F693+F696+F701+F704+F707</f>
        <v>30028735.170000002</v>
      </c>
      <c r="G692" s="134"/>
      <c r="I692" s="165">
        <v>30028735.170000002</v>
      </c>
      <c r="L692" s="165">
        <f t="shared" si="38"/>
        <v>0</v>
      </c>
      <c r="M692" s="165">
        <f t="shared" si="39"/>
        <v>0</v>
      </c>
    </row>
    <row r="693" spans="1:13" ht="47.25" outlineLevel="3">
      <c r="A693" s="132" t="s">
        <v>442</v>
      </c>
      <c r="B693" s="133" t="s">
        <v>45</v>
      </c>
      <c r="C693" s="133" t="s">
        <v>1</v>
      </c>
      <c r="D693" s="133" t="s">
        <v>3</v>
      </c>
      <c r="E693" s="133" t="s">
        <v>3</v>
      </c>
      <c r="F693" s="134">
        <f>F694</f>
        <v>1925844.89</v>
      </c>
      <c r="G693" s="134"/>
      <c r="I693" s="165">
        <v>1925844.89</v>
      </c>
      <c r="L693" s="165">
        <f t="shared" si="38"/>
        <v>0</v>
      </c>
      <c r="M693" s="165">
        <f t="shared" si="39"/>
        <v>0</v>
      </c>
    </row>
    <row r="694" spans="1:13" ht="141.75" outlineLevel="4">
      <c r="A694" s="132" t="s">
        <v>1226</v>
      </c>
      <c r="B694" s="133" t="s">
        <v>45</v>
      </c>
      <c r="C694" s="133" t="s">
        <v>10</v>
      </c>
      <c r="D694" s="133" t="s">
        <v>3</v>
      </c>
      <c r="E694" s="133" t="s">
        <v>3</v>
      </c>
      <c r="F694" s="134">
        <f>F695</f>
        <v>1925844.89</v>
      </c>
      <c r="G694" s="134"/>
      <c r="I694" s="165">
        <v>1925844.89</v>
      </c>
      <c r="L694" s="165">
        <f t="shared" si="38"/>
        <v>0</v>
      </c>
      <c r="M694" s="165">
        <f t="shared" si="39"/>
        <v>0</v>
      </c>
    </row>
    <row r="695" spans="1:13" ht="126" outlineLevel="5">
      <c r="A695" s="132" t="s">
        <v>674</v>
      </c>
      <c r="B695" s="133" t="s">
        <v>45</v>
      </c>
      <c r="C695" s="133" t="s">
        <v>10</v>
      </c>
      <c r="D695" s="133" t="s">
        <v>2</v>
      </c>
      <c r="E695" s="133" t="s">
        <v>22</v>
      </c>
      <c r="F695" s="134">
        <f>Приложение_6!F76</f>
        <v>1925844.89</v>
      </c>
      <c r="G695" s="134"/>
      <c r="I695" s="165">
        <v>1925844.89</v>
      </c>
      <c r="L695" s="165">
        <f t="shared" si="38"/>
        <v>0</v>
      </c>
      <c r="M695" s="165">
        <f t="shared" si="39"/>
        <v>0</v>
      </c>
    </row>
    <row r="696" spans="1:13" ht="63" outlineLevel="3">
      <c r="A696" s="132" t="s">
        <v>441</v>
      </c>
      <c r="B696" s="133" t="s">
        <v>46</v>
      </c>
      <c r="C696" s="133" t="s">
        <v>1</v>
      </c>
      <c r="D696" s="133" t="s">
        <v>3</v>
      </c>
      <c r="E696" s="133" t="s">
        <v>3</v>
      </c>
      <c r="F696" s="134">
        <f>F697+F699</f>
        <v>27210507.77</v>
      </c>
      <c r="G696" s="134"/>
      <c r="I696" s="165">
        <v>27210507.77</v>
      </c>
      <c r="L696" s="165">
        <f t="shared" si="38"/>
        <v>0</v>
      </c>
      <c r="M696" s="165">
        <f t="shared" si="39"/>
        <v>0</v>
      </c>
    </row>
    <row r="697" spans="1:13" ht="141.75" outlineLevel="4">
      <c r="A697" s="132" t="s">
        <v>1226</v>
      </c>
      <c r="B697" s="133" t="s">
        <v>46</v>
      </c>
      <c r="C697" s="133" t="s">
        <v>10</v>
      </c>
      <c r="D697" s="133" t="s">
        <v>3</v>
      </c>
      <c r="E697" s="133" t="s">
        <v>3</v>
      </c>
      <c r="F697" s="134">
        <f>F698</f>
        <v>27090389.309999999</v>
      </c>
      <c r="G697" s="134"/>
      <c r="I697" s="165">
        <v>27090389.309999999</v>
      </c>
      <c r="L697" s="165">
        <f t="shared" si="38"/>
        <v>0</v>
      </c>
      <c r="M697" s="165">
        <f t="shared" si="39"/>
        <v>0</v>
      </c>
    </row>
    <row r="698" spans="1:13" ht="126" outlineLevel="5">
      <c r="A698" s="132" t="s">
        <v>674</v>
      </c>
      <c r="B698" s="133" t="s">
        <v>46</v>
      </c>
      <c r="C698" s="133" t="s">
        <v>10</v>
      </c>
      <c r="D698" s="133" t="s">
        <v>2</v>
      </c>
      <c r="E698" s="133" t="s">
        <v>22</v>
      </c>
      <c r="F698" s="134">
        <f>Приложение_6!F78</f>
        <v>27090389.309999999</v>
      </c>
      <c r="G698" s="134"/>
      <c r="I698" s="165">
        <v>27090389.309999999</v>
      </c>
      <c r="L698" s="165">
        <f t="shared" si="38"/>
        <v>0</v>
      </c>
      <c r="M698" s="165">
        <f t="shared" si="39"/>
        <v>0</v>
      </c>
    </row>
    <row r="699" spans="1:13" ht="31.5" outlineLevel="4">
      <c r="A699" s="132" t="s">
        <v>704</v>
      </c>
      <c r="B699" s="133" t="s">
        <v>46</v>
      </c>
      <c r="C699" s="133" t="s">
        <v>47</v>
      </c>
      <c r="D699" s="133" t="s">
        <v>3</v>
      </c>
      <c r="E699" s="133" t="s">
        <v>3</v>
      </c>
      <c r="F699" s="134">
        <v>120118.46</v>
      </c>
      <c r="G699" s="134"/>
      <c r="I699" s="165">
        <v>120118.46</v>
      </c>
      <c r="L699" s="165">
        <f t="shared" si="38"/>
        <v>0</v>
      </c>
      <c r="M699" s="165">
        <f t="shared" si="39"/>
        <v>0</v>
      </c>
    </row>
    <row r="700" spans="1:13" ht="126" outlineLevel="5">
      <c r="A700" s="132" t="s">
        <v>674</v>
      </c>
      <c r="B700" s="133" t="s">
        <v>46</v>
      </c>
      <c r="C700" s="133" t="s">
        <v>47</v>
      </c>
      <c r="D700" s="133" t="s">
        <v>2</v>
      </c>
      <c r="E700" s="133" t="s">
        <v>22</v>
      </c>
      <c r="F700" s="134">
        <f>Приложение_6!F79</f>
        <v>120118.46</v>
      </c>
      <c r="G700" s="134"/>
      <c r="I700" s="165">
        <v>120118.46</v>
      </c>
      <c r="L700" s="165">
        <f t="shared" si="38"/>
        <v>0</v>
      </c>
      <c r="M700" s="165">
        <f t="shared" si="39"/>
        <v>0</v>
      </c>
    </row>
    <row r="701" spans="1:13" ht="47.25" outlineLevel="3">
      <c r="A701" s="132" t="s">
        <v>437</v>
      </c>
      <c r="B701" s="133" t="s">
        <v>48</v>
      </c>
      <c r="C701" s="133" t="s">
        <v>1</v>
      </c>
      <c r="D701" s="133" t="s">
        <v>3</v>
      </c>
      <c r="E701" s="133" t="s">
        <v>3</v>
      </c>
      <c r="F701" s="134">
        <f>F702</f>
        <v>3360</v>
      </c>
      <c r="G701" s="134"/>
      <c r="I701" s="165">
        <v>3360</v>
      </c>
      <c r="L701" s="165">
        <f t="shared" si="38"/>
        <v>0</v>
      </c>
      <c r="M701" s="165">
        <f t="shared" si="39"/>
        <v>0</v>
      </c>
    </row>
    <row r="702" spans="1:13" ht="141.75" outlineLevel="4">
      <c r="A702" s="132" t="s">
        <v>1226</v>
      </c>
      <c r="B702" s="133" t="s">
        <v>48</v>
      </c>
      <c r="C702" s="133" t="s">
        <v>10</v>
      </c>
      <c r="D702" s="133" t="s">
        <v>3</v>
      </c>
      <c r="E702" s="133" t="s">
        <v>3</v>
      </c>
      <c r="F702" s="134">
        <f>F703</f>
        <v>3360</v>
      </c>
      <c r="G702" s="134"/>
      <c r="I702" s="165">
        <v>3360</v>
      </c>
      <c r="L702" s="165">
        <f t="shared" si="38"/>
        <v>0</v>
      </c>
      <c r="M702" s="165">
        <f t="shared" si="39"/>
        <v>0</v>
      </c>
    </row>
    <row r="703" spans="1:13" ht="126" outlineLevel="5">
      <c r="A703" s="132" t="s">
        <v>674</v>
      </c>
      <c r="B703" s="133" t="s">
        <v>48</v>
      </c>
      <c r="C703" s="133" t="s">
        <v>10</v>
      </c>
      <c r="D703" s="133" t="s">
        <v>2</v>
      </c>
      <c r="E703" s="133" t="s">
        <v>22</v>
      </c>
      <c r="F703" s="134">
        <f>Приложение_6!F81</f>
        <v>3360</v>
      </c>
      <c r="G703" s="134"/>
      <c r="I703" s="165">
        <v>3360</v>
      </c>
      <c r="L703" s="165">
        <f t="shared" si="38"/>
        <v>0</v>
      </c>
      <c r="M703" s="165">
        <f t="shared" si="39"/>
        <v>0</v>
      </c>
    </row>
    <row r="704" spans="1:13" ht="78.75" outlineLevel="3">
      <c r="A704" s="132" t="s">
        <v>443</v>
      </c>
      <c r="B704" s="133" t="s">
        <v>49</v>
      </c>
      <c r="C704" s="133" t="s">
        <v>1</v>
      </c>
      <c r="D704" s="133" t="s">
        <v>3</v>
      </c>
      <c r="E704" s="133" t="s">
        <v>3</v>
      </c>
      <c r="F704" s="134">
        <f>F705</f>
        <v>466122.51</v>
      </c>
      <c r="G704" s="134"/>
      <c r="I704" s="165">
        <v>466122.51</v>
      </c>
      <c r="L704" s="165">
        <f t="shared" si="38"/>
        <v>0</v>
      </c>
      <c r="M704" s="165">
        <f t="shared" si="39"/>
        <v>0</v>
      </c>
    </row>
    <row r="705" spans="1:13" ht="141.75" outlineLevel="4">
      <c r="A705" s="132" t="s">
        <v>1226</v>
      </c>
      <c r="B705" s="133" t="s">
        <v>49</v>
      </c>
      <c r="C705" s="133" t="s">
        <v>10</v>
      </c>
      <c r="D705" s="133" t="s">
        <v>3</v>
      </c>
      <c r="E705" s="133" t="s">
        <v>3</v>
      </c>
      <c r="F705" s="134">
        <f>F706</f>
        <v>466122.51</v>
      </c>
      <c r="G705" s="134"/>
      <c r="I705" s="165">
        <v>466122.51</v>
      </c>
      <c r="L705" s="165">
        <f t="shared" si="38"/>
        <v>0</v>
      </c>
      <c r="M705" s="165">
        <f t="shared" si="39"/>
        <v>0</v>
      </c>
    </row>
    <row r="706" spans="1:13" ht="126" outlineLevel="5">
      <c r="A706" s="132" t="s">
        <v>674</v>
      </c>
      <c r="B706" s="133" t="s">
        <v>49</v>
      </c>
      <c r="C706" s="133" t="s">
        <v>10</v>
      </c>
      <c r="D706" s="133" t="s">
        <v>2</v>
      </c>
      <c r="E706" s="133" t="s">
        <v>22</v>
      </c>
      <c r="F706" s="134">
        <f>Приложение_6!F83</f>
        <v>466122.51</v>
      </c>
      <c r="G706" s="134"/>
      <c r="I706" s="165">
        <v>466122.51</v>
      </c>
      <c r="L706" s="165">
        <f t="shared" si="38"/>
        <v>0</v>
      </c>
      <c r="M706" s="165">
        <f t="shared" si="39"/>
        <v>0</v>
      </c>
    </row>
    <row r="707" spans="1:13" ht="126" outlineLevel="3">
      <c r="A707" s="132" t="s">
        <v>439</v>
      </c>
      <c r="B707" s="133" t="s">
        <v>50</v>
      </c>
      <c r="C707" s="133" t="s">
        <v>1</v>
      </c>
      <c r="D707" s="133" t="s">
        <v>3</v>
      </c>
      <c r="E707" s="133" t="s">
        <v>3</v>
      </c>
      <c r="F707" s="134">
        <f>F708</f>
        <v>422900</v>
      </c>
      <c r="G707" s="134"/>
      <c r="I707" s="165">
        <v>422900</v>
      </c>
      <c r="L707" s="165">
        <f t="shared" si="38"/>
        <v>0</v>
      </c>
      <c r="M707" s="165">
        <f t="shared" si="39"/>
        <v>0</v>
      </c>
    </row>
    <row r="708" spans="1:13" ht="141.75" outlineLevel="4">
      <c r="A708" s="132" t="s">
        <v>1226</v>
      </c>
      <c r="B708" s="133" t="s">
        <v>50</v>
      </c>
      <c r="C708" s="133" t="s">
        <v>10</v>
      </c>
      <c r="D708" s="133" t="s">
        <v>3</v>
      </c>
      <c r="E708" s="133" t="s">
        <v>3</v>
      </c>
      <c r="F708" s="134">
        <f>F709</f>
        <v>422900</v>
      </c>
      <c r="G708" s="134"/>
      <c r="I708" s="165">
        <v>422900</v>
      </c>
      <c r="L708" s="165">
        <f t="shared" si="38"/>
        <v>0</v>
      </c>
      <c r="M708" s="165">
        <f t="shared" si="39"/>
        <v>0</v>
      </c>
    </row>
    <row r="709" spans="1:13" ht="126" outlineLevel="5">
      <c r="A709" s="132" t="s">
        <v>674</v>
      </c>
      <c r="B709" s="133" t="s">
        <v>50</v>
      </c>
      <c r="C709" s="133" t="s">
        <v>10</v>
      </c>
      <c r="D709" s="133" t="s">
        <v>2</v>
      </c>
      <c r="E709" s="133" t="s">
        <v>22</v>
      </c>
      <c r="F709" s="134">
        <f>Приложение_6!F85</f>
        <v>422900</v>
      </c>
      <c r="G709" s="134"/>
      <c r="I709" s="165">
        <v>422900</v>
      </c>
      <c r="L709" s="165">
        <f t="shared" si="38"/>
        <v>0</v>
      </c>
      <c r="M709" s="165">
        <f t="shared" si="39"/>
        <v>0</v>
      </c>
    </row>
    <row r="710" spans="1:13" ht="63" outlineLevel="2">
      <c r="A710" s="132" t="s">
        <v>533</v>
      </c>
      <c r="B710" s="133" t="s">
        <v>144</v>
      </c>
      <c r="C710" s="133" t="s">
        <v>1</v>
      </c>
      <c r="D710" s="133" t="s">
        <v>3</v>
      </c>
      <c r="E710" s="133" t="s">
        <v>3</v>
      </c>
      <c r="F710" s="134">
        <f>F711</f>
        <v>2131000</v>
      </c>
      <c r="G710" s="134">
        <f>G711</f>
        <v>2131000</v>
      </c>
      <c r="I710" s="165">
        <v>2131000</v>
      </c>
      <c r="J710" s="165">
        <v>2131000</v>
      </c>
      <c r="L710" s="165">
        <f t="shared" si="38"/>
        <v>0</v>
      </c>
      <c r="M710" s="165">
        <f t="shared" si="39"/>
        <v>0</v>
      </c>
    </row>
    <row r="711" spans="1:13" ht="204.75" outlineLevel="3">
      <c r="A711" s="132" t="s">
        <v>456</v>
      </c>
      <c r="B711" s="133" t="s">
        <v>145</v>
      </c>
      <c r="C711" s="133" t="s">
        <v>1</v>
      </c>
      <c r="D711" s="133" t="s">
        <v>3</v>
      </c>
      <c r="E711" s="133" t="s">
        <v>3</v>
      </c>
      <c r="F711" s="134">
        <f>F712+F714</f>
        <v>2131000</v>
      </c>
      <c r="G711" s="134">
        <f>G712+G714</f>
        <v>2131000</v>
      </c>
      <c r="I711" s="165">
        <v>2131000</v>
      </c>
      <c r="J711" s="165">
        <v>2131000</v>
      </c>
      <c r="L711" s="165">
        <f t="shared" si="38"/>
        <v>0</v>
      </c>
      <c r="M711" s="165">
        <f t="shared" si="39"/>
        <v>0</v>
      </c>
    </row>
    <row r="712" spans="1:13" ht="141.75" outlineLevel="4">
      <c r="A712" s="132" t="s">
        <v>1226</v>
      </c>
      <c r="B712" s="133" t="s">
        <v>145</v>
      </c>
      <c r="C712" s="133" t="s">
        <v>10</v>
      </c>
      <c r="D712" s="133" t="s">
        <v>3</v>
      </c>
      <c r="E712" s="133" t="s">
        <v>3</v>
      </c>
      <c r="F712" s="134">
        <f>F713</f>
        <v>1772478.95</v>
      </c>
      <c r="G712" s="134">
        <f>G713</f>
        <v>1772478.95</v>
      </c>
      <c r="I712" s="165">
        <v>1772478.95</v>
      </c>
      <c r="J712" s="165">
        <v>1772478.95</v>
      </c>
      <c r="L712" s="165">
        <f t="shared" si="38"/>
        <v>0</v>
      </c>
      <c r="M712" s="165">
        <f t="shared" si="39"/>
        <v>0</v>
      </c>
    </row>
    <row r="713" spans="1:13" outlineLevel="5">
      <c r="A713" s="132" t="s">
        <v>678</v>
      </c>
      <c r="B713" s="133" t="s">
        <v>145</v>
      </c>
      <c r="C713" s="133" t="s">
        <v>10</v>
      </c>
      <c r="D713" s="133" t="s">
        <v>14</v>
      </c>
      <c r="E713" s="133" t="s">
        <v>22</v>
      </c>
      <c r="F713" s="134">
        <f>Приложение_6!F274</f>
        <v>1772478.95</v>
      </c>
      <c r="G713" s="134">
        <f>F713</f>
        <v>1772478.95</v>
      </c>
      <c r="I713" s="165">
        <v>1772478.95</v>
      </c>
      <c r="J713" s="165">
        <v>1772478.95</v>
      </c>
      <c r="L713" s="165">
        <f t="shared" si="38"/>
        <v>0</v>
      </c>
      <c r="M713" s="165">
        <f t="shared" si="39"/>
        <v>0</v>
      </c>
    </row>
    <row r="714" spans="1:13" ht="63" outlineLevel="4">
      <c r="A714" s="132" t="s">
        <v>703</v>
      </c>
      <c r="B714" s="133" t="s">
        <v>145</v>
      </c>
      <c r="C714" s="133" t="s">
        <v>17</v>
      </c>
      <c r="D714" s="133" t="s">
        <v>3</v>
      </c>
      <c r="E714" s="133" t="s">
        <v>3</v>
      </c>
      <c r="F714" s="134">
        <f>F715</f>
        <v>358521.05</v>
      </c>
      <c r="G714" s="134">
        <f>G715</f>
        <v>358521.05</v>
      </c>
      <c r="I714" s="165">
        <v>358521.05</v>
      </c>
      <c r="J714" s="165">
        <v>358521.05</v>
      </c>
      <c r="L714" s="165">
        <f t="shared" si="38"/>
        <v>0</v>
      </c>
      <c r="M714" s="165">
        <f t="shared" si="39"/>
        <v>0</v>
      </c>
    </row>
    <row r="715" spans="1:13" outlineLevel="5">
      <c r="A715" s="132" t="s">
        <v>678</v>
      </c>
      <c r="B715" s="133" t="s">
        <v>145</v>
      </c>
      <c r="C715" s="133" t="s">
        <v>17</v>
      </c>
      <c r="D715" s="133" t="s">
        <v>14</v>
      </c>
      <c r="E715" s="133" t="s">
        <v>22</v>
      </c>
      <c r="F715" s="134">
        <f>Приложение_6!F275</f>
        <v>358521.05</v>
      </c>
      <c r="G715" s="134">
        <f>F715</f>
        <v>358521.05</v>
      </c>
      <c r="I715" s="165">
        <v>358521.05</v>
      </c>
      <c r="J715" s="165">
        <v>358521.05</v>
      </c>
      <c r="L715" s="165">
        <f t="shared" si="38"/>
        <v>0</v>
      </c>
      <c r="M715" s="165">
        <f t="shared" si="39"/>
        <v>0</v>
      </c>
    </row>
    <row r="716" spans="1:13" ht="63" outlineLevel="2">
      <c r="A716" s="132" t="s">
        <v>522</v>
      </c>
      <c r="B716" s="133" t="s">
        <v>110</v>
      </c>
      <c r="C716" s="133" t="s">
        <v>1</v>
      </c>
      <c r="D716" s="133" t="s">
        <v>3</v>
      </c>
      <c r="E716" s="133" t="s">
        <v>3</v>
      </c>
      <c r="F716" s="134">
        <f>F717++F720</f>
        <v>771000</v>
      </c>
      <c r="G716" s="134">
        <f>G717++G720</f>
        <v>771000</v>
      </c>
      <c r="I716" s="165">
        <v>771000</v>
      </c>
      <c r="J716" s="165">
        <v>771000</v>
      </c>
      <c r="L716" s="165">
        <f t="shared" si="38"/>
        <v>0</v>
      </c>
      <c r="M716" s="165">
        <f t="shared" si="39"/>
        <v>0</v>
      </c>
    </row>
    <row r="717" spans="1:13" ht="236.25" outlineLevel="3">
      <c r="A717" s="132" t="s">
        <v>451</v>
      </c>
      <c r="B717" s="133" t="s">
        <v>111</v>
      </c>
      <c r="C717" s="133" t="s">
        <v>1</v>
      </c>
      <c r="D717" s="133" t="s">
        <v>3</v>
      </c>
      <c r="E717" s="133" t="s">
        <v>3</v>
      </c>
      <c r="F717" s="134">
        <f>F718</f>
        <v>6000</v>
      </c>
      <c r="G717" s="134">
        <f>G718</f>
        <v>6000</v>
      </c>
      <c r="I717" s="165">
        <v>6000</v>
      </c>
      <c r="J717" s="165">
        <v>6000</v>
      </c>
      <c r="L717" s="165">
        <f t="shared" si="38"/>
        <v>0</v>
      </c>
      <c r="M717" s="165">
        <f t="shared" si="39"/>
        <v>0</v>
      </c>
    </row>
    <row r="718" spans="1:13" ht="63" outlineLevel="4">
      <c r="A718" s="132" t="s">
        <v>703</v>
      </c>
      <c r="B718" s="133" t="s">
        <v>111</v>
      </c>
      <c r="C718" s="133" t="s">
        <v>17</v>
      </c>
      <c r="D718" s="133" t="s">
        <v>3</v>
      </c>
      <c r="E718" s="133" t="s">
        <v>3</v>
      </c>
      <c r="F718" s="134">
        <f>F719</f>
        <v>6000</v>
      </c>
      <c r="G718" s="134">
        <f>G719</f>
        <v>6000</v>
      </c>
      <c r="I718" s="165">
        <v>6000</v>
      </c>
      <c r="J718" s="165">
        <v>6000</v>
      </c>
      <c r="L718" s="165">
        <f t="shared" si="38"/>
        <v>0</v>
      </c>
      <c r="M718" s="165">
        <f t="shared" si="39"/>
        <v>0</v>
      </c>
    </row>
    <row r="719" spans="1:13" ht="31.5" outlineLevel="5">
      <c r="A719" s="132" t="s">
        <v>677</v>
      </c>
      <c r="B719" s="133" t="s">
        <v>111</v>
      </c>
      <c r="C719" s="133" t="s">
        <v>17</v>
      </c>
      <c r="D719" s="133" t="s">
        <v>2</v>
      </c>
      <c r="E719" s="133" t="s">
        <v>66</v>
      </c>
      <c r="F719" s="134">
        <f>Приложение_6!F201</f>
        <v>6000</v>
      </c>
      <c r="G719" s="134">
        <f>F719</f>
        <v>6000</v>
      </c>
      <c r="I719" s="165">
        <v>6000</v>
      </c>
      <c r="J719" s="165">
        <v>6000</v>
      </c>
      <c r="L719" s="165">
        <f t="shared" si="38"/>
        <v>0</v>
      </c>
      <c r="M719" s="165">
        <f t="shared" si="39"/>
        <v>0</v>
      </c>
    </row>
    <row r="720" spans="1:13" ht="63" outlineLevel="3">
      <c r="A720" s="132" t="s">
        <v>452</v>
      </c>
      <c r="B720" s="133" t="s">
        <v>112</v>
      </c>
      <c r="C720" s="133" t="s">
        <v>1</v>
      </c>
      <c r="D720" s="133" t="s">
        <v>3</v>
      </c>
      <c r="E720" s="133" t="s">
        <v>3</v>
      </c>
      <c r="F720" s="134">
        <f>F721+F723</f>
        <v>765000</v>
      </c>
      <c r="G720" s="134">
        <f>G721+G723</f>
        <v>765000</v>
      </c>
      <c r="I720" s="165">
        <v>765000</v>
      </c>
      <c r="J720" s="165">
        <v>765000</v>
      </c>
      <c r="L720" s="165">
        <f t="shared" si="38"/>
        <v>0</v>
      </c>
      <c r="M720" s="165">
        <f t="shared" si="39"/>
        <v>0</v>
      </c>
    </row>
    <row r="721" spans="1:13" ht="141.75" outlineLevel="4">
      <c r="A721" s="132" t="s">
        <v>1226</v>
      </c>
      <c r="B721" s="133" t="s">
        <v>112</v>
      </c>
      <c r="C721" s="133" t="s">
        <v>10</v>
      </c>
      <c r="D721" s="133" t="s">
        <v>3</v>
      </c>
      <c r="E721" s="133" t="s">
        <v>3</v>
      </c>
      <c r="F721" s="134">
        <f>F722</f>
        <v>698220.45</v>
      </c>
      <c r="G721" s="134">
        <f>G722</f>
        <v>698220.45</v>
      </c>
      <c r="I721" s="165">
        <v>698220.45</v>
      </c>
      <c r="J721" s="165">
        <v>698220.45</v>
      </c>
      <c r="L721" s="165">
        <f t="shared" si="38"/>
        <v>0</v>
      </c>
      <c r="M721" s="165">
        <f t="shared" si="39"/>
        <v>0</v>
      </c>
    </row>
    <row r="722" spans="1:13" ht="31.5" outlineLevel="5">
      <c r="A722" s="132" t="s">
        <v>677</v>
      </c>
      <c r="B722" s="133" t="s">
        <v>112</v>
      </c>
      <c r="C722" s="133" t="s">
        <v>10</v>
      </c>
      <c r="D722" s="133" t="s">
        <v>2</v>
      </c>
      <c r="E722" s="133" t="s">
        <v>66</v>
      </c>
      <c r="F722" s="134">
        <f>Приложение_6!F203</f>
        <v>698220.45</v>
      </c>
      <c r="G722" s="134">
        <f>F722</f>
        <v>698220.45</v>
      </c>
      <c r="I722" s="165">
        <v>698220.45</v>
      </c>
      <c r="J722" s="165">
        <v>698220.45</v>
      </c>
      <c r="L722" s="165">
        <f t="shared" si="38"/>
        <v>0</v>
      </c>
      <c r="M722" s="165">
        <f t="shared" si="39"/>
        <v>0</v>
      </c>
    </row>
    <row r="723" spans="1:13" ht="63" outlineLevel="4">
      <c r="A723" s="132" t="s">
        <v>703</v>
      </c>
      <c r="B723" s="133" t="s">
        <v>112</v>
      </c>
      <c r="C723" s="133" t="s">
        <v>17</v>
      </c>
      <c r="D723" s="133" t="s">
        <v>3</v>
      </c>
      <c r="E723" s="133" t="s">
        <v>3</v>
      </c>
      <c r="F723" s="134">
        <f>F724</f>
        <v>66779.55</v>
      </c>
      <c r="G723" s="134">
        <f>G724</f>
        <v>66779.55</v>
      </c>
      <c r="I723" s="165">
        <v>66779.55</v>
      </c>
      <c r="J723" s="165">
        <v>66779.55</v>
      </c>
      <c r="L723" s="165">
        <f t="shared" ref="L723:L790" si="40">I723-F723</f>
        <v>0</v>
      </c>
      <c r="M723" s="165">
        <f t="shared" ref="M723:M790" si="41">J723-G723</f>
        <v>0</v>
      </c>
    </row>
    <row r="724" spans="1:13" ht="31.5" outlineLevel="5">
      <c r="A724" s="132" t="s">
        <v>677</v>
      </c>
      <c r="B724" s="133" t="s">
        <v>112</v>
      </c>
      <c r="C724" s="133" t="s">
        <v>17</v>
      </c>
      <c r="D724" s="133" t="s">
        <v>2</v>
      </c>
      <c r="E724" s="133" t="s">
        <v>66</v>
      </c>
      <c r="F724" s="134">
        <f>Приложение_6!F204</f>
        <v>66779.55</v>
      </c>
      <c r="G724" s="134">
        <f>F724</f>
        <v>66779.55</v>
      </c>
      <c r="I724" s="165">
        <v>66779.55</v>
      </c>
      <c r="J724" s="165">
        <v>66779.55</v>
      </c>
      <c r="L724" s="165">
        <f t="shared" si="40"/>
        <v>0</v>
      </c>
      <c r="M724" s="165">
        <f t="shared" si="41"/>
        <v>0</v>
      </c>
    </row>
    <row r="725" spans="1:13" ht="94.5" outlineLevel="2">
      <c r="A725" s="132" t="s">
        <v>616</v>
      </c>
      <c r="B725" s="133" t="s">
        <v>401</v>
      </c>
      <c r="C725" s="133" t="s">
        <v>1</v>
      </c>
      <c r="D725" s="133" t="s">
        <v>3</v>
      </c>
      <c r="E725" s="133" t="s">
        <v>3</v>
      </c>
      <c r="F725" s="134">
        <f>F726</f>
        <v>1321500</v>
      </c>
      <c r="G725" s="134">
        <f>G726</f>
        <v>1321500</v>
      </c>
      <c r="I725" s="165">
        <v>1321500</v>
      </c>
      <c r="J725" s="165">
        <v>1321500</v>
      </c>
      <c r="L725" s="165">
        <f t="shared" si="40"/>
        <v>0</v>
      </c>
      <c r="M725" s="165">
        <f t="shared" si="41"/>
        <v>0</v>
      </c>
    </row>
    <row r="726" spans="1:13" ht="94.5" outlineLevel="3">
      <c r="A726" s="132" t="s">
        <v>492</v>
      </c>
      <c r="B726" s="133" t="s">
        <v>402</v>
      </c>
      <c r="C726" s="133" t="s">
        <v>1</v>
      </c>
      <c r="D726" s="133" t="s">
        <v>3</v>
      </c>
      <c r="E726" s="133" t="s">
        <v>3</v>
      </c>
      <c r="F726" s="134">
        <f>F727+F729</f>
        <v>1321500</v>
      </c>
      <c r="G726" s="134">
        <f>G727+G729</f>
        <v>1321500</v>
      </c>
      <c r="I726" s="165">
        <v>1321500</v>
      </c>
      <c r="J726" s="165">
        <v>1321500</v>
      </c>
      <c r="L726" s="165">
        <f t="shared" si="40"/>
        <v>0</v>
      </c>
      <c r="M726" s="165">
        <f t="shared" si="41"/>
        <v>0</v>
      </c>
    </row>
    <row r="727" spans="1:13" ht="141.75" outlineLevel="4">
      <c r="A727" s="132" t="s">
        <v>1226</v>
      </c>
      <c r="B727" s="133" t="s">
        <v>402</v>
      </c>
      <c r="C727" s="133" t="s">
        <v>10</v>
      </c>
      <c r="D727" s="133" t="s">
        <v>3</v>
      </c>
      <c r="E727" s="133" t="s">
        <v>3</v>
      </c>
      <c r="F727" s="134">
        <f>F728</f>
        <v>1185628.17</v>
      </c>
      <c r="G727" s="134">
        <f>G728</f>
        <v>1185628.17</v>
      </c>
      <c r="I727" s="165">
        <v>1185628.17</v>
      </c>
      <c r="J727" s="165">
        <v>1185628.17</v>
      </c>
      <c r="L727" s="165">
        <f t="shared" si="40"/>
        <v>0</v>
      </c>
      <c r="M727" s="165">
        <f t="shared" si="41"/>
        <v>0</v>
      </c>
    </row>
    <row r="728" spans="1:13" outlineLevel="5">
      <c r="A728" s="132" t="s">
        <v>697</v>
      </c>
      <c r="B728" s="133" t="s">
        <v>402</v>
      </c>
      <c r="C728" s="133" t="s">
        <v>10</v>
      </c>
      <c r="D728" s="133" t="s">
        <v>187</v>
      </c>
      <c r="E728" s="133" t="s">
        <v>22</v>
      </c>
      <c r="F728" s="134">
        <f>Приложение_6!F821</f>
        <v>1185628.17</v>
      </c>
      <c r="G728" s="134">
        <f>F728</f>
        <v>1185628.17</v>
      </c>
      <c r="I728" s="165">
        <v>1185628.17</v>
      </c>
      <c r="J728" s="165">
        <v>1185628.17</v>
      </c>
      <c r="L728" s="165">
        <f t="shared" si="40"/>
        <v>0</v>
      </c>
      <c r="M728" s="165">
        <f t="shared" si="41"/>
        <v>0</v>
      </c>
    </row>
    <row r="729" spans="1:13" ht="63" outlineLevel="4">
      <c r="A729" s="132" t="s">
        <v>703</v>
      </c>
      <c r="B729" s="133" t="s">
        <v>402</v>
      </c>
      <c r="C729" s="133" t="s">
        <v>17</v>
      </c>
      <c r="D729" s="133" t="s">
        <v>3</v>
      </c>
      <c r="E729" s="133" t="s">
        <v>3</v>
      </c>
      <c r="F729" s="134">
        <f>F730</f>
        <v>135871.82999999999</v>
      </c>
      <c r="G729" s="134">
        <f>G730</f>
        <v>135871.82999999999</v>
      </c>
      <c r="I729" s="165">
        <v>135871.82999999999</v>
      </c>
      <c r="J729" s="165">
        <v>135871.82999999999</v>
      </c>
      <c r="L729" s="165">
        <f t="shared" si="40"/>
        <v>0</v>
      </c>
      <c r="M729" s="165">
        <f t="shared" si="41"/>
        <v>0</v>
      </c>
    </row>
    <row r="730" spans="1:13" outlineLevel="5">
      <c r="A730" s="132" t="s">
        <v>697</v>
      </c>
      <c r="B730" s="133" t="s">
        <v>402</v>
      </c>
      <c r="C730" s="133" t="s">
        <v>17</v>
      </c>
      <c r="D730" s="133" t="s">
        <v>187</v>
      </c>
      <c r="E730" s="133" t="s">
        <v>22</v>
      </c>
      <c r="F730" s="134">
        <f>Приложение_6!F822</f>
        <v>135871.82999999999</v>
      </c>
      <c r="G730" s="134">
        <f>F730</f>
        <v>135871.82999999999</v>
      </c>
      <c r="I730" s="165">
        <v>135871.82999999999</v>
      </c>
      <c r="J730" s="165">
        <v>135871.82999999999</v>
      </c>
      <c r="L730" s="165">
        <f t="shared" si="40"/>
        <v>0</v>
      </c>
      <c r="M730" s="165">
        <f t="shared" si="41"/>
        <v>0</v>
      </c>
    </row>
    <row r="731" spans="1:13" ht="189" outlineLevel="2">
      <c r="A731" s="132" t="s">
        <v>617</v>
      </c>
      <c r="B731" s="133" t="s">
        <v>403</v>
      </c>
      <c r="C731" s="133" t="s">
        <v>1</v>
      </c>
      <c r="D731" s="133" t="s">
        <v>3</v>
      </c>
      <c r="E731" s="133" t="s">
        <v>3</v>
      </c>
      <c r="F731" s="134">
        <f>F732</f>
        <v>145200</v>
      </c>
      <c r="G731" s="134">
        <f>G732</f>
        <v>145200</v>
      </c>
      <c r="I731" s="165">
        <v>145200</v>
      </c>
      <c r="J731" s="165">
        <v>145200</v>
      </c>
      <c r="L731" s="165">
        <f t="shared" si="40"/>
        <v>0</v>
      </c>
      <c r="M731" s="165">
        <f t="shared" si="41"/>
        <v>0</v>
      </c>
    </row>
    <row r="732" spans="1:13" ht="189" outlineLevel="3">
      <c r="A732" s="132" t="s">
        <v>493</v>
      </c>
      <c r="B732" s="133" t="s">
        <v>404</v>
      </c>
      <c r="C732" s="133" t="s">
        <v>1</v>
      </c>
      <c r="D732" s="133" t="s">
        <v>3</v>
      </c>
      <c r="E732" s="133" t="s">
        <v>3</v>
      </c>
      <c r="F732" s="134">
        <f>F733+F735</f>
        <v>145200</v>
      </c>
      <c r="G732" s="134">
        <f>G733+G735</f>
        <v>145200</v>
      </c>
      <c r="I732" s="165">
        <v>145200</v>
      </c>
      <c r="J732" s="165">
        <v>145200</v>
      </c>
      <c r="L732" s="165">
        <f t="shared" si="40"/>
        <v>0</v>
      </c>
      <c r="M732" s="165">
        <f t="shared" si="41"/>
        <v>0</v>
      </c>
    </row>
    <row r="733" spans="1:13" ht="141.75" outlineLevel="4">
      <c r="A733" s="132" t="s">
        <v>1226</v>
      </c>
      <c r="B733" s="133" t="s">
        <v>404</v>
      </c>
      <c r="C733" s="133" t="s">
        <v>10</v>
      </c>
      <c r="D733" s="133" t="s">
        <v>3</v>
      </c>
      <c r="E733" s="133" t="s">
        <v>3</v>
      </c>
      <c r="F733" s="134">
        <f>F734</f>
        <v>128488.7</v>
      </c>
      <c r="G733" s="134">
        <f>G734</f>
        <v>128488.7</v>
      </c>
      <c r="I733" s="165">
        <v>128488.7</v>
      </c>
      <c r="J733" s="165">
        <v>128488.7</v>
      </c>
      <c r="L733" s="165">
        <f t="shared" si="40"/>
        <v>0</v>
      </c>
      <c r="M733" s="165">
        <f t="shared" si="41"/>
        <v>0</v>
      </c>
    </row>
    <row r="734" spans="1:13" outlineLevel="5">
      <c r="A734" s="132" t="s">
        <v>697</v>
      </c>
      <c r="B734" s="133" t="s">
        <v>404</v>
      </c>
      <c r="C734" s="133" t="s">
        <v>10</v>
      </c>
      <c r="D734" s="133" t="s">
        <v>187</v>
      </c>
      <c r="E734" s="133" t="s">
        <v>22</v>
      </c>
      <c r="F734" s="134">
        <f>Приложение_6!F825</f>
        <v>128488.7</v>
      </c>
      <c r="G734" s="134">
        <f>F734</f>
        <v>128488.7</v>
      </c>
      <c r="I734" s="165">
        <v>128488.7</v>
      </c>
      <c r="J734" s="165">
        <v>128488.7</v>
      </c>
      <c r="L734" s="165">
        <f t="shared" si="40"/>
        <v>0</v>
      </c>
      <c r="M734" s="165">
        <f t="shared" si="41"/>
        <v>0</v>
      </c>
    </row>
    <row r="735" spans="1:13" ht="63" outlineLevel="4">
      <c r="A735" s="132" t="s">
        <v>703</v>
      </c>
      <c r="B735" s="133" t="s">
        <v>404</v>
      </c>
      <c r="C735" s="133" t="s">
        <v>17</v>
      </c>
      <c r="D735" s="133" t="s">
        <v>3</v>
      </c>
      <c r="E735" s="133" t="s">
        <v>3</v>
      </c>
      <c r="F735" s="134">
        <f>F736</f>
        <v>16711.3</v>
      </c>
      <c r="G735" s="134">
        <f>G736</f>
        <v>16711.3</v>
      </c>
      <c r="I735" s="165">
        <v>16711.3</v>
      </c>
      <c r="J735" s="165">
        <v>16711.3</v>
      </c>
      <c r="L735" s="165">
        <f t="shared" si="40"/>
        <v>0</v>
      </c>
      <c r="M735" s="165">
        <f t="shared" si="41"/>
        <v>0</v>
      </c>
    </row>
    <row r="736" spans="1:13" outlineLevel="5">
      <c r="A736" s="132" t="s">
        <v>697</v>
      </c>
      <c r="B736" s="133" t="s">
        <v>404</v>
      </c>
      <c r="C736" s="133" t="s">
        <v>17</v>
      </c>
      <c r="D736" s="133" t="s">
        <v>187</v>
      </c>
      <c r="E736" s="133" t="s">
        <v>22</v>
      </c>
      <c r="F736" s="134">
        <f>Приложение_6!F826</f>
        <v>16711.3</v>
      </c>
      <c r="G736" s="134">
        <f>F736</f>
        <v>16711.3</v>
      </c>
      <c r="I736" s="165">
        <v>16711.3</v>
      </c>
      <c r="J736" s="165">
        <v>16711.3</v>
      </c>
      <c r="L736" s="165">
        <f t="shared" si="40"/>
        <v>0</v>
      </c>
      <c r="M736" s="165">
        <f t="shared" si="41"/>
        <v>0</v>
      </c>
    </row>
    <row r="737" spans="1:13" ht="94.7" customHeight="1" outlineLevel="2">
      <c r="A737" s="132" t="s">
        <v>549</v>
      </c>
      <c r="B737" s="133" t="s">
        <v>193</v>
      </c>
      <c r="C737" s="133" t="s">
        <v>1</v>
      </c>
      <c r="D737" s="133" t="s">
        <v>3</v>
      </c>
      <c r="E737" s="133" t="s">
        <v>3</v>
      </c>
      <c r="F737" s="134">
        <f>F738</f>
        <v>36200</v>
      </c>
      <c r="G737" s="134">
        <f>G738</f>
        <v>36200</v>
      </c>
      <c r="I737" s="165">
        <v>36200</v>
      </c>
      <c r="J737" s="165">
        <v>36200</v>
      </c>
      <c r="L737" s="165">
        <f t="shared" si="40"/>
        <v>0</v>
      </c>
      <c r="M737" s="165">
        <f t="shared" si="41"/>
        <v>0</v>
      </c>
    </row>
    <row r="738" spans="1:13" ht="173.25" outlineLevel="3">
      <c r="A738" s="132" t="s">
        <v>464</v>
      </c>
      <c r="B738" s="133" t="s">
        <v>194</v>
      </c>
      <c r="C738" s="133" t="s">
        <v>1</v>
      </c>
      <c r="D738" s="133" t="s">
        <v>3</v>
      </c>
      <c r="E738" s="133" t="s">
        <v>3</v>
      </c>
      <c r="F738" s="134">
        <f>F739+F741</f>
        <v>36200</v>
      </c>
      <c r="G738" s="134">
        <f>G739+G741</f>
        <v>36200</v>
      </c>
      <c r="I738" s="165">
        <v>36200</v>
      </c>
      <c r="J738" s="165">
        <v>36200</v>
      </c>
      <c r="L738" s="165">
        <f t="shared" si="40"/>
        <v>0</v>
      </c>
      <c r="M738" s="165">
        <f t="shared" si="41"/>
        <v>0</v>
      </c>
    </row>
    <row r="739" spans="1:13" ht="141.75" outlineLevel="4">
      <c r="A739" s="132" t="s">
        <v>1226</v>
      </c>
      <c r="B739" s="133" t="s">
        <v>194</v>
      </c>
      <c r="C739" s="133" t="s">
        <v>10</v>
      </c>
      <c r="D739" s="133" t="s">
        <v>3</v>
      </c>
      <c r="E739" s="133" t="s">
        <v>3</v>
      </c>
      <c r="F739" s="134">
        <f>F740</f>
        <v>32122.44</v>
      </c>
      <c r="G739" s="134">
        <f>G740</f>
        <v>32122.44</v>
      </c>
      <c r="I739" s="165">
        <v>32122.44</v>
      </c>
      <c r="J739" s="165">
        <v>32122.44</v>
      </c>
      <c r="L739" s="165">
        <f t="shared" si="40"/>
        <v>0</v>
      </c>
      <c r="M739" s="165">
        <f t="shared" si="41"/>
        <v>0</v>
      </c>
    </row>
    <row r="740" spans="1:13" ht="31.5" outlineLevel="5">
      <c r="A740" s="132" t="s">
        <v>684</v>
      </c>
      <c r="B740" s="133" t="s">
        <v>194</v>
      </c>
      <c r="C740" s="133" t="s">
        <v>10</v>
      </c>
      <c r="D740" s="133" t="s">
        <v>22</v>
      </c>
      <c r="E740" s="133" t="s">
        <v>192</v>
      </c>
      <c r="F740" s="134">
        <f>Приложение_6!F384</f>
        <v>32122.44</v>
      </c>
      <c r="G740" s="134">
        <f>F740</f>
        <v>32122.44</v>
      </c>
      <c r="I740" s="165">
        <v>32122.44</v>
      </c>
      <c r="J740" s="165">
        <v>32122.44</v>
      </c>
      <c r="L740" s="165">
        <f t="shared" si="40"/>
        <v>0</v>
      </c>
      <c r="M740" s="165">
        <f t="shared" si="41"/>
        <v>0</v>
      </c>
    </row>
    <row r="741" spans="1:13" ht="63" outlineLevel="4">
      <c r="A741" s="132" t="s">
        <v>703</v>
      </c>
      <c r="B741" s="133" t="s">
        <v>194</v>
      </c>
      <c r="C741" s="133" t="s">
        <v>17</v>
      </c>
      <c r="D741" s="133" t="s">
        <v>3</v>
      </c>
      <c r="E741" s="133" t="s">
        <v>3</v>
      </c>
      <c r="F741" s="134">
        <f>F742</f>
        <v>4077.56</v>
      </c>
      <c r="G741" s="134">
        <f>G742</f>
        <v>4077.56</v>
      </c>
      <c r="I741" s="165">
        <v>4077.56</v>
      </c>
      <c r="J741" s="165">
        <v>4077.56</v>
      </c>
      <c r="L741" s="165">
        <f t="shared" si="40"/>
        <v>0</v>
      </c>
      <c r="M741" s="165">
        <f t="shared" si="41"/>
        <v>0</v>
      </c>
    </row>
    <row r="742" spans="1:13" ht="31.5" outlineLevel="5">
      <c r="A742" s="132" t="s">
        <v>684</v>
      </c>
      <c r="B742" s="133" t="s">
        <v>194</v>
      </c>
      <c r="C742" s="133" t="s">
        <v>17</v>
      </c>
      <c r="D742" s="133" t="s">
        <v>22</v>
      </c>
      <c r="E742" s="133" t="s">
        <v>192</v>
      </c>
      <c r="F742" s="134">
        <f>Приложение_6!F385</f>
        <v>4077.56</v>
      </c>
      <c r="G742" s="134">
        <f>F742</f>
        <v>4077.56</v>
      </c>
      <c r="I742" s="165">
        <v>4077.56</v>
      </c>
      <c r="J742" s="165">
        <v>4077.56</v>
      </c>
      <c r="L742" s="165">
        <f t="shared" si="40"/>
        <v>0</v>
      </c>
      <c r="M742" s="165">
        <f t="shared" si="41"/>
        <v>0</v>
      </c>
    </row>
    <row r="743" spans="1:13" ht="94.5" outlineLevel="1">
      <c r="A743" s="139" t="s">
        <v>626</v>
      </c>
      <c r="B743" s="140" t="s">
        <v>51</v>
      </c>
      <c r="C743" s="140" t="s">
        <v>1</v>
      </c>
      <c r="D743" s="140" t="s">
        <v>3</v>
      </c>
      <c r="E743" s="140" t="s">
        <v>3</v>
      </c>
      <c r="F743" s="141">
        <f>F744+F754+F758+F762</f>
        <v>16020699.859999999</v>
      </c>
      <c r="G743" s="141"/>
      <c r="I743" s="165">
        <v>16600699.859999999</v>
      </c>
      <c r="L743" s="165">
        <f t="shared" si="40"/>
        <v>580000</v>
      </c>
      <c r="M743" s="165">
        <f t="shared" si="41"/>
        <v>0</v>
      </c>
    </row>
    <row r="744" spans="1:13" ht="47.25" outlineLevel="2">
      <c r="A744" s="132" t="s">
        <v>505</v>
      </c>
      <c r="B744" s="133" t="s">
        <v>52</v>
      </c>
      <c r="C744" s="133" t="s">
        <v>1</v>
      </c>
      <c r="D744" s="133" t="s">
        <v>3</v>
      </c>
      <c r="E744" s="133" t="s">
        <v>3</v>
      </c>
      <c r="F744" s="134">
        <f>F745+F748+F751</f>
        <v>12044134.84</v>
      </c>
      <c r="G744" s="134"/>
      <c r="I744" s="165">
        <v>12044134.84</v>
      </c>
      <c r="L744" s="165">
        <f t="shared" si="40"/>
        <v>0</v>
      </c>
      <c r="M744" s="165">
        <f t="shared" si="41"/>
        <v>0</v>
      </c>
    </row>
    <row r="745" spans="1:13" ht="63" outlineLevel="3">
      <c r="A745" s="132" t="s">
        <v>441</v>
      </c>
      <c r="B745" s="133" t="s">
        <v>53</v>
      </c>
      <c r="C745" s="133" t="s">
        <v>1</v>
      </c>
      <c r="D745" s="133" t="s">
        <v>3</v>
      </c>
      <c r="E745" s="133" t="s">
        <v>3</v>
      </c>
      <c r="F745" s="134">
        <f>F746</f>
        <v>11794269.84</v>
      </c>
      <c r="G745" s="134"/>
      <c r="I745" s="165">
        <v>11794269.84</v>
      </c>
      <c r="L745" s="165">
        <f t="shared" si="40"/>
        <v>0</v>
      </c>
      <c r="M745" s="165">
        <f t="shared" si="41"/>
        <v>0</v>
      </c>
    </row>
    <row r="746" spans="1:13" ht="141.75" outlineLevel="4">
      <c r="A746" s="132" t="s">
        <v>1226</v>
      </c>
      <c r="B746" s="133" t="s">
        <v>53</v>
      </c>
      <c r="C746" s="133" t="s">
        <v>10</v>
      </c>
      <c r="D746" s="133" t="s">
        <v>3</v>
      </c>
      <c r="E746" s="133" t="s">
        <v>3</v>
      </c>
      <c r="F746" s="134">
        <f>F747</f>
        <v>11794269.84</v>
      </c>
      <c r="G746" s="134"/>
      <c r="I746" s="165">
        <v>11794269.84</v>
      </c>
      <c r="L746" s="165">
        <f t="shared" si="40"/>
        <v>0</v>
      </c>
      <c r="M746" s="165">
        <f t="shared" si="41"/>
        <v>0</v>
      </c>
    </row>
    <row r="747" spans="1:13" ht="126" outlineLevel="5">
      <c r="A747" s="132" t="s">
        <v>674</v>
      </c>
      <c r="B747" s="133" t="s">
        <v>53</v>
      </c>
      <c r="C747" s="133" t="s">
        <v>10</v>
      </c>
      <c r="D747" s="133" t="s">
        <v>2</v>
      </c>
      <c r="E747" s="133" t="s">
        <v>22</v>
      </c>
      <c r="F747" s="134">
        <f>Приложение_6!F89</f>
        <v>11794269.84</v>
      </c>
      <c r="G747" s="134"/>
      <c r="I747" s="165">
        <v>11794269.84</v>
      </c>
      <c r="L747" s="165">
        <f t="shared" si="40"/>
        <v>0</v>
      </c>
      <c r="M747" s="165">
        <f t="shared" si="41"/>
        <v>0</v>
      </c>
    </row>
    <row r="748" spans="1:13" ht="47.25" outlineLevel="3">
      <c r="A748" s="132" t="s">
        <v>437</v>
      </c>
      <c r="B748" s="133" t="s">
        <v>54</v>
      </c>
      <c r="C748" s="133" t="s">
        <v>1</v>
      </c>
      <c r="D748" s="133" t="s">
        <v>3</v>
      </c>
      <c r="E748" s="133" t="s">
        <v>3</v>
      </c>
      <c r="F748" s="134">
        <f>F749</f>
        <v>900</v>
      </c>
      <c r="G748" s="134"/>
      <c r="I748" s="149">
        <v>900</v>
      </c>
      <c r="L748" s="165">
        <f t="shared" si="40"/>
        <v>0</v>
      </c>
      <c r="M748" s="165">
        <f t="shared" si="41"/>
        <v>0</v>
      </c>
    </row>
    <row r="749" spans="1:13" ht="141.75" outlineLevel="4">
      <c r="A749" s="132" t="s">
        <v>1226</v>
      </c>
      <c r="B749" s="133" t="s">
        <v>54</v>
      </c>
      <c r="C749" s="133" t="s">
        <v>10</v>
      </c>
      <c r="D749" s="133" t="s">
        <v>3</v>
      </c>
      <c r="E749" s="133" t="s">
        <v>3</v>
      </c>
      <c r="F749" s="134">
        <f>F750</f>
        <v>900</v>
      </c>
      <c r="G749" s="134"/>
      <c r="I749" s="149">
        <v>900</v>
      </c>
      <c r="L749" s="165">
        <f t="shared" si="40"/>
        <v>0</v>
      </c>
      <c r="M749" s="165">
        <f t="shared" si="41"/>
        <v>0</v>
      </c>
    </row>
    <row r="750" spans="1:13" ht="126" outlineLevel="5">
      <c r="A750" s="132" t="s">
        <v>674</v>
      </c>
      <c r="B750" s="133" t="s">
        <v>54</v>
      </c>
      <c r="C750" s="133" t="s">
        <v>10</v>
      </c>
      <c r="D750" s="133" t="s">
        <v>2</v>
      </c>
      <c r="E750" s="133" t="s">
        <v>22</v>
      </c>
      <c r="F750" s="134">
        <f>Приложение_6!F91</f>
        <v>900</v>
      </c>
      <c r="G750" s="134"/>
      <c r="I750" s="149">
        <v>900</v>
      </c>
      <c r="L750" s="165">
        <f t="shared" si="40"/>
        <v>0</v>
      </c>
      <c r="M750" s="165">
        <f t="shared" si="41"/>
        <v>0</v>
      </c>
    </row>
    <row r="751" spans="1:13" ht="126" outlineLevel="3">
      <c r="A751" s="132" t="s">
        <v>439</v>
      </c>
      <c r="B751" s="133" t="s">
        <v>55</v>
      </c>
      <c r="C751" s="133" t="s">
        <v>1</v>
      </c>
      <c r="D751" s="133" t="s">
        <v>3</v>
      </c>
      <c r="E751" s="133" t="s">
        <v>3</v>
      </c>
      <c r="F751" s="134">
        <f>F752</f>
        <v>248965</v>
      </c>
      <c r="G751" s="134"/>
      <c r="I751" s="165">
        <v>248965</v>
      </c>
      <c r="L751" s="165">
        <f t="shared" si="40"/>
        <v>0</v>
      </c>
      <c r="M751" s="165">
        <f t="shared" si="41"/>
        <v>0</v>
      </c>
    </row>
    <row r="752" spans="1:13" ht="141.75" outlineLevel="4">
      <c r="A752" s="132" t="s">
        <v>1226</v>
      </c>
      <c r="B752" s="133" t="s">
        <v>55</v>
      </c>
      <c r="C752" s="133" t="s">
        <v>10</v>
      </c>
      <c r="D752" s="133" t="s">
        <v>3</v>
      </c>
      <c r="E752" s="133" t="s">
        <v>3</v>
      </c>
      <c r="F752" s="134">
        <f>F753</f>
        <v>248965</v>
      </c>
      <c r="G752" s="134"/>
      <c r="I752" s="165">
        <v>248965</v>
      </c>
      <c r="L752" s="165">
        <f t="shared" si="40"/>
        <v>0</v>
      </c>
      <c r="M752" s="165">
        <f t="shared" si="41"/>
        <v>0</v>
      </c>
    </row>
    <row r="753" spans="1:13" ht="126" outlineLevel="5">
      <c r="A753" s="132" t="s">
        <v>674</v>
      </c>
      <c r="B753" s="133" t="s">
        <v>55</v>
      </c>
      <c r="C753" s="133" t="s">
        <v>10</v>
      </c>
      <c r="D753" s="133" t="s">
        <v>2</v>
      </c>
      <c r="E753" s="133" t="s">
        <v>22</v>
      </c>
      <c r="F753" s="134">
        <f>Приложение_6!F93</f>
        <v>248965</v>
      </c>
      <c r="G753" s="134"/>
      <c r="I753" s="165">
        <v>248965</v>
      </c>
      <c r="L753" s="165">
        <f t="shared" si="40"/>
        <v>0</v>
      </c>
      <c r="M753" s="165">
        <f t="shared" si="41"/>
        <v>0</v>
      </c>
    </row>
    <row r="754" spans="1:13" ht="126" outlineLevel="2">
      <c r="A754" s="132" t="s">
        <v>550</v>
      </c>
      <c r="B754" s="133" t="s">
        <v>195</v>
      </c>
      <c r="C754" s="133" t="s">
        <v>1</v>
      </c>
      <c r="D754" s="133" t="s">
        <v>3</v>
      </c>
      <c r="E754" s="133" t="s">
        <v>3</v>
      </c>
      <c r="F754" s="134">
        <f>F755</f>
        <v>1541040</v>
      </c>
      <c r="G754" s="134"/>
      <c r="I754" s="165">
        <v>4141040</v>
      </c>
      <c r="L754" s="165">
        <f t="shared" si="40"/>
        <v>2600000</v>
      </c>
      <c r="M754" s="165">
        <f t="shared" si="41"/>
        <v>0</v>
      </c>
    </row>
    <row r="755" spans="1:13" ht="47.25" outlineLevel="3">
      <c r="A755" s="132" t="s">
        <v>465</v>
      </c>
      <c r="B755" s="133" t="s">
        <v>196</v>
      </c>
      <c r="C755" s="133" t="s">
        <v>1</v>
      </c>
      <c r="D755" s="133" t="s">
        <v>3</v>
      </c>
      <c r="E755" s="133" t="s">
        <v>3</v>
      </c>
      <c r="F755" s="134">
        <f>F756</f>
        <v>1541040</v>
      </c>
      <c r="G755" s="134"/>
      <c r="I755" s="165">
        <v>4141040</v>
      </c>
      <c r="L755" s="165">
        <f t="shared" si="40"/>
        <v>2600000</v>
      </c>
      <c r="M755" s="165">
        <f t="shared" si="41"/>
        <v>0</v>
      </c>
    </row>
    <row r="756" spans="1:13" ht="63" outlineLevel="4">
      <c r="A756" s="132" t="s">
        <v>703</v>
      </c>
      <c r="B756" s="133" t="s">
        <v>196</v>
      </c>
      <c r="C756" s="133" t="s">
        <v>17</v>
      </c>
      <c r="D756" s="133" t="s">
        <v>3</v>
      </c>
      <c r="E756" s="133" t="s">
        <v>3</v>
      </c>
      <c r="F756" s="134">
        <f>F757</f>
        <v>1541040</v>
      </c>
      <c r="G756" s="134"/>
      <c r="I756" s="165">
        <v>4141040</v>
      </c>
      <c r="L756" s="165">
        <f t="shared" si="40"/>
        <v>2600000</v>
      </c>
      <c r="M756" s="165">
        <f t="shared" si="41"/>
        <v>0</v>
      </c>
    </row>
    <row r="757" spans="1:13" ht="31.5" outlineLevel="5">
      <c r="A757" s="132" t="s">
        <v>684</v>
      </c>
      <c r="B757" s="133" t="s">
        <v>196</v>
      </c>
      <c r="C757" s="133" t="s">
        <v>17</v>
      </c>
      <c r="D757" s="133" t="s">
        <v>22</v>
      </c>
      <c r="E757" s="133" t="s">
        <v>192</v>
      </c>
      <c r="F757" s="134">
        <f>Приложение_6!F389</f>
        <v>1541040</v>
      </c>
      <c r="G757" s="134"/>
      <c r="I757" s="165">
        <v>4141040</v>
      </c>
      <c r="L757" s="165">
        <f t="shared" si="40"/>
        <v>2600000</v>
      </c>
      <c r="M757" s="165">
        <f t="shared" si="41"/>
        <v>0</v>
      </c>
    </row>
    <row r="758" spans="1:13" ht="126" outlineLevel="2">
      <c r="A758" s="132" t="s">
        <v>523</v>
      </c>
      <c r="B758" s="133" t="s">
        <v>113</v>
      </c>
      <c r="C758" s="133" t="s">
        <v>1</v>
      </c>
      <c r="D758" s="133" t="s">
        <v>3</v>
      </c>
      <c r="E758" s="133" t="s">
        <v>3</v>
      </c>
      <c r="F758" s="134">
        <f>F759</f>
        <v>135525.02000000002</v>
      </c>
      <c r="G758" s="134"/>
      <c r="I758" s="165">
        <v>415525.02</v>
      </c>
      <c r="L758" s="165">
        <f t="shared" si="40"/>
        <v>280000</v>
      </c>
      <c r="M758" s="165">
        <f t="shared" si="41"/>
        <v>0</v>
      </c>
    </row>
    <row r="759" spans="1:13" ht="94.5" outlineLevel="3">
      <c r="A759" s="132" t="s">
        <v>453</v>
      </c>
      <c r="B759" s="133" t="s">
        <v>114</v>
      </c>
      <c r="C759" s="133" t="s">
        <v>1</v>
      </c>
      <c r="D759" s="133" t="s">
        <v>3</v>
      </c>
      <c r="E759" s="133" t="s">
        <v>3</v>
      </c>
      <c r="F759" s="134">
        <f>F760</f>
        <v>135525.02000000002</v>
      </c>
      <c r="G759" s="134"/>
      <c r="I759" s="165">
        <v>415525.02</v>
      </c>
      <c r="L759" s="165">
        <f t="shared" si="40"/>
        <v>280000</v>
      </c>
      <c r="M759" s="165">
        <f t="shared" si="41"/>
        <v>0</v>
      </c>
    </row>
    <row r="760" spans="1:13" ht="63" outlineLevel="4">
      <c r="A760" s="132" t="s">
        <v>703</v>
      </c>
      <c r="B760" s="133" t="s">
        <v>114</v>
      </c>
      <c r="C760" s="133" t="s">
        <v>17</v>
      </c>
      <c r="D760" s="133" t="s">
        <v>3</v>
      </c>
      <c r="E760" s="133" t="s">
        <v>3</v>
      </c>
      <c r="F760" s="134">
        <f>F761</f>
        <v>135525.02000000002</v>
      </c>
      <c r="G760" s="134"/>
      <c r="I760" s="165">
        <v>415525.02</v>
      </c>
      <c r="L760" s="165">
        <f t="shared" si="40"/>
        <v>280000</v>
      </c>
      <c r="M760" s="165">
        <f t="shared" si="41"/>
        <v>0</v>
      </c>
    </row>
    <row r="761" spans="1:13" ht="31.5" outlineLevel="5">
      <c r="A761" s="132" t="s">
        <v>677</v>
      </c>
      <c r="B761" s="133" t="s">
        <v>114</v>
      </c>
      <c r="C761" s="133" t="s">
        <v>17</v>
      </c>
      <c r="D761" s="133" t="s">
        <v>2</v>
      </c>
      <c r="E761" s="133" t="s">
        <v>66</v>
      </c>
      <c r="F761" s="134">
        <f>Приложение_6!F208</f>
        <v>135525.02000000002</v>
      </c>
      <c r="G761" s="134"/>
      <c r="I761" s="165">
        <v>415525.02</v>
      </c>
      <c r="L761" s="165">
        <f t="shared" si="40"/>
        <v>280000</v>
      </c>
      <c r="M761" s="165">
        <f t="shared" si="41"/>
        <v>0</v>
      </c>
    </row>
    <row r="762" spans="1:13" ht="204.75" outlineLevel="5">
      <c r="A762" s="96" t="s">
        <v>1254</v>
      </c>
      <c r="B762" s="97" t="s">
        <v>1255</v>
      </c>
      <c r="C762" s="97" t="s">
        <v>1</v>
      </c>
      <c r="D762" s="133" t="s">
        <v>3</v>
      </c>
      <c r="E762" s="133" t="s">
        <v>3</v>
      </c>
      <c r="F762" s="134">
        <f>F763</f>
        <v>2300000</v>
      </c>
      <c r="G762" s="134"/>
      <c r="I762" s="165"/>
      <c r="L762" s="165"/>
      <c r="M762" s="165"/>
    </row>
    <row r="763" spans="1:13" ht="47.25" outlineLevel="5">
      <c r="A763" s="96" t="s">
        <v>465</v>
      </c>
      <c r="B763" s="97" t="s">
        <v>1256</v>
      </c>
      <c r="C763" s="97" t="s">
        <v>1</v>
      </c>
      <c r="D763" s="133" t="s">
        <v>3</v>
      </c>
      <c r="E763" s="133" t="s">
        <v>3</v>
      </c>
      <c r="F763" s="134">
        <f>F764</f>
        <v>2300000</v>
      </c>
      <c r="G763" s="134"/>
      <c r="I763" s="165"/>
      <c r="L763" s="165"/>
      <c r="M763" s="165"/>
    </row>
    <row r="764" spans="1:13" ht="63" outlineLevel="5">
      <c r="A764" s="96" t="s">
        <v>703</v>
      </c>
      <c r="B764" s="97" t="s">
        <v>1256</v>
      </c>
      <c r="C764" s="97" t="s">
        <v>17</v>
      </c>
      <c r="D764" s="133" t="s">
        <v>3</v>
      </c>
      <c r="E764" s="133" t="s">
        <v>3</v>
      </c>
      <c r="F764" s="134">
        <f>F765</f>
        <v>2300000</v>
      </c>
      <c r="G764" s="134"/>
      <c r="I764" s="165"/>
      <c r="L764" s="165"/>
      <c r="M764" s="165"/>
    </row>
    <row r="765" spans="1:13" ht="31.5" outlineLevel="5">
      <c r="A765" s="132" t="s">
        <v>684</v>
      </c>
      <c r="B765" s="97" t="s">
        <v>1256</v>
      </c>
      <c r="C765" s="97" t="s">
        <v>17</v>
      </c>
      <c r="D765" s="133" t="s">
        <v>22</v>
      </c>
      <c r="E765" s="133" t="s">
        <v>192</v>
      </c>
      <c r="F765" s="134">
        <f>Приложение_6!F392</f>
        <v>2300000</v>
      </c>
      <c r="G765" s="134"/>
      <c r="I765" s="165"/>
      <c r="L765" s="165"/>
      <c r="M765" s="165"/>
    </row>
    <row r="766" spans="1:13" ht="94.5" outlineLevel="1">
      <c r="A766" s="139" t="s">
        <v>627</v>
      </c>
      <c r="B766" s="140" t="s">
        <v>56</v>
      </c>
      <c r="C766" s="140" t="s">
        <v>1</v>
      </c>
      <c r="D766" s="140" t="s">
        <v>3</v>
      </c>
      <c r="E766" s="140" t="s">
        <v>3</v>
      </c>
      <c r="F766" s="141">
        <f>F767</f>
        <v>7864886.96</v>
      </c>
      <c r="G766" s="141"/>
      <c r="I766" s="165">
        <v>7864886.96</v>
      </c>
      <c r="L766" s="165">
        <f t="shared" si="40"/>
        <v>0</v>
      </c>
      <c r="M766" s="165">
        <f t="shared" si="41"/>
        <v>0</v>
      </c>
    </row>
    <row r="767" spans="1:13" ht="78.75" outlineLevel="2">
      <c r="A767" s="132" t="s">
        <v>506</v>
      </c>
      <c r="B767" s="133" t="s">
        <v>57</v>
      </c>
      <c r="C767" s="133" t="s">
        <v>1</v>
      </c>
      <c r="D767" s="133" t="s">
        <v>3</v>
      </c>
      <c r="E767" s="133" t="s">
        <v>3</v>
      </c>
      <c r="F767" s="134">
        <f>F768+F771</f>
        <v>7864886.96</v>
      </c>
      <c r="G767" s="134"/>
      <c r="I767" s="165">
        <v>7864886.96</v>
      </c>
      <c r="L767" s="165">
        <f t="shared" si="40"/>
        <v>0</v>
      </c>
      <c r="M767" s="165">
        <f t="shared" si="41"/>
        <v>0</v>
      </c>
    </row>
    <row r="768" spans="1:13" ht="63" outlineLevel="3">
      <c r="A768" s="132" t="s">
        <v>441</v>
      </c>
      <c r="B768" s="133" t="s">
        <v>58</v>
      </c>
      <c r="C768" s="133" t="s">
        <v>1</v>
      </c>
      <c r="D768" s="133" t="s">
        <v>3</v>
      </c>
      <c r="E768" s="133" t="s">
        <v>3</v>
      </c>
      <c r="F768" s="134">
        <f>F769</f>
        <v>7759523.4199999999</v>
      </c>
      <c r="G768" s="134"/>
      <c r="I768" s="165">
        <v>7759523.4199999999</v>
      </c>
      <c r="L768" s="165">
        <f t="shared" si="40"/>
        <v>0</v>
      </c>
      <c r="M768" s="165">
        <f t="shared" si="41"/>
        <v>0</v>
      </c>
    </row>
    <row r="769" spans="1:13" ht="141.75" outlineLevel="4">
      <c r="A769" s="132" t="s">
        <v>1226</v>
      </c>
      <c r="B769" s="133" t="s">
        <v>58</v>
      </c>
      <c r="C769" s="133" t="s">
        <v>10</v>
      </c>
      <c r="D769" s="133" t="s">
        <v>3</v>
      </c>
      <c r="E769" s="133" t="s">
        <v>3</v>
      </c>
      <c r="F769" s="134">
        <f>F770</f>
        <v>7759523.4199999999</v>
      </c>
      <c r="G769" s="134"/>
      <c r="I769" s="165">
        <v>7759523.4199999999</v>
      </c>
      <c r="L769" s="165">
        <f t="shared" si="40"/>
        <v>0</v>
      </c>
      <c r="M769" s="165">
        <f t="shared" si="41"/>
        <v>0</v>
      </c>
    </row>
    <row r="770" spans="1:13" ht="126" outlineLevel="5">
      <c r="A770" s="132" t="s">
        <v>674</v>
      </c>
      <c r="B770" s="133" t="s">
        <v>58</v>
      </c>
      <c r="C770" s="133" t="s">
        <v>10</v>
      </c>
      <c r="D770" s="133" t="s">
        <v>2</v>
      </c>
      <c r="E770" s="133" t="s">
        <v>22</v>
      </c>
      <c r="F770" s="134">
        <f>Приложение_6!F97</f>
        <v>7759523.4199999999</v>
      </c>
      <c r="G770" s="134"/>
      <c r="I770" s="165">
        <v>7759523.4199999999</v>
      </c>
      <c r="L770" s="165">
        <f t="shared" si="40"/>
        <v>0</v>
      </c>
      <c r="M770" s="165">
        <f t="shared" si="41"/>
        <v>0</v>
      </c>
    </row>
    <row r="771" spans="1:13" ht="126" outlineLevel="3">
      <c r="A771" s="132" t="s">
        <v>439</v>
      </c>
      <c r="B771" s="133" t="s">
        <v>59</v>
      </c>
      <c r="C771" s="133" t="s">
        <v>1</v>
      </c>
      <c r="D771" s="133" t="s">
        <v>3</v>
      </c>
      <c r="E771" s="133" t="s">
        <v>3</v>
      </c>
      <c r="F771" s="134">
        <f>F772</f>
        <v>105363.54</v>
      </c>
      <c r="G771" s="134"/>
      <c r="I771" s="165">
        <v>105363.54</v>
      </c>
      <c r="L771" s="165">
        <f t="shared" si="40"/>
        <v>0</v>
      </c>
      <c r="M771" s="165">
        <f t="shared" si="41"/>
        <v>0</v>
      </c>
    </row>
    <row r="772" spans="1:13" ht="141.75" outlineLevel="4">
      <c r="A772" s="132" t="s">
        <v>1226</v>
      </c>
      <c r="B772" s="133" t="s">
        <v>59</v>
      </c>
      <c r="C772" s="133" t="s">
        <v>10</v>
      </c>
      <c r="D772" s="133" t="s">
        <v>3</v>
      </c>
      <c r="E772" s="133" t="s">
        <v>3</v>
      </c>
      <c r="F772" s="134">
        <f>F773</f>
        <v>105363.54</v>
      </c>
      <c r="G772" s="134"/>
      <c r="I772" s="165">
        <v>105363.54</v>
      </c>
      <c r="L772" s="165">
        <f t="shared" si="40"/>
        <v>0</v>
      </c>
      <c r="M772" s="165">
        <f t="shared" si="41"/>
        <v>0</v>
      </c>
    </row>
    <row r="773" spans="1:13" ht="126" outlineLevel="5">
      <c r="A773" s="132" t="s">
        <v>674</v>
      </c>
      <c r="B773" s="133" t="s">
        <v>59</v>
      </c>
      <c r="C773" s="133" t="s">
        <v>10</v>
      </c>
      <c r="D773" s="133" t="s">
        <v>2</v>
      </c>
      <c r="E773" s="133" t="s">
        <v>22</v>
      </c>
      <c r="F773" s="134">
        <f>Приложение_6!F99</f>
        <v>105363.54</v>
      </c>
      <c r="G773" s="134"/>
      <c r="I773" s="165">
        <v>105363.54</v>
      </c>
      <c r="L773" s="165">
        <f t="shared" si="40"/>
        <v>0</v>
      </c>
      <c r="M773" s="165">
        <f t="shared" si="41"/>
        <v>0</v>
      </c>
    </row>
    <row r="774" spans="1:13" ht="31.5" outlineLevel="1">
      <c r="A774" s="139" t="s">
        <v>635</v>
      </c>
      <c r="B774" s="140" t="s">
        <v>115</v>
      </c>
      <c r="C774" s="140" t="s">
        <v>1</v>
      </c>
      <c r="D774" s="140" t="s">
        <v>3</v>
      </c>
      <c r="E774" s="140" t="s">
        <v>3</v>
      </c>
      <c r="F774" s="141">
        <f>F775</f>
        <v>8050035.4900000002</v>
      </c>
      <c r="G774" s="141"/>
      <c r="I774" s="165">
        <v>8050035.4900000002</v>
      </c>
      <c r="L774" s="165">
        <f t="shared" si="40"/>
        <v>0</v>
      </c>
      <c r="M774" s="165">
        <f t="shared" si="41"/>
        <v>0</v>
      </c>
    </row>
    <row r="775" spans="1:13" ht="63" outlineLevel="2">
      <c r="A775" s="132" t="s">
        <v>524</v>
      </c>
      <c r="B775" s="133" t="s">
        <v>116</v>
      </c>
      <c r="C775" s="133" t="s">
        <v>1</v>
      </c>
      <c r="D775" s="133" t="s">
        <v>3</v>
      </c>
      <c r="E775" s="133" t="s">
        <v>3</v>
      </c>
      <c r="F775" s="134">
        <f>F776+F781</f>
        <v>8050035.4900000002</v>
      </c>
      <c r="G775" s="134"/>
      <c r="I775" s="165">
        <v>8050035.4900000002</v>
      </c>
      <c r="L775" s="165">
        <f t="shared" si="40"/>
        <v>0</v>
      </c>
      <c r="M775" s="165">
        <f t="shared" si="41"/>
        <v>0</v>
      </c>
    </row>
    <row r="776" spans="1:13" ht="126" outlineLevel="3">
      <c r="A776" s="132" t="s">
        <v>450</v>
      </c>
      <c r="B776" s="133" t="s">
        <v>117</v>
      </c>
      <c r="C776" s="133" t="s">
        <v>1</v>
      </c>
      <c r="D776" s="133" t="s">
        <v>3</v>
      </c>
      <c r="E776" s="133" t="s">
        <v>3</v>
      </c>
      <c r="F776" s="134">
        <f>F777+F779</f>
        <v>7907648.4900000002</v>
      </c>
      <c r="G776" s="134"/>
      <c r="I776" s="165">
        <v>7907648.4900000002</v>
      </c>
      <c r="L776" s="165">
        <f t="shared" si="40"/>
        <v>0</v>
      </c>
      <c r="M776" s="165">
        <f t="shared" si="41"/>
        <v>0</v>
      </c>
    </row>
    <row r="777" spans="1:13" ht="141.75" outlineLevel="4">
      <c r="A777" s="132" t="s">
        <v>1226</v>
      </c>
      <c r="B777" s="133" t="s">
        <v>117</v>
      </c>
      <c r="C777" s="133" t="s">
        <v>10</v>
      </c>
      <c r="D777" s="133" t="s">
        <v>3</v>
      </c>
      <c r="E777" s="133" t="s">
        <v>3</v>
      </c>
      <c r="F777" s="134">
        <f>F778</f>
        <v>6312377.9900000002</v>
      </c>
      <c r="G777" s="134"/>
      <c r="I777" s="165">
        <v>6312377.9900000002</v>
      </c>
      <c r="L777" s="165">
        <f t="shared" si="40"/>
        <v>0</v>
      </c>
      <c r="M777" s="165">
        <f t="shared" si="41"/>
        <v>0</v>
      </c>
    </row>
    <row r="778" spans="1:13" ht="31.5" outlineLevel="5">
      <c r="A778" s="132" t="s">
        <v>677</v>
      </c>
      <c r="B778" s="133" t="s">
        <v>117</v>
      </c>
      <c r="C778" s="133" t="s">
        <v>10</v>
      </c>
      <c r="D778" s="133" t="s">
        <v>2</v>
      </c>
      <c r="E778" s="133" t="s">
        <v>66</v>
      </c>
      <c r="F778" s="134">
        <f>Приложение_6!F212</f>
        <v>6312377.9900000002</v>
      </c>
      <c r="G778" s="134"/>
      <c r="I778" s="165">
        <v>6312377.9900000002</v>
      </c>
      <c r="L778" s="165">
        <f t="shared" si="40"/>
        <v>0</v>
      </c>
      <c r="M778" s="165">
        <f t="shared" si="41"/>
        <v>0</v>
      </c>
    </row>
    <row r="779" spans="1:13" ht="63" outlineLevel="4">
      <c r="A779" s="132" t="s">
        <v>703</v>
      </c>
      <c r="B779" s="133" t="s">
        <v>117</v>
      </c>
      <c r="C779" s="133" t="s">
        <v>17</v>
      </c>
      <c r="D779" s="133" t="s">
        <v>3</v>
      </c>
      <c r="E779" s="133" t="s">
        <v>3</v>
      </c>
      <c r="F779" s="134">
        <f>F780</f>
        <v>1595270.5</v>
      </c>
      <c r="G779" s="134"/>
      <c r="I779" s="165">
        <v>1595270.5</v>
      </c>
      <c r="L779" s="165">
        <f t="shared" si="40"/>
        <v>0</v>
      </c>
      <c r="M779" s="165">
        <f t="shared" si="41"/>
        <v>0</v>
      </c>
    </row>
    <row r="780" spans="1:13" ht="31.5" outlineLevel="5">
      <c r="A780" s="132" t="s">
        <v>677</v>
      </c>
      <c r="B780" s="133" t="s">
        <v>117</v>
      </c>
      <c r="C780" s="133" t="s">
        <v>17</v>
      </c>
      <c r="D780" s="133" t="s">
        <v>2</v>
      </c>
      <c r="E780" s="133" t="s">
        <v>66</v>
      </c>
      <c r="F780" s="134">
        <f>Приложение_6!F213</f>
        <v>1595270.5</v>
      </c>
      <c r="G780" s="134"/>
      <c r="I780" s="165">
        <v>1595270.5</v>
      </c>
      <c r="L780" s="165">
        <f t="shared" si="40"/>
        <v>0</v>
      </c>
      <c r="M780" s="165">
        <f t="shared" si="41"/>
        <v>0</v>
      </c>
    </row>
    <row r="781" spans="1:13" ht="126" outlineLevel="3">
      <c r="A781" s="132" t="s">
        <v>439</v>
      </c>
      <c r="B781" s="133" t="s">
        <v>118</v>
      </c>
      <c r="C781" s="133" t="s">
        <v>1</v>
      </c>
      <c r="D781" s="133" t="s">
        <v>3</v>
      </c>
      <c r="E781" s="133" t="s">
        <v>3</v>
      </c>
      <c r="F781" s="134">
        <f>F782</f>
        <v>142387</v>
      </c>
      <c r="G781" s="134"/>
      <c r="I781" s="165">
        <v>142387</v>
      </c>
      <c r="L781" s="165">
        <f t="shared" si="40"/>
        <v>0</v>
      </c>
      <c r="M781" s="165">
        <f t="shared" si="41"/>
        <v>0</v>
      </c>
    </row>
    <row r="782" spans="1:13" ht="141.75" outlineLevel="4">
      <c r="A782" s="132" t="s">
        <v>1226</v>
      </c>
      <c r="B782" s="133" t="s">
        <v>118</v>
      </c>
      <c r="C782" s="133" t="s">
        <v>10</v>
      </c>
      <c r="D782" s="133" t="s">
        <v>3</v>
      </c>
      <c r="E782" s="133" t="s">
        <v>3</v>
      </c>
      <c r="F782" s="134">
        <f>F783</f>
        <v>142387</v>
      </c>
      <c r="G782" s="134"/>
      <c r="I782" s="165">
        <v>142387</v>
      </c>
      <c r="L782" s="165">
        <f t="shared" si="40"/>
        <v>0</v>
      </c>
      <c r="M782" s="165">
        <f t="shared" si="41"/>
        <v>0</v>
      </c>
    </row>
    <row r="783" spans="1:13" ht="31.5" outlineLevel="5">
      <c r="A783" s="132" t="s">
        <v>677</v>
      </c>
      <c r="B783" s="133" t="s">
        <v>118</v>
      </c>
      <c r="C783" s="133" t="s">
        <v>10</v>
      </c>
      <c r="D783" s="133" t="s">
        <v>2</v>
      </c>
      <c r="E783" s="133" t="s">
        <v>66</v>
      </c>
      <c r="F783" s="134">
        <f>Приложение_6!F215</f>
        <v>142387</v>
      </c>
      <c r="G783" s="134"/>
      <c r="I783" s="165">
        <v>142387</v>
      </c>
      <c r="L783" s="165">
        <f t="shared" si="40"/>
        <v>0</v>
      </c>
      <c r="M783" s="165">
        <f t="shared" si="41"/>
        <v>0</v>
      </c>
    </row>
    <row r="784" spans="1:13" ht="110.25" customHeight="1" outlineLevel="1">
      <c r="A784" s="139" t="s">
        <v>636</v>
      </c>
      <c r="B784" s="140" t="s">
        <v>119</v>
      </c>
      <c r="C784" s="140" t="s">
        <v>1</v>
      </c>
      <c r="D784" s="140" t="s">
        <v>3</v>
      </c>
      <c r="E784" s="140" t="s">
        <v>3</v>
      </c>
      <c r="F784" s="141">
        <f>F785+F796+F800+F806+F810</f>
        <v>27264965.489999998</v>
      </c>
      <c r="G784" s="141"/>
      <c r="I784" s="165">
        <v>27264965.489999998</v>
      </c>
      <c r="L784" s="165">
        <f t="shared" si="40"/>
        <v>0</v>
      </c>
      <c r="M784" s="165">
        <f t="shared" si="41"/>
        <v>0</v>
      </c>
    </row>
    <row r="785" spans="1:13" ht="159.75" customHeight="1" outlineLevel="2">
      <c r="A785" s="132" t="s">
        <v>525</v>
      </c>
      <c r="B785" s="133" t="s">
        <v>120</v>
      </c>
      <c r="C785" s="133" t="s">
        <v>1</v>
      </c>
      <c r="D785" s="133" t="s">
        <v>3</v>
      </c>
      <c r="E785" s="133" t="s">
        <v>3</v>
      </c>
      <c r="F785" s="134">
        <f>F786+F793</f>
        <v>19184396.09</v>
      </c>
      <c r="G785" s="134"/>
      <c r="I785" s="165">
        <v>19184396.09</v>
      </c>
      <c r="L785" s="165">
        <f t="shared" si="40"/>
        <v>0</v>
      </c>
      <c r="M785" s="165">
        <f t="shared" si="41"/>
        <v>0</v>
      </c>
    </row>
    <row r="786" spans="1:13" ht="126" outlineLevel="3">
      <c r="A786" s="132" t="s">
        <v>450</v>
      </c>
      <c r="B786" s="133" t="s">
        <v>121</v>
      </c>
      <c r="C786" s="133" t="s">
        <v>1</v>
      </c>
      <c r="D786" s="133" t="s">
        <v>3</v>
      </c>
      <c r="E786" s="133" t="s">
        <v>3</v>
      </c>
      <c r="F786" s="134">
        <f>F787+F789+F791</f>
        <v>18739090.510000002</v>
      </c>
      <c r="G786" s="134"/>
      <c r="I786" s="165">
        <v>18739090.510000002</v>
      </c>
      <c r="L786" s="165">
        <f t="shared" si="40"/>
        <v>0</v>
      </c>
      <c r="M786" s="165">
        <f t="shared" si="41"/>
        <v>0</v>
      </c>
    </row>
    <row r="787" spans="1:13" ht="141.75" outlineLevel="4">
      <c r="A787" s="132" t="s">
        <v>1226</v>
      </c>
      <c r="B787" s="133" t="s">
        <v>121</v>
      </c>
      <c r="C787" s="133" t="s">
        <v>10</v>
      </c>
      <c r="D787" s="133" t="s">
        <v>3</v>
      </c>
      <c r="E787" s="133" t="s">
        <v>3</v>
      </c>
      <c r="F787" s="134">
        <f>F788</f>
        <v>17709740.98</v>
      </c>
      <c r="G787" s="134"/>
      <c r="I787" s="165">
        <v>17709740.98</v>
      </c>
      <c r="L787" s="165">
        <f t="shared" si="40"/>
        <v>0</v>
      </c>
      <c r="M787" s="165">
        <f t="shared" si="41"/>
        <v>0</v>
      </c>
    </row>
    <row r="788" spans="1:13" ht="31.5" outlineLevel="5">
      <c r="A788" s="132" t="s">
        <v>677</v>
      </c>
      <c r="B788" s="133" t="s">
        <v>121</v>
      </c>
      <c r="C788" s="133" t="s">
        <v>10</v>
      </c>
      <c r="D788" s="133" t="s">
        <v>2</v>
      </c>
      <c r="E788" s="133" t="s">
        <v>66</v>
      </c>
      <c r="F788" s="134">
        <f>Приложение_6!F219</f>
        <v>17709740.98</v>
      </c>
      <c r="G788" s="134"/>
      <c r="I788" s="165">
        <v>17709740.98</v>
      </c>
      <c r="L788" s="165">
        <f t="shared" si="40"/>
        <v>0</v>
      </c>
      <c r="M788" s="165">
        <f t="shared" si="41"/>
        <v>0</v>
      </c>
    </row>
    <row r="789" spans="1:13" ht="63" outlineLevel="4">
      <c r="A789" s="132" t="s">
        <v>703</v>
      </c>
      <c r="B789" s="133" t="s">
        <v>121</v>
      </c>
      <c r="C789" s="133" t="s">
        <v>17</v>
      </c>
      <c r="D789" s="133" t="s">
        <v>3</v>
      </c>
      <c r="E789" s="133" t="s">
        <v>3</v>
      </c>
      <c r="F789" s="134">
        <f>F790</f>
        <v>1027349.53</v>
      </c>
      <c r="G789" s="134"/>
      <c r="I789" s="165">
        <v>1029349.53</v>
      </c>
      <c r="L789" s="165">
        <f t="shared" si="40"/>
        <v>2000</v>
      </c>
      <c r="M789" s="165">
        <f t="shared" si="41"/>
        <v>0</v>
      </c>
    </row>
    <row r="790" spans="1:13" ht="31.5" outlineLevel="5">
      <c r="A790" s="132" t="s">
        <v>677</v>
      </c>
      <c r="B790" s="133" t="s">
        <v>121</v>
      </c>
      <c r="C790" s="133" t="s">
        <v>17</v>
      </c>
      <c r="D790" s="133" t="s">
        <v>2</v>
      </c>
      <c r="E790" s="133" t="s">
        <v>66</v>
      </c>
      <c r="F790" s="134">
        <f>Приложение_6!F220</f>
        <v>1027349.53</v>
      </c>
      <c r="G790" s="134"/>
      <c r="I790" s="165">
        <v>1029349.53</v>
      </c>
      <c r="L790" s="165">
        <f t="shared" si="40"/>
        <v>2000</v>
      </c>
      <c r="M790" s="165">
        <f t="shared" si="41"/>
        <v>0</v>
      </c>
    </row>
    <row r="791" spans="1:13" ht="31.5" outlineLevel="5">
      <c r="A791" s="19" t="s">
        <v>705</v>
      </c>
      <c r="B791" s="133" t="s">
        <v>121</v>
      </c>
      <c r="C791" s="133" t="s">
        <v>65</v>
      </c>
      <c r="D791" s="133" t="s">
        <v>3</v>
      </c>
      <c r="E791" s="133" t="s">
        <v>3</v>
      </c>
      <c r="F791" s="134">
        <f>F792</f>
        <v>2000</v>
      </c>
      <c r="G791" s="134"/>
      <c r="I791" s="165"/>
      <c r="L791" s="165"/>
      <c r="M791" s="165"/>
    </row>
    <row r="792" spans="1:13" ht="31.5" outlineLevel="5">
      <c r="A792" s="132" t="s">
        <v>677</v>
      </c>
      <c r="B792" s="133" t="s">
        <v>121</v>
      </c>
      <c r="C792" s="133" t="s">
        <v>65</v>
      </c>
      <c r="D792" s="133" t="s">
        <v>2</v>
      </c>
      <c r="E792" s="133" t="s">
        <v>66</v>
      </c>
      <c r="F792" s="134">
        <f>Приложение_6!F221</f>
        <v>2000</v>
      </c>
      <c r="G792" s="134"/>
      <c r="I792" s="165"/>
      <c r="L792" s="165"/>
      <c r="M792" s="165"/>
    </row>
    <row r="793" spans="1:13" ht="126" outlineLevel="3">
      <c r="A793" s="132" t="s">
        <v>439</v>
      </c>
      <c r="B793" s="133" t="s">
        <v>122</v>
      </c>
      <c r="C793" s="133" t="s">
        <v>1</v>
      </c>
      <c r="D793" s="133" t="s">
        <v>3</v>
      </c>
      <c r="E793" s="133" t="s">
        <v>3</v>
      </c>
      <c r="F793" s="134">
        <f>F794</f>
        <v>445305.58</v>
      </c>
      <c r="G793" s="134"/>
      <c r="I793" s="165">
        <v>445305.58</v>
      </c>
      <c r="L793" s="165">
        <f t="shared" ref="L793:L856" si="42">I793-F793</f>
        <v>0</v>
      </c>
      <c r="M793" s="165">
        <f t="shared" ref="M793:M856" si="43">J793-G793</f>
        <v>0</v>
      </c>
    </row>
    <row r="794" spans="1:13" ht="141.75" outlineLevel="4">
      <c r="A794" s="132" t="s">
        <v>1226</v>
      </c>
      <c r="B794" s="133" t="s">
        <v>122</v>
      </c>
      <c r="C794" s="133" t="s">
        <v>10</v>
      </c>
      <c r="D794" s="133" t="s">
        <v>3</v>
      </c>
      <c r="E794" s="133" t="s">
        <v>3</v>
      </c>
      <c r="F794" s="134">
        <f>F795</f>
        <v>445305.58</v>
      </c>
      <c r="G794" s="134"/>
      <c r="I794" s="165">
        <v>445305.58</v>
      </c>
      <c r="L794" s="165">
        <f t="shared" si="42"/>
        <v>0</v>
      </c>
      <c r="M794" s="165">
        <f t="shared" si="43"/>
        <v>0</v>
      </c>
    </row>
    <row r="795" spans="1:13" ht="31.5" outlineLevel="5">
      <c r="A795" s="132" t="s">
        <v>677</v>
      </c>
      <c r="B795" s="133" t="s">
        <v>122</v>
      </c>
      <c r="C795" s="133" t="s">
        <v>10</v>
      </c>
      <c r="D795" s="133" t="s">
        <v>2</v>
      </c>
      <c r="E795" s="133" t="s">
        <v>66</v>
      </c>
      <c r="F795" s="134">
        <f>Приложение_6!F223</f>
        <v>445305.58</v>
      </c>
      <c r="G795" s="134"/>
      <c r="I795" s="165">
        <v>445305.58</v>
      </c>
      <c r="L795" s="165">
        <f t="shared" si="42"/>
        <v>0</v>
      </c>
      <c r="M795" s="165">
        <f t="shared" si="43"/>
        <v>0</v>
      </c>
    </row>
    <row r="796" spans="1:13" ht="94.5" outlineLevel="2">
      <c r="A796" s="132" t="s">
        <v>526</v>
      </c>
      <c r="B796" s="133" t="s">
        <v>123</v>
      </c>
      <c r="C796" s="133" t="s">
        <v>1</v>
      </c>
      <c r="D796" s="133" t="s">
        <v>3</v>
      </c>
      <c r="E796" s="133" t="s">
        <v>3</v>
      </c>
      <c r="F796" s="134">
        <f>F797</f>
        <v>35908</v>
      </c>
      <c r="G796" s="134"/>
      <c r="I796" s="165">
        <v>35908</v>
      </c>
      <c r="L796" s="165">
        <f t="shared" si="42"/>
        <v>0</v>
      </c>
      <c r="M796" s="165">
        <f t="shared" si="43"/>
        <v>0</v>
      </c>
    </row>
    <row r="797" spans="1:13" ht="126" outlineLevel="3">
      <c r="A797" s="132" t="s">
        <v>450</v>
      </c>
      <c r="B797" s="133" t="s">
        <v>124</v>
      </c>
      <c r="C797" s="133" t="s">
        <v>1</v>
      </c>
      <c r="D797" s="133" t="s">
        <v>3</v>
      </c>
      <c r="E797" s="133" t="s">
        <v>3</v>
      </c>
      <c r="F797" s="134">
        <f>F798</f>
        <v>35908</v>
      </c>
      <c r="G797" s="134"/>
      <c r="I797" s="165">
        <v>35908</v>
      </c>
      <c r="L797" s="165">
        <f t="shared" si="42"/>
        <v>0</v>
      </c>
      <c r="M797" s="165">
        <f t="shared" si="43"/>
        <v>0</v>
      </c>
    </row>
    <row r="798" spans="1:13" ht="63" outlineLevel="4">
      <c r="A798" s="132" t="s">
        <v>703</v>
      </c>
      <c r="B798" s="133" t="s">
        <v>124</v>
      </c>
      <c r="C798" s="133" t="s">
        <v>17</v>
      </c>
      <c r="D798" s="133" t="s">
        <v>3</v>
      </c>
      <c r="E798" s="133" t="s">
        <v>3</v>
      </c>
      <c r="F798" s="134">
        <f>F799</f>
        <v>35908</v>
      </c>
      <c r="G798" s="134"/>
      <c r="I798" s="165">
        <v>35908</v>
      </c>
      <c r="L798" s="165">
        <f t="shared" si="42"/>
        <v>0</v>
      </c>
      <c r="M798" s="165">
        <f t="shared" si="43"/>
        <v>0</v>
      </c>
    </row>
    <row r="799" spans="1:13" ht="31.5" outlineLevel="5">
      <c r="A799" s="132" t="s">
        <v>677</v>
      </c>
      <c r="B799" s="133" t="s">
        <v>124</v>
      </c>
      <c r="C799" s="133" t="s">
        <v>17</v>
      </c>
      <c r="D799" s="133" t="s">
        <v>2</v>
      </c>
      <c r="E799" s="133" t="s">
        <v>66</v>
      </c>
      <c r="F799" s="134">
        <f>Приложение_6!F226</f>
        <v>35908</v>
      </c>
      <c r="G799" s="134"/>
      <c r="I799" s="165">
        <v>35908</v>
      </c>
      <c r="L799" s="165">
        <f t="shared" si="42"/>
        <v>0</v>
      </c>
      <c r="M799" s="165">
        <f t="shared" si="43"/>
        <v>0</v>
      </c>
    </row>
    <row r="800" spans="1:13" ht="78.75" outlineLevel="2">
      <c r="A800" s="132" t="s">
        <v>527</v>
      </c>
      <c r="B800" s="133" t="s">
        <v>125</v>
      </c>
      <c r="C800" s="133" t="s">
        <v>1</v>
      </c>
      <c r="D800" s="133" t="s">
        <v>3</v>
      </c>
      <c r="E800" s="133" t="s">
        <v>3</v>
      </c>
      <c r="F800" s="134">
        <f>F801</f>
        <v>5588721.3599999994</v>
      </c>
      <c r="G800" s="134"/>
      <c r="I800" s="165">
        <v>5588721.3600000003</v>
      </c>
      <c r="L800" s="165">
        <f t="shared" si="42"/>
        <v>0</v>
      </c>
      <c r="M800" s="165">
        <f t="shared" si="43"/>
        <v>0</v>
      </c>
    </row>
    <row r="801" spans="1:13" ht="126" outlineLevel="3">
      <c r="A801" s="132" t="s">
        <v>450</v>
      </c>
      <c r="B801" s="133" t="s">
        <v>126</v>
      </c>
      <c r="C801" s="133" t="s">
        <v>1</v>
      </c>
      <c r="D801" s="133" t="s">
        <v>3</v>
      </c>
      <c r="E801" s="133" t="s">
        <v>3</v>
      </c>
      <c r="F801" s="134">
        <f>F802+F804</f>
        <v>5588721.3599999994</v>
      </c>
      <c r="G801" s="134"/>
      <c r="I801" s="165">
        <v>5588721.3600000003</v>
      </c>
      <c r="L801" s="165">
        <f t="shared" si="42"/>
        <v>0</v>
      </c>
      <c r="M801" s="165">
        <f t="shared" si="43"/>
        <v>0</v>
      </c>
    </row>
    <row r="802" spans="1:13" ht="141.75" outlineLevel="4">
      <c r="A802" s="132" t="s">
        <v>1226</v>
      </c>
      <c r="B802" s="133" t="s">
        <v>126</v>
      </c>
      <c r="C802" s="133" t="s">
        <v>10</v>
      </c>
      <c r="D802" s="133" t="s">
        <v>3</v>
      </c>
      <c r="E802" s="133" t="s">
        <v>3</v>
      </c>
      <c r="F802" s="134">
        <f>F803</f>
        <v>5040338.5999999996</v>
      </c>
      <c r="G802" s="134"/>
      <c r="I802" s="165">
        <v>5040338.5999999996</v>
      </c>
      <c r="L802" s="165">
        <f t="shared" si="42"/>
        <v>0</v>
      </c>
      <c r="M802" s="165">
        <f t="shared" si="43"/>
        <v>0</v>
      </c>
    </row>
    <row r="803" spans="1:13" ht="31.5" outlineLevel="5">
      <c r="A803" s="132" t="s">
        <v>677</v>
      </c>
      <c r="B803" s="133" t="s">
        <v>126</v>
      </c>
      <c r="C803" s="133" t="s">
        <v>10</v>
      </c>
      <c r="D803" s="133" t="s">
        <v>2</v>
      </c>
      <c r="E803" s="133" t="s">
        <v>66</v>
      </c>
      <c r="F803" s="134">
        <f>Приложение_6!F229</f>
        <v>5040338.5999999996</v>
      </c>
      <c r="G803" s="134"/>
      <c r="I803" s="165">
        <v>5040338.5999999996</v>
      </c>
      <c r="L803" s="165">
        <f t="shared" si="42"/>
        <v>0</v>
      </c>
      <c r="M803" s="165">
        <f t="shared" si="43"/>
        <v>0</v>
      </c>
    </row>
    <row r="804" spans="1:13" ht="63" outlineLevel="4">
      <c r="A804" s="132" t="s">
        <v>703</v>
      </c>
      <c r="B804" s="133" t="s">
        <v>126</v>
      </c>
      <c r="C804" s="133" t="s">
        <v>17</v>
      </c>
      <c r="D804" s="133" t="s">
        <v>3</v>
      </c>
      <c r="E804" s="133" t="s">
        <v>3</v>
      </c>
      <c r="F804" s="134">
        <f>F805</f>
        <v>548382.76</v>
      </c>
      <c r="G804" s="134"/>
      <c r="I804" s="165">
        <v>548382.76</v>
      </c>
      <c r="L804" s="165">
        <f t="shared" si="42"/>
        <v>0</v>
      </c>
      <c r="M804" s="165">
        <f t="shared" si="43"/>
        <v>0</v>
      </c>
    </row>
    <row r="805" spans="1:13" ht="31.5" outlineLevel="5">
      <c r="A805" s="132" t="s">
        <v>677</v>
      </c>
      <c r="B805" s="133" t="s">
        <v>126</v>
      </c>
      <c r="C805" s="133" t="s">
        <v>17</v>
      </c>
      <c r="D805" s="133" t="s">
        <v>2</v>
      </c>
      <c r="E805" s="133" t="s">
        <v>66</v>
      </c>
      <c r="F805" s="134">
        <f>Приложение_6!F230</f>
        <v>548382.76</v>
      </c>
      <c r="G805" s="134"/>
      <c r="I805" s="165">
        <v>548382.76</v>
      </c>
      <c r="L805" s="165">
        <f t="shared" si="42"/>
        <v>0</v>
      </c>
      <c r="M805" s="165">
        <f t="shared" si="43"/>
        <v>0</v>
      </c>
    </row>
    <row r="806" spans="1:13" ht="94.7" customHeight="1" outlineLevel="2">
      <c r="A806" s="132" t="s">
        <v>528</v>
      </c>
      <c r="B806" s="133" t="s">
        <v>127</v>
      </c>
      <c r="C806" s="133" t="s">
        <v>1</v>
      </c>
      <c r="D806" s="133" t="s">
        <v>3</v>
      </c>
      <c r="E806" s="133" t="s">
        <v>3</v>
      </c>
      <c r="F806" s="134">
        <f>F807</f>
        <v>340380</v>
      </c>
      <c r="G806" s="134"/>
      <c r="I806" s="165">
        <v>340380</v>
      </c>
      <c r="L806" s="165">
        <f t="shared" si="42"/>
        <v>0</v>
      </c>
      <c r="M806" s="165">
        <f t="shared" si="43"/>
        <v>0</v>
      </c>
    </row>
    <row r="807" spans="1:13" ht="31.7" customHeight="1" outlineLevel="3">
      <c r="A807" s="132" t="s">
        <v>448</v>
      </c>
      <c r="B807" s="133" t="s">
        <v>128</v>
      </c>
      <c r="C807" s="133" t="s">
        <v>1</v>
      </c>
      <c r="D807" s="133" t="s">
        <v>3</v>
      </c>
      <c r="E807" s="133" t="s">
        <v>3</v>
      </c>
      <c r="F807" s="134">
        <f>F808</f>
        <v>340380</v>
      </c>
      <c r="G807" s="134"/>
      <c r="I807" s="165">
        <v>340380</v>
      </c>
      <c r="L807" s="165">
        <f t="shared" si="42"/>
        <v>0</v>
      </c>
      <c r="M807" s="165">
        <f t="shared" si="43"/>
        <v>0</v>
      </c>
    </row>
    <row r="808" spans="1:13" ht="31.5" outlineLevel="4">
      <c r="A808" s="132" t="s">
        <v>704</v>
      </c>
      <c r="B808" s="133" t="s">
        <v>128</v>
      </c>
      <c r="C808" s="133" t="s">
        <v>47</v>
      </c>
      <c r="D808" s="133" t="s">
        <v>3</v>
      </c>
      <c r="E808" s="133" t="s">
        <v>3</v>
      </c>
      <c r="F808" s="134">
        <f>F809</f>
        <v>340380</v>
      </c>
      <c r="G808" s="134"/>
      <c r="I808" s="165">
        <v>340380</v>
      </c>
      <c r="L808" s="165">
        <f t="shared" si="42"/>
        <v>0</v>
      </c>
      <c r="M808" s="165">
        <f t="shared" si="43"/>
        <v>0</v>
      </c>
    </row>
    <row r="809" spans="1:13" ht="31.5" outlineLevel="5">
      <c r="A809" s="132" t="s">
        <v>677</v>
      </c>
      <c r="B809" s="133" t="s">
        <v>128</v>
      </c>
      <c r="C809" s="133" t="s">
        <v>47</v>
      </c>
      <c r="D809" s="133" t="s">
        <v>2</v>
      </c>
      <c r="E809" s="133" t="s">
        <v>66</v>
      </c>
      <c r="F809" s="134">
        <f>Приложение_6!F233</f>
        <v>340380</v>
      </c>
      <c r="G809" s="134"/>
      <c r="I809" s="165">
        <v>340380</v>
      </c>
      <c r="L809" s="165">
        <f t="shared" si="42"/>
        <v>0</v>
      </c>
      <c r="M809" s="165">
        <f t="shared" si="43"/>
        <v>0</v>
      </c>
    </row>
    <row r="810" spans="1:13" ht="110.25" outlineLevel="2">
      <c r="A810" s="132" t="s">
        <v>529</v>
      </c>
      <c r="B810" s="133" t="s">
        <v>129</v>
      </c>
      <c r="C810" s="133" t="s">
        <v>1</v>
      </c>
      <c r="D810" s="133" t="s">
        <v>3</v>
      </c>
      <c r="E810" s="133" t="s">
        <v>3</v>
      </c>
      <c r="F810" s="134">
        <f>F811</f>
        <v>2115560.04</v>
      </c>
      <c r="G810" s="134"/>
      <c r="I810" s="165">
        <v>2115560.04</v>
      </c>
      <c r="L810" s="165">
        <f t="shared" si="42"/>
        <v>0</v>
      </c>
      <c r="M810" s="165">
        <f t="shared" si="43"/>
        <v>0</v>
      </c>
    </row>
    <row r="811" spans="1:13" ht="126" outlineLevel="3">
      <c r="A811" s="132" t="s">
        <v>450</v>
      </c>
      <c r="B811" s="133" t="s">
        <v>130</v>
      </c>
      <c r="C811" s="133" t="s">
        <v>1</v>
      </c>
      <c r="D811" s="133" t="s">
        <v>3</v>
      </c>
      <c r="E811" s="133" t="s">
        <v>3</v>
      </c>
      <c r="F811" s="134">
        <f>F812</f>
        <v>2115560.04</v>
      </c>
      <c r="G811" s="134"/>
      <c r="I811" s="165">
        <v>2115560.04</v>
      </c>
      <c r="L811" s="165">
        <f t="shared" si="42"/>
        <v>0</v>
      </c>
      <c r="M811" s="165">
        <f t="shared" si="43"/>
        <v>0</v>
      </c>
    </row>
    <row r="812" spans="1:13" ht="141.75" outlineLevel="4">
      <c r="A812" s="132" t="s">
        <v>1226</v>
      </c>
      <c r="B812" s="133" t="s">
        <v>130</v>
      </c>
      <c r="C812" s="133" t="s">
        <v>10</v>
      </c>
      <c r="D812" s="133" t="s">
        <v>3</v>
      </c>
      <c r="E812" s="133" t="s">
        <v>3</v>
      </c>
      <c r="F812" s="134">
        <f>F813</f>
        <v>2115560.04</v>
      </c>
      <c r="G812" s="134"/>
      <c r="I812" s="165">
        <v>2115560.04</v>
      </c>
      <c r="L812" s="165">
        <f t="shared" si="42"/>
        <v>0</v>
      </c>
      <c r="M812" s="165">
        <f t="shared" si="43"/>
        <v>0</v>
      </c>
    </row>
    <row r="813" spans="1:13" ht="31.5" outlineLevel="5">
      <c r="A813" s="132" t="s">
        <v>677</v>
      </c>
      <c r="B813" s="133" t="s">
        <v>130</v>
      </c>
      <c r="C813" s="133" t="s">
        <v>10</v>
      </c>
      <c r="D813" s="133" t="s">
        <v>2</v>
      </c>
      <c r="E813" s="133" t="s">
        <v>66</v>
      </c>
      <c r="F813" s="134">
        <f>Приложение_6!F236</f>
        <v>2115560.04</v>
      </c>
      <c r="G813" s="134"/>
      <c r="I813" s="165">
        <v>2115560.04</v>
      </c>
      <c r="L813" s="165">
        <f t="shared" si="42"/>
        <v>0</v>
      </c>
      <c r="M813" s="165">
        <f t="shared" si="43"/>
        <v>0</v>
      </c>
    </row>
    <row r="814" spans="1:13" ht="63" outlineLevel="1">
      <c r="A814" s="139" t="s">
        <v>637</v>
      </c>
      <c r="B814" s="140" t="s">
        <v>131</v>
      </c>
      <c r="C814" s="140" t="s">
        <v>1</v>
      </c>
      <c r="D814" s="140" t="s">
        <v>3</v>
      </c>
      <c r="E814" s="140" t="s">
        <v>3</v>
      </c>
      <c r="F814" s="141">
        <f>F815+F826+F837</f>
        <v>33446282.560000002</v>
      </c>
      <c r="G814" s="141"/>
      <c r="I814" s="165">
        <v>33446282.559999999</v>
      </c>
      <c r="L814" s="165">
        <f t="shared" si="42"/>
        <v>0</v>
      </c>
      <c r="M814" s="165">
        <f t="shared" si="43"/>
        <v>0</v>
      </c>
    </row>
    <row r="815" spans="1:13" ht="47.25" outlineLevel="2">
      <c r="A815" s="132" t="s">
        <v>530</v>
      </c>
      <c r="B815" s="133" t="s">
        <v>132</v>
      </c>
      <c r="C815" s="133" t="s">
        <v>1</v>
      </c>
      <c r="D815" s="133" t="s">
        <v>3</v>
      </c>
      <c r="E815" s="133" t="s">
        <v>3</v>
      </c>
      <c r="F815" s="134">
        <f>F816+F823</f>
        <v>9775521.4000000004</v>
      </c>
      <c r="G815" s="134"/>
      <c r="I815" s="165">
        <v>9775521.4000000004</v>
      </c>
      <c r="L815" s="165">
        <f t="shared" si="42"/>
        <v>0</v>
      </c>
      <c r="M815" s="165">
        <f t="shared" si="43"/>
        <v>0</v>
      </c>
    </row>
    <row r="816" spans="1:13" ht="126" outlineLevel="3">
      <c r="A816" s="132" t="s">
        <v>450</v>
      </c>
      <c r="B816" s="133" t="s">
        <v>133</v>
      </c>
      <c r="C816" s="133" t="s">
        <v>1</v>
      </c>
      <c r="D816" s="133" t="s">
        <v>3</v>
      </c>
      <c r="E816" s="133" t="s">
        <v>3</v>
      </c>
      <c r="F816" s="134">
        <f>F817+F819+F821</f>
        <v>9693021.4000000004</v>
      </c>
      <c r="G816" s="134"/>
      <c r="I816" s="165">
        <v>9693021.4000000004</v>
      </c>
      <c r="L816" s="165">
        <f t="shared" si="42"/>
        <v>0</v>
      </c>
      <c r="M816" s="165">
        <f t="shared" si="43"/>
        <v>0</v>
      </c>
    </row>
    <row r="817" spans="1:13" ht="141.75" outlineLevel="4">
      <c r="A817" s="132" t="s">
        <v>1226</v>
      </c>
      <c r="B817" s="133" t="s">
        <v>133</v>
      </c>
      <c r="C817" s="133" t="s">
        <v>10</v>
      </c>
      <c r="D817" s="133" t="s">
        <v>3</v>
      </c>
      <c r="E817" s="133" t="s">
        <v>3</v>
      </c>
      <c r="F817" s="134">
        <f>F818</f>
        <v>7012313.7599999998</v>
      </c>
      <c r="G817" s="134"/>
      <c r="I817" s="165">
        <v>7012313.7599999998</v>
      </c>
      <c r="L817" s="165">
        <f t="shared" si="42"/>
        <v>0</v>
      </c>
      <c r="M817" s="165">
        <f t="shared" si="43"/>
        <v>0</v>
      </c>
    </row>
    <row r="818" spans="1:13" ht="31.5" outlineLevel="5">
      <c r="A818" s="132" t="s">
        <v>677</v>
      </c>
      <c r="B818" s="133" t="s">
        <v>133</v>
      </c>
      <c r="C818" s="133" t="s">
        <v>10</v>
      </c>
      <c r="D818" s="133" t="s">
        <v>2</v>
      </c>
      <c r="E818" s="133" t="s">
        <v>66</v>
      </c>
      <c r="F818" s="134">
        <f>Приложение_6!F240</f>
        <v>7012313.7599999998</v>
      </c>
      <c r="G818" s="134"/>
      <c r="I818" s="165">
        <v>7012313.7599999998</v>
      </c>
      <c r="L818" s="165">
        <f t="shared" si="42"/>
        <v>0</v>
      </c>
      <c r="M818" s="165">
        <f t="shared" si="43"/>
        <v>0</v>
      </c>
    </row>
    <row r="819" spans="1:13" ht="63" outlineLevel="4">
      <c r="A819" s="132" t="s">
        <v>703</v>
      </c>
      <c r="B819" s="133" t="s">
        <v>133</v>
      </c>
      <c r="C819" s="133" t="s">
        <v>17</v>
      </c>
      <c r="D819" s="133" t="s">
        <v>3</v>
      </c>
      <c r="E819" s="133" t="s">
        <v>3</v>
      </c>
      <c r="F819" s="134">
        <f>F820</f>
        <v>2636908.64</v>
      </c>
      <c r="G819" s="134"/>
      <c r="I819" s="165">
        <v>2636908.64</v>
      </c>
      <c r="L819" s="165">
        <f t="shared" si="42"/>
        <v>0</v>
      </c>
      <c r="M819" s="165">
        <f t="shared" si="43"/>
        <v>0</v>
      </c>
    </row>
    <row r="820" spans="1:13" ht="31.5" outlineLevel="5">
      <c r="A820" s="132" t="s">
        <v>677</v>
      </c>
      <c r="B820" s="133" t="s">
        <v>133</v>
      </c>
      <c r="C820" s="133" t="s">
        <v>17</v>
      </c>
      <c r="D820" s="133" t="s">
        <v>2</v>
      </c>
      <c r="E820" s="133" t="s">
        <v>66</v>
      </c>
      <c r="F820" s="134">
        <f>Приложение_6!F241</f>
        <v>2636908.64</v>
      </c>
      <c r="G820" s="134"/>
      <c r="I820" s="165">
        <v>2636908.64</v>
      </c>
      <c r="L820" s="165">
        <f t="shared" si="42"/>
        <v>0</v>
      </c>
      <c r="M820" s="165">
        <f t="shared" si="43"/>
        <v>0</v>
      </c>
    </row>
    <row r="821" spans="1:13" ht="31.5" outlineLevel="4">
      <c r="A821" s="132" t="s">
        <v>705</v>
      </c>
      <c r="B821" s="133" t="s">
        <v>133</v>
      </c>
      <c r="C821" s="133" t="s">
        <v>65</v>
      </c>
      <c r="D821" s="133" t="s">
        <v>3</v>
      </c>
      <c r="E821" s="133" t="s">
        <v>3</v>
      </c>
      <c r="F821" s="134">
        <f>F822</f>
        <v>43799</v>
      </c>
      <c r="G821" s="134"/>
      <c r="I821" s="165">
        <v>43799</v>
      </c>
      <c r="L821" s="165">
        <f t="shared" si="42"/>
        <v>0</v>
      </c>
      <c r="M821" s="165">
        <f t="shared" si="43"/>
        <v>0</v>
      </c>
    </row>
    <row r="822" spans="1:13" ht="31.5" outlineLevel="5">
      <c r="A822" s="132" t="s">
        <v>677</v>
      </c>
      <c r="B822" s="133" t="s">
        <v>133</v>
      </c>
      <c r="C822" s="133" t="s">
        <v>65</v>
      </c>
      <c r="D822" s="133" t="s">
        <v>2</v>
      </c>
      <c r="E822" s="133" t="s">
        <v>66</v>
      </c>
      <c r="F822" s="134">
        <f>Приложение_6!F242</f>
        <v>43799</v>
      </c>
      <c r="G822" s="134"/>
      <c r="I822" s="165">
        <v>43799</v>
      </c>
      <c r="L822" s="165">
        <f t="shared" si="42"/>
        <v>0</v>
      </c>
      <c r="M822" s="165">
        <f t="shared" si="43"/>
        <v>0</v>
      </c>
    </row>
    <row r="823" spans="1:13" ht="126" outlineLevel="3">
      <c r="A823" s="132" t="s">
        <v>439</v>
      </c>
      <c r="B823" s="133" t="s">
        <v>134</v>
      </c>
      <c r="C823" s="133" t="s">
        <v>1</v>
      </c>
      <c r="D823" s="133" t="s">
        <v>3</v>
      </c>
      <c r="E823" s="133" t="s">
        <v>3</v>
      </c>
      <c r="F823" s="134">
        <f>F824</f>
        <v>82500</v>
      </c>
      <c r="G823" s="134"/>
      <c r="I823" s="165">
        <v>82500</v>
      </c>
      <c r="L823" s="165">
        <f t="shared" si="42"/>
        <v>0</v>
      </c>
      <c r="M823" s="165">
        <f t="shared" si="43"/>
        <v>0</v>
      </c>
    </row>
    <row r="824" spans="1:13" ht="141.75" outlineLevel="4">
      <c r="A824" s="132" t="s">
        <v>1226</v>
      </c>
      <c r="B824" s="133" t="s">
        <v>134</v>
      </c>
      <c r="C824" s="133" t="s">
        <v>10</v>
      </c>
      <c r="D824" s="133" t="s">
        <v>3</v>
      </c>
      <c r="E824" s="133" t="s">
        <v>3</v>
      </c>
      <c r="F824" s="134">
        <f>F825</f>
        <v>82500</v>
      </c>
      <c r="G824" s="134"/>
      <c r="I824" s="165">
        <v>82500</v>
      </c>
      <c r="L824" s="165">
        <f t="shared" si="42"/>
        <v>0</v>
      </c>
      <c r="M824" s="165">
        <f t="shared" si="43"/>
        <v>0</v>
      </c>
    </row>
    <row r="825" spans="1:13" ht="31.5" outlineLevel="5">
      <c r="A825" s="132" t="s">
        <v>677</v>
      </c>
      <c r="B825" s="133" t="s">
        <v>134</v>
      </c>
      <c r="C825" s="133" t="s">
        <v>10</v>
      </c>
      <c r="D825" s="133" t="s">
        <v>2</v>
      </c>
      <c r="E825" s="133" t="s">
        <v>66</v>
      </c>
      <c r="F825" s="134">
        <f>Приложение_6!F244</f>
        <v>82500</v>
      </c>
      <c r="G825" s="134"/>
      <c r="I825" s="165">
        <v>82500</v>
      </c>
      <c r="L825" s="165">
        <f t="shared" si="42"/>
        <v>0</v>
      </c>
      <c r="M825" s="165">
        <f t="shared" si="43"/>
        <v>0</v>
      </c>
    </row>
    <row r="826" spans="1:13" ht="94.5" outlineLevel="2">
      <c r="A826" s="132" t="s">
        <v>531</v>
      </c>
      <c r="B826" s="133" t="s">
        <v>135</v>
      </c>
      <c r="C826" s="133" t="s">
        <v>1</v>
      </c>
      <c r="D826" s="133" t="s">
        <v>3</v>
      </c>
      <c r="E826" s="133" t="s">
        <v>3</v>
      </c>
      <c r="F826" s="134">
        <f>F827+F834</f>
        <v>20503573.510000002</v>
      </c>
      <c r="G826" s="134"/>
      <c r="I826" s="165">
        <v>20503573.510000002</v>
      </c>
      <c r="L826" s="165">
        <f t="shared" si="42"/>
        <v>0</v>
      </c>
      <c r="M826" s="165">
        <f t="shared" si="43"/>
        <v>0</v>
      </c>
    </row>
    <row r="827" spans="1:13" ht="126" outlineLevel="3">
      <c r="A827" s="132" t="s">
        <v>450</v>
      </c>
      <c r="B827" s="133" t="s">
        <v>136</v>
      </c>
      <c r="C827" s="133" t="s">
        <v>1</v>
      </c>
      <c r="D827" s="133" t="s">
        <v>3</v>
      </c>
      <c r="E827" s="133" t="s">
        <v>3</v>
      </c>
      <c r="F827" s="134">
        <f>F828+F830+F832</f>
        <v>20336073.510000002</v>
      </c>
      <c r="G827" s="134"/>
      <c r="I827" s="165">
        <v>20336073.510000002</v>
      </c>
      <c r="L827" s="165">
        <f t="shared" si="42"/>
        <v>0</v>
      </c>
      <c r="M827" s="165">
        <f t="shared" si="43"/>
        <v>0</v>
      </c>
    </row>
    <row r="828" spans="1:13" ht="141.75" outlineLevel="4">
      <c r="A828" s="132" t="s">
        <v>1226</v>
      </c>
      <c r="B828" s="133" t="s">
        <v>136</v>
      </c>
      <c r="C828" s="133" t="s">
        <v>10</v>
      </c>
      <c r="D828" s="133" t="s">
        <v>3</v>
      </c>
      <c r="E828" s="133" t="s">
        <v>3</v>
      </c>
      <c r="F828" s="134">
        <f>F829</f>
        <v>11601322.550000001</v>
      </c>
      <c r="G828" s="134"/>
      <c r="I828" s="165">
        <v>11601322.550000001</v>
      </c>
      <c r="L828" s="165">
        <f t="shared" si="42"/>
        <v>0</v>
      </c>
      <c r="M828" s="165">
        <f t="shared" si="43"/>
        <v>0</v>
      </c>
    </row>
    <row r="829" spans="1:13" ht="31.5" outlineLevel="5">
      <c r="A829" s="132" t="s">
        <v>677</v>
      </c>
      <c r="B829" s="133" t="s">
        <v>136</v>
      </c>
      <c r="C829" s="133" t="s">
        <v>10</v>
      </c>
      <c r="D829" s="133" t="s">
        <v>2</v>
      </c>
      <c r="E829" s="133" t="s">
        <v>66</v>
      </c>
      <c r="F829" s="134">
        <f>Приложение_6!F247</f>
        <v>11601322.550000001</v>
      </c>
      <c r="G829" s="134"/>
      <c r="I829" s="165">
        <v>11601322.550000001</v>
      </c>
      <c r="L829" s="165">
        <f t="shared" si="42"/>
        <v>0</v>
      </c>
      <c r="M829" s="165">
        <f t="shared" si="43"/>
        <v>0</v>
      </c>
    </row>
    <row r="830" spans="1:13" ht="63" outlineLevel="4">
      <c r="A830" s="132" t="s">
        <v>703</v>
      </c>
      <c r="B830" s="133" t="s">
        <v>136</v>
      </c>
      <c r="C830" s="133" t="s">
        <v>17</v>
      </c>
      <c r="D830" s="133" t="s">
        <v>3</v>
      </c>
      <c r="E830" s="133" t="s">
        <v>3</v>
      </c>
      <c r="F830" s="134">
        <f>F831</f>
        <v>8706362.9600000009</v>
      </c>
      <c r="G830" s="134"/>
      <c r="I830" s="165">
        <v>8706362.9600000009</v>
      </c>
      <c r="L830" s="165">
        <f t="shared" si="42"/>
        <v>0</v>
      </c>
      <c r="M830" s="165">
        <f t="shared" si="43"/>
        <v>0</v>
      </c>
    </row>
    <row r="831" spans="1:13" ht="31.5" outlineLevel="5">
      <c r="A831" s="132" t="s">
        <v>677</v>
      </c>
      <c r="B831" s="133" t="s">
        <v>136</v>
      </c>
      <c r="C831" s="133" t="s">
        <v>17</v>
      </c>
      <c r="D831" s="133" t="s">
        <v>2</v>
      </c>
      <c r="E831" s="133" t="s">
        <v>66</v>
      </c>
      <c r="F831" s="134">
        <f>Приложение_6!F248</f>
        <v>8706362.9600000009</v>
      </c>
      <c r="G831" s="134"/>
      <c r="I831" s="165">
        <v>8706362.9600000009</v>
      </c>
      <c r="L831" s="165">
        <f t="shared" si="42"/>
        <v>0</v>
      </c>
      <c r="M831" s="165">
        <f t="shared" si="43"/>
        <v>0</v>
      </c>
    </row>
    <row r="832" spans="1:13" ht="31.5" outlineLevel="4">
      <c r="A832" s="132" t="s">
        <v>705</v>
      </c>
      <c r="B832" s="133" t="s">
        <v>136</v>
      </c>
      <c r="C832" s="133" t="s">
        <v>65</v>
      </c>
      <c r="D832" s="133" t="s">
        <v>3</v>
      </c>
      <c r="E832" s="133" t="s">
        <v>3</v>
      </c>
      <c r="F832" s="134">
        <f>F833</f>
        <v>28388</v>
      </c>
      <c r="G832" s="134"/>
      <c r="I832" s="165">
        <v>28388</v>
      </c>
      <c r="L832" s="165">
        <f t="shared" si="42"/>
        <v>0</v>
      </c>
      <c r="M832" s="165">
        <f t="shared" si="43"/>
        <v>0</v>
      </c>
    </row>
    <row r="833" spans="1:13" ht="31.5" outlineLevel="5">
      <c r="A833" s="132" t="s">
        <v>677</v>
      </c>
      <c r="B833" s="133" t="s">
        <v>136</v>
      </c>
      <c r="C833" s="133" t="s">
        <v>65</v>
      </c>
      <c r="D833" s="133" t="s">
        <v>2</v>
      </c>
      <c r="E833" s="133" t="s">
        <v>66</v>
      </c>
      <c r="F833" s="134">
        <f>Приложение_6!F249</f>
        <v>28388</v>
      </c>
      <c r="G833" s="134"/>
      <c r="I833" s="165">
        <v>28388</v>
      </c>
      <c r="L833" s="165">
        <f t="shared" si="42"/>
        <v>0</v>
      </c>
      <c r="M833" s="165">
        <f t="shared" si="43"/>
        <v>0</v>
      </c>
    </row>
    <row r="834" spans="1:13" ht="126" outlineLevel="3">
      <c r="A834" s="132" t="s">
        <v>439</v>
      </c>
      <c r="B834" s="133" t="s">
        <v>137</v>
      </c>
      <c r="C834" s="133" t="s">
        <v>1</v>
      </c>
      <c r="D834" s="133" t="s">
        <v>3</v>
      </c>
      <c r="E834" s="133" t="s">
        <v>3</v>
      </c>
      <c r="F834" s="134">
        <f>F835</f>
        <v>167500</v>
      </c>
      <c r="G834" s="134"/>
      <c r="I834" s="165">
        <v>167500</v>
      </c>
      <c r="L834" s="165">
        <f t="shared" si="42"/>
        <v>0</v>
      </c>
      <c r="M834" s="165">
        <f t="shared" si="43"/>
        <v>0</v>
      </c>
    </row>
    <row r="835" spans="1:13" ht="141.75" outlineLevel="4">
      <c r="A835" s="132" t="s">
        <v>1226</v>
      </c>
      <c r="B835" s="133" t="s">
        <v>137</v>
      </c>
      <c r="C835" s="133" t="s">
        <v>10</v>
      </c>
      <c r="D835" s="133" t="s">
        <v>3</v>
      </c>
      <c r="E835" s="133" t="s">
        <v>3</v>
      </c>
      <c r="F835" s="134">
        <f>F836</f>
        <v>167500</v>
      </c>
      <c r="G835" s="134"/>
      <c r="I835" s="165">
        <v>167500</v>
      </c>
      <c r="L835" s="165">
        <f t="shared" si="42"/>
        <v>0</v>
      </c>
      <c r="M835" s="165">
        <f t="shared" si="43"/>
        <v>0</v>
      </c>
    </row>
    <row r="836" spans="1:13" ht="31.5" outlineLevel="5">
      <c r="A836" s="132" t="s">
        <v>677</v>
      </c>
      <c r="B836" s="133" t="s">
        <v>137</v>
      </c>
      <c r="C836" s="133" t="s">
        <v>10</v>
      </c>
      <c r="D836" s="133" t="s">
        <v>2</v>
      </c>
      <c r="E836" s="133" t="s">
        <v>66</v>
      </c>
      <c r="F836" s="134">
        <f>Приложение_6!F251</f>
        <v>167500</v>
      </c>
      <c r="G836" s="134"/>
      <c r="I836" s="165">
        <v>167500</v>
      </c>
      <c r="L836" s="165">
        <f t="shared" si="42"/>
        <v>0</v>
      </c>
      <c r="M836" s="165">
        <f t="shared" si="43"/>
        <v>0</v>
      </c>
    </row>
    <row r="837" spans="1:13" ht="63" outlineLevel="2">
      <c r="A837" s="132" t="s">
        <v>532</v>
      </c>
      <c r="B837" s="133" t="s">
        <v>138</v>
      </c>
      <c r="C837" s="133" t="s">
        <v>1</v>
      </c>
      <c r="D837" s="133" t="s">
        <v>3</v>
      </c>
      <c r="E837" s="133" t="s">
        <v>3</v>
      </c>
      <c r="F837" s="134">
        <f>F838+F843</f>
        <v>3167187.65</v>
      </c>
      <c r="G837" s="134"/>
      <c r="I837" s="165">
        <v>3167187.65</v>
      </c>
      <c r="L837" s="165">
        <f t="shared" si="42"/>
        <v>0</v>
      </c>
      <c r="M837" s="165">
        <f t="shared" si="43"/>
        <v>0</v>
      </c>
    </row>
    <row r="838" spans="1:13" ht="126" outlineLevel="3">
      <c r="A838" s="132" t="s">
        <v>450</v>
      </c>
      <c r="B838" s="133" t="s">
        <v>139</v>
      </c>
      <c r="C838" s="133" t="s">
        <v>1</v>
      </c>
      <c r="D838" s="133" t="s">
        <v>3</v>
      </c>
      <c r="E838" s="133" t="s">
        <v>3</v>
      </c>
      <c r="F838" s="134">
        <f>F839+F841</f>
        <v>2315008</v>
      </c>
      <c r="G838" s="134"/>
      <c r="I838" s="165">
        <v>2315008</v>
      </c>
      <c r="L838" s="165">
        <f t="shared" si="42"/>
        <v>0</v>
      </c>
      <c r="M838" s="165">
        <f t="shared" si="43"/>
        <v>0</v>
      </c>
    </row>
    <row r="839" spans="1:13" ht="141.75" outlineLevel="4">
      <c r="A839" s="132" t="s">
        <v>1226</v>
      </c>
      <c r="B839" s="133" t="s">
        <v>139</v>
      </c>
      <c r="C839" s="133" t="s">
        <v>10</v>
      </c>
      <c r="D839" s="133" t="s">
        <v>3</v>
      </c>
      <c r="E839" s="133" t="s">
        <v>3</v>
      </c>
      <c r="F839" s="134">
        <f>F840</f>
        <v>1466478</v>
      </c>
      <c r="G839" s="134"/>
      <c r="I839" s="165">
        <v>1466478</v>
      </c>
      <c r="L839" s="165">
        <f t="shared" si="42"/>
        <v>0</v>
      </c>
      <c r="M839" s="165">
        <f t="shared" si="43"/>
        <v>0</v>
      </c>
    </row>
    <row r="840" spans="1:13" ht="31.5" outlineLevel="5">
      <c r="A840" s="132" t="s">
        <v>677</v>
      </c>
      <c r="B840" s="133" t="s">
        <v>139</v>
      </c>
      <c r="C840" s="133" t="s">
        <v>10</v>
      </c>
      <c r="D840" s="133" t="s">
        <v>2</v>
      </c>
      <c r="E840" s="133" t="s">
        <v>66</v>
      </c>
      <c r="F840" s="134">
        <f>Приложение_6!F254</f>
        <v>1466478</v>
      </c>
      <c r="G840" s="134"/>
      <c r="I840" s="165">
        <v>1466478</v>
      </c>
      <c r="L840" s="165">
        <f t="shared" si="42"/>
        <v>0</v>
      </c>
      <c r="M840" s="165">
        <f t="shared" si="43"/>
        <v>0</v>
      </c>
    </row>
    <row r="841" spans="1:13" ht="63" outlineLevel="4">
      <c r="A841" s="132" t="s">
        <v>703</v>
      </c>
      <c r="B841" s="133" t="s">
        <v>139</v>
      </c>
      <c r="C841" s="133" t="s">
        <v>17</v>
      </c>
      <c r="D841" s="133" t="s">
        <v>3</v>
      </c>
      <c r="E841" s="133" t="s">
        <v>3</v>
      </c>
      <c r="F841" s="134">
        <f>F842</f>
        <v>848530</v>
      </c>
      <c r="G841" s="134"/>
      <c r="I841" s="165">
        <v>848530</v>
      </c>
      <c r="L841" s="165">
        <f t="shared" si="42"/>
        <v>0</v>
      </c>
      <c r="M841" s="165">
        <f t="shared" si="43"/>
        <v>0</v>
      </c>
    </row>
    <row r="842" spans="1:13" ht="31.5" outlineLevel="5">
      <c r="A842" s="132" t="s">
        <v>677</v>
      </c>
      <c r="B842" s="133" t="s">
        <v>139</v>
      </c>
      <c r="C842" s="133" t="s">
        <v>17</v>
      </c>
      <c r="D842" s="133" t="s">
        <v>2</v>
      </c>
      <c r="E842" s="133" t="s">
        <v>66</v>
      </c>
      <c r="F842" s="134">
        <f>Приложение_6!F255</f>
        <v>848530</v>
      </c>
      <c r="G842" s="134"/>
      <c r="I842" s="165">
        <v>848530</v>
      </c>
      <c r="L842" s="165">
        <f t="shared" si="42"/>
        <v>0</v>
      </c>
      <c r="M842" s="165">
        <f t="shared" si="43"/>
        <v>0</v>
      </c>
    </row>
    <row r="843" spans="1:13" ht="31.7" customHeight="1" outlineLevel="3">
      <c r="A843" s="132" t="s">
        <v>448</v>
      </c>
      <c r="B843" s="133" t="s">
        <v>140</v>
      </c>
      <c r="C843" s="133" t="s">
        <v>1</v>
      </c>
      <c r="D843" s="133" t="s">
        <v>3</v>
      </c>
      <c r="E843" s="133" t="s">
        <v>3</v>
      </c>
      <c r="F843" s="134">
        <f>F844</f>
        <v>852179.65</v>
      </c>
      <c r="G843" s="134"/>
      <c r="I843" s="165">
        <v>852179.65</v>
      </c>
      <c r="L843" s="165">
        <f t="shared" si="42"/>
        <v>0</v>
      </c>
      <c r="M843" s="165">
        <f t="shared" si="43"/>
        <v>0</v>
      </c>
    </row>
    <row r="844" spans="1:13" ht="63" outlineLevel="4">
      <c r="A844" s="132" t="s">
        <v>703</v>
      </c>
      <c r="B844" s="133" t="s">
        <v>140</v>
      </c>
      <c r="C844" s="133" t="s">
        <v>17</v>
      </c>
      <c r="D844" s="133" t="s">
        <v>3</v>
      </c>
      <c r="E844" s="133" t="s">
        <v>3</v>
      </c>
      <c r="F844" s="134">
        <f>F845</f>
        <v>852179.65</v>
      </c>
      <c r="G844" s="134"/>
      <c r="I844" s="165">
        <v>852179.65</v>
      </c>
      <c r="L844" s="165">
        <f t="shared" si="42"/>
        <v>0</v>
      </c>
      <c r="M844" s="165">
        <f t="shared" si="43"/>
        <v>0</v>
      </c>
    </row>
    <row r="845" spans="1:13" ht="31.5" outlineLevel="5">
      <c r="A845" s="132" t="s">
        <v>677</v>
      </c>
      <c r="B845" s="133" t="s">
        <v>140</v>
      </c>
      <c r="C845" s="133" t="s">
        <v>17</v>
      </c>
      <c r="D845" s="133" t="s">
        <v>2</v>
      </c>
      <c r="E845" s="133" t="s">
        <v>66</v>
      </c>
      <c r="F845" s="134">
        <f>Приложение_6!F257</f>
        <v>852179.65</v>
      </c>
      <c r="G845" s="134"/>
      <c r="I845" s="165">
        <v>852179.65</v>
      </c>
      <c r="L845" s="165">
        <f t="shared" si="42"/>
        <v>0</v>
      </c>
      <c r="M845" s="165">
        <f t="shared" si="43"/>
        <v>0</v>
      </c>
    </row>
    <row r="846" spans="1:13" ht="126" outlineLevel="1">
      <c r="A846" s="139" t="s">
        <v>644</v>
      </c>
      <c r="B846" s="140" t="s">
        <v>197</v>
      </c>
      <c r="C846" s="140" t="s">
        <v>1</v>
      </c>
      <c r="D846" s="140" t="s">
        <v>3</v>
      </c>
      <c r="E846" s="140" t="s">
        <v>3</v>
      </c>
      <c r="F846" s="141">
        <f>F847+F857+F866</f>
        <v>22637799.150000002</v>
      </c>
      <c r="G846" s="141"/>
      <c r="I846" s="165">
        <v>23042258.399999999</v>
      </c>
      <c r="L846" s="165">
        <f t="shared" si="42"/>
        <v>404459.24999999627</v>
      </c>
      <c r="M846" s="165">
        <f t="shared" si="43"/>
        <v>0</v>
      </c>
    </row>
    <row r="847" spans="1:13" ht="126" outlineLevel="2">
      <c r="A847" s="132" t="s">
        <v>551</v>
      </c>
      <c r="B847" s="133" t="s">
        <v>198</v>
      </c>
      <c r="C847" s="133" t="s">
        <v>1</v>
      </c>
      <c r="D847" s="133" t="s">
        <v>3</v>
      </c>
      <c r="E847" s="133" t="s">
        <v>3</v>
      </c>
      <c r="F847" s="134">
        <f>F848</f>
        <v>7056719.9100000001</v>
      </c>
      <c r="G847" s="134"/>
      <c r="I847" s="165">
        <v>7135642.0499999998</v>
      </c>
      <c r="L847" s="165">
        <f t="shared" si="42"/>
        <v>78922.139999999665</v>
      </c>
      <c r="M847" s="165">
        <f t="shared" si="43"/>
        <v>0</v>
      </c>
    </row>
    <row r="848" spans="1:13" ht="126" outlineLevel="3">
      <c r="A848" s="132" t="s">
        <v>450</v>
      </c>
      <c r="B848" s="133" t="s">
        <v>199</v>
      </c>
      <c r="C848" s="133" t="s">
        <v>1</v>
      </c>
      <c r="D848" s="133" t="s">
        <v>3</v>
      </c>
      <c r="E848" s="133" t="s">
        <v>3</v>
      </c>
      <c r="F848" s="134">
        <f>F849+F851+F853+F855</f>
        <v>7056719.9100000001</v>
      </c>
      <c r="G848" s="134"/>
      <c r="I848" s="165">
        <v>7135642.0499999998</v>
      </c>
      <c r="L848" s="165">
        <f t="shared" si="42"/>
        <v>78922.139999999665</v>
      </c>
      <c r="M848" s="165">
        <f t="shared" si="43"/>
        <v>0</v>
      </c>
    </row>
    <row r="849" spans="1:13" ht="141.75" outlineLevel="4">
      <c r="A849" s="132" t="s">
        <v>1226</v>
      </c>
      <c r="B849" s="133" t="s">
        <v>199</v>
      </c>
      <c r="C849" s="133" t="s">
        <v>10</v>
      </c>
      <c r="D849" s="133" t="s">
        <v>3</v>
      </c>
      <c r="E849" s="133" t="s">
        <v>3</v>
      </c>
      <c r="F849" s="134">
        <f>F850</f>
        <v>5277891.38</v>
      </c>
      <c r="G849" s="134"/>
      <c r="I849" s="165">
        <v>5277891.38</v>
      </c>
      <c r="L849" s="165">
        <f t="shared" si="42"/>
        <v>0</v>
      </c>
      <c r="M849" s="165">
        <f t="shared" si="43"/>
        <v>0</v>
      </c>
    </row>
    <row r="850" spans="1:13" ht="31.5" outlineLevel="5">
      <c r="A850" s="132" t="s">
        <v>684</v>
      </c>
      <c r="B850" s="133" t="s">
        <v>199</v>
      </c>
      <c r="C850" s="133" t="s">
        <v>10</v>
      </c>
      <c r="D850" s="133" t="s">
        <v>22</v>
      </c>
      <c r="E850" s="133" t="s">
        <v>192</v>
      </c>
      <c r="F850" s="134">
        <f>Приложение_6!F396</f>
        <v>5277891.38</v>
      </c>
      <c r="G850" s="134"/>
      <c r="I850" s="165">
        <v>5277891.38</v>
      </c>
      <c r="L850" s="165">
        <f t="shared" si="42"/>
        <v>0</v>
      </c>
      <c r="M850" s="165">
        <f t="shared" si="43"/>
        <v>0</v>
      </c>
    </row>
    <row r="851" spans="1:13" ht="63" outlineLevel="4">
      <c r="A851" s="132" t="s">
        <v>703</v>
      </c>
      <c r="B851" s="133" t="s">
        <v>199</v>
      </c>
      <c r="C851" s="133" t="s">
        <v>17</v>
      </c>
      <c r="D851" s="133" t="s">
        <v>3</v>
      </c>
      <c r="E851" s="133" t="s">
        <v>3</v>
      </c>
      <c r="F851" s="134">
        <f>F852</f>
        <v>178070.85</v>
      </c>
      <c r="G851" s="134"/>
      <c r="I851" s="165">
        <v>178070.85</v>
      </c>
      <c r="L851" s="165">
        <f t="shared" si="42"/>
        <v>0</v>
      </c>
      <c r="M851" s="165">
        <f t="shared" si="43"/>
        <v>0</v>
      </c>
    </row>
    <row r="852" spans="1:13" ht="31.5" outlineLevel="5">
      <c r="A852" s="132" t="s">
        <v>684</v>
      </c>
      <c r="B852" s="133" t="s">
        <v>199</v>
      </c>
      <c r="C852" s="133" t="s">
        <v>17</v>
      </c>
      <c r="D852" s="133" t="s">
        <v>22</v>
      </c>
      <c r="E852" s="133" t="s">
        <v>192</v>
      </c>
      <c r="F852" s="134">
        <f>Приложение_6!F397</f>
        <v>178070.85</v>
      </c>
      <c r="G852" s="134"/>
      <c r="I852" s="165">
        <v>178070.85</v>
      </c>
      <c r="L852" s="165">
        <f t="shared" si="42"/>
        <v>0</v>
      </c>
      <c r="M852" s="165">
        <f t="shared" si="43"/>
        <v>0</v>
      </c>
    </row>
    <row r="853" spans="1:13" ht="31.5" outlineLevel="4">
      <c r="A853" s="132" t="s">
        <v>704</v>
      </c>
      <c r="B853" s="133" t="s">
        <v>199</v>
      </c>
      <c r="C853" s="133" t="s">
        <v>47</v>
      </c>
      <c r="D853" s="133" t="s">
        <v>3</v>
      </c>
      <c r="E853" s="133" t="s">
        <v>3</v>
      </c>
      <c r="F853" s="134">
        <f>F854</f>
        <v>1406169.6800000002</v>
      </c>
      <c r="G853" s="134"/>
      <c r="I853" s="165">
        <v>1485091.82</v>
      </c>
      <c r="L853" s="165">
        <f t="shared" si="42"/>
        <v>78922.139999999898</v>
      </c>
      <c r="M853" s="165">
        <f t="shared" si="43"/>
        <v>0</v>
      </c>
    </row>
    <row r="854" spans="1:13" ht="31.5" outlineLevel="5">
      <c r="A854" s="132" t="s">
        <v>684</v>
      </c>
      <c r="B854" s="133" t="s">
        <v>199</v>
      </c>
      <c r="C854" s="133" t="s">
        <v>47</v>
      </c>
      <c r="D854" s="133" t="s">
        <v>22</v>
      </c>
      <c r="E854" s="133" t="s">
        <v>192</v>
      </c>
      <c r="F854" s="134">
        <f>Приложение_6!F398</f>
        <v>1406169.6800000002</v>
      </c>
      <c r="G854" s="134"/>
      <c r="I854" s="165">
        <v>1485091.82</v>
      </c>
      <c r="L854" s="165">
        <f t="shared" si="42"/>
        <v>78922.139999999898</v>
      </c>
      <c r="M854" s="165">
        <f t="shared" si="43"/>
        <v>0</v>
      </c>
    </row>
    <row r="855" spans="1:13" ht="31.5" outlineLevel="4">
      <c r="A855" s="132" t="s">
        <v>705</v>
      </c>
      <c r="B855" s="133" t="s">
        <v>199</v>
      </c>
      <c r="C855" s="133" t="s">
        <v>65</v>
      </c>
      <c r="D855" s="133" t="s">
        <v>3</v>
      </c>
      <c r="E855" s="133" t="s">
        <v>3</v>
      </c>
      <c r="F855" s="134">
        <f>F856</f>
        <v>194588</v>
      </c>
      <c r="G855" s="134"/>
      <c r="I855" s="165">
        <v>194588</v>
      </c>
      <c r="L855" s="165">
        <f t="shared" si="42"/>
        <v>0</v>
      </c>
      <c r="M855" s="165">
        <f t="shared" si="43"/>
        <v>0</v>
      </c>
    </row>
    <row r="856" spans="1:13" ht="31.5" outlineLevel="5">
      <c r="A856" s="132" t="s">
        <v>684</v>
      </c>
      <c r="B856" s="133" t="s">
        <v>199</v>
      </c>
      <c r="C856" s="133" t="s">
        <v>65</v>
      </c>
      <c r="D856" s="133" t="s">
        <v>22</v>
      </c>
      <c r="E856" s="133" t="s">
        <v>192</v>
      </c>
      <c r="F856" s="134">
        <f>Приложение_6!F399</f>
        <v>194588</v>
      </c>
      <c r="G856" s="134"/>
      <c r="I856" s="165">
        <v>194588</v>
      </c>
      <c r="L856" s="165">
        <f t="shared" si="42"/>
        <v>0</v>
      </c>
      <c r="M856" s="165">
        <f t="shared" si="43"/>
        <v>0</v>
      </c>
    </row>
    <row r="857" spans="1:13" ht="157.69999999999999" customHeight="1" outlineLevel="2">
      <c r="A857" s="132" t="s">
        <v>552</v>
      </c>
      <c r="B857" s="133" t="s">
        <v>200</v>
      </c>
      <c r="C857" s="133" t="s">
        <v>1</v>
      </c>
      <c r="D857" s="133" t="s">
        <v>3</v>
      </c>
      <c r="E857" s="133" t="s">
        <v>3</v>
      </c>
      <c r="F857" s="134">
        <f>F858+F863</f>
        <v>9871044.2200000007</v>
      </c>
      <c r="G857" s="134"/>
      <c r="I857" s="165">
        <v>9871044.2200000007</v>
      </c>
      <c r="L857" s="165">
        <f t="shared" ref="L857:L920" si="44">I857-F857</f>
        <v>0</v>
      </c>
      <c r="M857" s="165">
        <f t="shared" ref="M857:M920" si="45">J857-G857</f>
        <v>0</v>
      </c>
    </row>
    <row r="858" spans="1:13" ht="126" outlineLevel="3">
      <c r="A858" s="132" t="s">
        <v>450</v>
      </c>
      <c r="B858" s="133" t="s">
        <v>201</v>
      </c>
      <c r="C858" s="133" t="s">
        <v>1</v>
      </c>
      <c r="D858" s="133" t="s">
        <v>3</v>
      </c>
      <c r="E858" s="133" t="s">
        <v>3</v>
      </c>
      <c r="F858" s="134">
        <f>F859+F861</f>
        <v>9586044.2200000007</v>
      </c>
      <c r="G858" s="134"/>
      <c r="I858" s="165">
        <v>9586044.2200000007</v>
      </c>
      <c r="L858" s="165">
        <f t="shared" si="44"/>
        <v>0</v>
      </c>
      <c r="M858" s="165">
        <f t="shared" si="45"/>
        <v>0</v>
      </c>
    </row>
    <row r="859" spans="1:13" ht="141.75" outlineLevel="4">
      <c r="A859" s="132" t="s">
        <v>1226</v>
      </c>
      <c r="B859" s="133" t="s">
        <v>201</v>
      </c>
      <c r="C859" s="133" t="s">
        <v>10</v>
      </c>
      <c r="D859" s="133" t="s">
        <v>3</v>
      </c>
      <c r="E859" s="133" t="s">
        <v>3</v>
      </c>
      <c r="F859" s="134">
        <f>F860</f>
        <v>9186896.1500000004</v>
      </c>
      <c r="G859" s="134"/>
      <c r="I859" s="165">
        <v>9186896.1500000004</v>
      </c>
      <c r="L859" s="165">
        <f t="shared" si="44"/>
        <v>0</v>
      </c>
      <c r="M859" s="165">
        <f t="shared" si="45"/>
        <v>0</v>
      </c>
    </row>
    <row r="860" spans="1:13" ht="31.5" outlineLevel="5">
      <c r="A860" s="132" t="s">
        <v>684</v>
      </c>
      <c r="B860" s="133" t="s">
        <v>201</v>
      </c>
      <c r="C860" s="133" t="s">
        <v>10</v>
      </c>
      <c r="D860" s="133" t="s">
        <v>22</v>
      </c>
      <c r="E860" s="133" t="s">
        <v>192</v>
      </c>
      <c r="F860" s="134">
        <f>Приложение_6!F402</f>
        <v>9186896.1500000004</v>
      </c>
      <c r="G860" s="134"/>
      <c r="I860" s="165">
        <v>9186896.1500000004</v>
      </c>
      <c r="L860" s="165">
        <f t="shared" si="44"/>
        <v>0</v>
      </c>
      <c r="M860" s="165">
        <f t="shared" si="45"/>
        <v>0</v>
      </c>
    </row>
    <row r="861" spans="1:13" ht="63" outlineLevel="4">
      <c r="A861" s="132" t="s">
        <v>703</v>
      </c>
      <c r="B861" s="133" t="s">
        <v>201</v>
      </c>
      <c r="C861" s="133" t="s">
        <v>17</v>
      </c>
      <c r="D861" s="133" t="s">
        <v>3</v>
      </c>
      <c r="E861" s="133" t="s">
        <v>3</v>
      </c>
      <c r="F861" s="134">
        <f>F862</f>
        <v>399148.07</v>
      </c>
      <c r="G861" s="134"/>
      <c r="I861" s="165">
        <v>399148.07</v>
      </c>
      <c r="L861" s="165">
        <f t="shared" si="44"/>
        <v>0</v>
      </c>
      <c r="M861" s="165">
        <f t="shared" si="45"/>
        <v>0</v>
      </c>
    </row>
    <row r="862" spans="1:13" ht="31.5" outlineLevel="5">
      <c r="A862" s="132" t="s">
        <v>684</v>
      </c>
      <c r="B862" s="133" t="s">
        <v>201</v>
      </c>
      <c r="C862" s="133" t="s">
        <v>17</v>
      </c>
      <c r="D862" s="133" t="s">
        <v>22</v>
      </c>
      <c r="E862" s="133" t="s">
        <v>192</v>
      </c>
      <c r="F862" s="134">
        <f>Приложение_6!F403</f>
        <v>399148.07</v>
      </c>
      <c r="G862" s="134"/>
      <c r="I862" s="165">
        <v>399148.07</v>
      </c>
      <c r="L862" s="165">
        <f t="shared" si="44"/>
        <v>0</v>
      </c>
      <c r="M862" s="165">
        <f t="shared" si="45"/>
        <v>0</v>
      </c>
    </row>
    <row r="863" spans="1:13" ht="126" outlineLevel="3">
      <c r="A863" s="132" t="s">
        <v>439</v>
      </c>
      <c r="B863" s="133" t="s">
        <v>202</v>
      </c>
      <c r="C863" s="133" t="s">
        <v>1</v>
      </c>
      <c r="D863" s="133" t="s">
        <v>3</v>
      </c>
      <c r="E863" s="133" t="s">
        <v>3</v>
      </c>
      <c r="F863" s="134">
        <f>F864</f>
        <v>285000</v>
      </c>
      <c r="G863" s="134"/>
      <c r="I863" s="165">
        <v>285000</v>
      </c>
      <c r="L863" s="165">
        <f t="shared" si="44"/>
        <v>0</v>
      </c>
      <c r="M863" s="165">
        <f t="shared" si="45"/>
        <v>0</v>
      </c>
    </row>
    <row r="864" spans="1:13" ht="141.75" outlineLevel="4">
      <c r="A864" s="132" t="s">
        <v>1226</v>
      </c>
      <c r="B864" s="133" t="s">
        <v>202</v>
      </c>
      <c r="C864" s="133" t="s">
        <v>10</v>
      </c>
      <c r="D864" s="133" t="s">
        <v>3</v>
      </c>
      <c r="E864" s="133" t="s">
        <v>3</v>
      </c>
      <c r="F864" s="134">
        <f>F865</f>
        <v>285000</v>
      </c>
      <c r="G864" s="134"/>
      <c r="I864" s="165">
        <v>285000</v>
      </c>
      <c r="L864" s="165">
        <f t="shared" si="44"/>
        <v>0</v>
      </c>
      <c r="M864" s="165">
        <f t="shared" si="45"/>
        <v>0</v>
      </c>
    </row>
    <row r="865" spans="1:13" ht="31.5" outlineLevel="5">
      <c r="A865" s="132" t="s">
        <v>684</v>
      </c>
      <c r="B865" s="133" t="s">
        <v>202</v>
      </c>
      <c r="C865" s="133" t="s">
        <v>10</v>
      </c>
      <c r="D865" s="133" t="s">
        <v>22</v>
      </c>
      <c r="E865" s="133" t="s">
        <v>192</v>
      </c>
      <c r="F865" s="134">
        <f>Приложение_6!F405</f>
        <v>285000</v>
      </c>
      <c r="G865" s="134"/>
      <c r="I865" s="165">
        <v>285000</v>
      </c>
      <c r="L865" s="165">
        <f t="shared" si="44"/>
        <v>0</v>
      </c>
      <c r="M865" s="165">
        <f t="shared" si="45"/>
        <v>0</v>
      </c>
    </row>
    <row r="866" spans="1:13" ht="189" outlineLevel="2">
      <c r="A866" s="132" t="s">
        <v>553</v>
      </c>
      <c r="B866" s="133" t="s">
        <v>203</v>
      </c>
      <c r="C866" s="133" t="s">
        <v>1</v>
      </c>
      <c r="D866" s="133" t="s">
        <v>3</v>
      </c>
      <c r="E866" s="133" t="s">
        <v>3</v>
      </c>
      <c r="F866" s="134">
        <f>F867</f>
        <v>5710035.0199999996</v>
      </c>
      <c r="G866" s="134"/>
      <c r="I866" s="165">
        <v>6035572.1299999999</v>
      </c>
      <c r="L866" s="165">
        <f t="shared" si="44"/>
        <v>325537.11000000034</v>
      </c>
      <c r="M866" s="165">
        <f t="shared" si="45"/>
        <v>0</v>
      </c>
    </row>
    <row r="867" spans="1:13" ht="126" outlineLevel="3">
      <c r="A867" s="132" t="s">
        <v>450</v>
      </c>
      <c r="B867" s="133" t="s">
        <v>204</v>
      </c>
      <c r="C867" s="133" t="s">
        <v>1</v>
      </c>
      <c r="D867" s="133" t="s">
        <v>3</v>
      </c>
      <c r="E867" s="133" t="s">
        <v>3</v>
      </c>
      <c r="F867" s="134">
        <f>F868+F870</f>
        <v>5710035.0199999996</v>
      </c>
      <c r="G867" s="134"/>
      <c r="I867" s="165">
        <v>6035572.1299999999</v>
      </c>
      <c r="L867" s="165">
        <f t="shared" si="44"/>
        <v>325537.11000000034</v>
      </c>
      <c r="M867" s="165">
        <f t="shared" si="45"/>
        <v>0</v>
      </c>
    </row>
    <row r="868" spans="1:13" ht="141.75" outlineLevel="4">
      <c r="A868" s="132" t="s">
        <v>1226</v>
      </c>
      <c r="B868" s="133" t="s">
        <v>204</v>
      </c>
      <c r="C868" s="133" t="s">
        <v>10</v>
      </c>
      <c r="D868" s="133" t="s">
        <v>3</v>
      </c>
      <c r="E868" s="133" t="s">
        <v>3</v>
      </c>
      <c r="F868" s="134">
        <f>F869</f>
        <v>5305905.13</v>
      </c>
      <c r="G868" s="134"/>
      <c r="I868" s="165">
        <v>5630310.4100000001</v>
      </c>
      <c r="L868" s="165">
        <f t="shared" si="44"/>
        <v>324405.28000000026</v>
      </c>
      <c r="M868" s="165">
        <f t="shared" si="45"/>
        <v>0</v>
      </c>
    </row>
    <row r="869" spans="1:13" ht="31.5" outlineLevel="5">
      <c r="A869" s="132" t="s">
        <v>684</v>
      </c>
      <c r="B869" s="133" t="s">
        <v>204</v>
      </c>
      <c r="C869" s="133" t="s">
        <v>10</v>
      </c>
      <c r="D869" s="133" t="s">
        <v>22</v>
      </c>
      <c r="E869" s="133" t="s">
        <v>192</v>
      </c>
      <c r="F869" s="134">
        <f>Приложение_6!F408</f>
        <v>5305905.13</v>
      </c>
      <c r="G869" s="134"/>
      <c r="I869" s="165">
        <v>5630310.4100000001</v>
      </c>
      <c r="L869" s="165">
        <f t="shared" si="44"/>
        <v>324405.28000000026</v>
      </c>
      <c r="M869" s="165">
        <f t="shared" si="45"/>
        <v>0</v>
      </c>
    </row>
    <row r="870" spans="1:13" ht="63" outlineLevel="4">
      <c r="A870" s="132" t="s">
        <v>703</v>
      </c>
      <c r="B870" s="133" t="s">
        <v>204</v>
      </c>
      <c r="C870" s="133" t="s">
        <v>17</v>
      </c>
      <c r="D870" s="133" t="s">
        <v>3</v>
      </c>
      <c r="E870" s="133" t="s">
        <v>3</v>
      </c>
      <c r="F870" s="134">
        <f>F871</f>
        <v>404129.88999999996</v>
      </c>
      <c r="G870" s="134"/>
      <c r="I870" s="165">
        <v>405261.72</v>
      </c>
      <c r="L870" s="165">
        <f t="shared" si="44"/>
        <v>1131.8300000000163</v>
      </c>
      <c r="M870" s="165">
        <f t="shared" si="45"/>
        <v>0</v>
      </c>
    </row>
    <row r="871" spans="1:13" ht="31.5" outlineLevel="5">
      <c r="A871" s="132" t="s">
        <v>684</v>
      </c>
      <c r="B871" s="133" t="s">
        <v>204</v>
      </c>
      <c r="C871" s="133" t="s">
        <v>17</v>
      </c>
      <c r="D871" s="133" t="s">
        <v>22</v>
      </c>
      <c r="E871" s="133" t="s">
        <v>192</v>
      </c>
      <c r="F871" s="134">
        <f>Приложение_6!F409</f>
        <v>404129.88999999996</v>
      </c>
      <c r="G871" s="134"/>
      <c r="I871" s="165">
        <v>405261.72</v>
      </c>
      <c r="L871" s="165">
        <f t="shared" si="44"/>
        <v>1131.8300000000163</v>
      </c>
      <c r="M871" s="165">
        <f t="shared" si="45"/>
        <v>0</v>
      </c>
    </row>
    <row r="872" spans="1:13" ht="47.25" outlineLevel="1">
      <c r="A872" s="139" t="s">
        <v>622</v>
      </c>
      <c r="B872" s="140" t="s">
        <v>7</v>
      </c>
      <c r="C872" s="140" t="s">
        <v>1</v>
      </c>
      <c r="D872" s="140" t="s">
        <v>3</v>
      </c>
      <c r="E872" s="140" t="s">
        <v>3</v>
      </c>
      <c r="F872" s="141">
        <f>F873+F883+F889</f>
        <v>1770876.8800000001</v>
      </c>
      <c r="G872" s="141"/>
      <c r="I872" s="165">
        <v>1770876.88</v>
      </c>
      <c r="L872" s="165">
        <f t="shared" si="44"/>
        <v>0</v>
      </c>
      <c r="M872" s="165">
        <f t="shared" si="45"/>
        <v>0</v>
      </c>
    </row>
    <row r="873" spans="1:13" ht="110.25" outlineLevel="2">
      <c r="A873" s="132" t="s">
        <v>496</v>
      </c>
      <c r="B873" s="133" t="s">
        <v>15</v>
      </c>
      <c r="C873" s="133" t="s">
        <v>1</v>
      </c>
      <c r="D873" s="133" t="s">
        <v>3</v>
      </c>
      <c r="E873" s="133" t="s">
        <v>3</v>
      </c>
      <c r="F873" s="134">
        <f>F874</f>
        <v>745206.43</v>
      </c>
      <c r="G873" s="134"/>
      <c r="I873" s="165">
        <v>745206.43</v>
      </c>
      <c r="L873" s="165">
        <f t="shared" si="44"/>
        <v>0</v>
      </c>
      <c r="M873" s="165">
        <f t="shared" si="45"/>
        <v>0</v>
      </c>
    </row>
    <row r="874" spans="1:13" ht="47.25" outlineLevel="3">
      <c r="A874" s="132" t="s">
        <v>437</v>
      </c>
      <c r="B874" s="133" t="s">
        <v>16</v>
      </c>
      <c r="C874" s="133" t="s">
        <v>1</v>
      </c>
      <c r="D874" s="133" t="s">
        <v>3</v>
      </c>
      <c r="E874" s="133" t="s">
        <v>3</v>
      </c>
      <c r="F874" s="134">
        <f>F875+F879</f>
        <v>745206.43</v>
      </c>
      <c r="G874" s="134"/>
      <c r="I874" s="165">
        <v>745206.43</v>
      </c>
      <c r="L874" s="165">
        <f t="shared" si="44"/>
        <v>0</v>
      </c>
      <c r="M874" s="165">
        <f t="shared" si="45"/>
        <v>0</v>
      </c>
    </row>
    <row r="875" spans="1:13" ht="141.75" outlineLevel="4">
      <c r="A875" s="132" t="s">
        <v>1226</v>
      </c>
      <c r="B875" s="133" t="s">
        <v>16</v>
      </c>
      <c r="C875" s="133" t="s">
        <v>10</v>
      </c>
      <c r="D875" s="133" t="s">
        <v>3</v>
      </c>
      <c r="E875" s="133" t="s">
        <v>3</v>
      </c>
      <c r="F875" s="134">
        <f>F876+F877+F878</f>
        <v>227356.95</v>
      </c>
      <c r="G875" s="134"/>
      <c r="I875" s="165">
        <v>227356.95</v>
      </c>
      <c r="L875" s="165">
        <f t="shared" si="44"/>
        <v>0</v>
      </c>
      <c r="M875" s="165">
        <f t="shared" si="45"/>
        <v>0</v>
      </c>
    </row>
    <row r="876" spans="1:13" ht="94.5" outlineLevel="5">
      <c r="A876" s="132" t="s">
        <v>673</v>
      </c>
      <c r="B876" s="133" t="s">
        <v>16</v>
      </c>
      <c r="C876" s="133" t="s">
        <v>10</v>
      </c>
      <c r="D876" s="133" t="s">
        <v>2</v>
      </c>
      <c r="E876" s="133" t="s">
        <v>14</v>
      </c>
      <c r="F876" s="134">
        <f>Приложение_6!F28</f>
        <v>32300</v>
      </c>
      <c r="G876" s="134"/>
      <c r="I876" s="165">
        <v>32300</v>
      </c>
      <c r="L876" s="165">
        <f t="shared" si="44"/>
        <v>0</v>
      </c>
      <c r="M876" s="165">
        <f t="shared" si="45"/>
        <v>0</v>
      </c>
    </row>
    <row r="877" spans="1:13" ht="126" outlineLevel="5">
      <c r="A877" s="132" t="s">
        <v>674</v>
      </c>
      <c r="B877" s="133" t="s">
        <v>16</v>
      </c>
      <c r="C877" s="133" t="s">
        <v>10</v>
      </c>
      <c r="D877" s="133" t="s">
        <v>2</v>
      </c>
      <c r="E877" s="133" t="s">
        <v>22</v>
      </c>
      <c r="F877" s="134">
        <f>Приложение_6!F103</f>
        <v>164356.95000000001</v>
      </c>
      <c r="G877" s="134"/>
      <c r="I877" s="165">
        <v>164356.95000000001</v>
      </c>
      <c r="L877" s="165">
        <f t="shared" si="44"/>
        <v>0</v>
      </c>
      <c r="M877" s="165">
        <f t="shared" si="45"/>
        <v>0</v>
      </c>
    </row>
    <row r="878" spans="1:13" ht="94.5" outlineLevel="5">
      <c r="A878" s="132" t="s">
        <v>675</v>
      </c>
      <c r="B878" s="133" t="s">
        <v>16</v>
      </c>
      <c r="C878" s="133" t="s">
        <v>10</v>
      </c>
      <c r="D878" s="133" t="s">
        <v>2</v>
      </c>
      <c r="E878" s="133" t="s">
        <v>60</v>
      </c>
      <c r="F878" s="134">
        <f>Приложение_6!F117</f>
        <v>30700</v>
      </c>
      <c r="G878" s="134"/>
      <c r="I878" s="165">
        <v>30700</v>
      </c>
      <c r="L878" s="165">
        <f t="shared" si="44"/>
        <v>0</v>
      </c>
      <c r="M878" s="165">
        <f t="shared" si="45"/>
        <v>0</v>
      </c>
    </row>
    <row r="879" spans="1:13" ht="63" outlineLevel="4">
      <c r="A879" s="132" t="s">
        <v>703</v>
      </c>
      <c r="B879" s="133" t="s">
        <v>16</v>
      </c>
      <c r="C879" s="133" t="s">
        <v>17</v>
      </c>
      <c r="D879" s="133" t="s">
        <v>3</v>
      </c>
      <c r="E879" s="133" t="s">
        <v>3</v>
      </c>
      <c r="F879" s="134">
        <f>F880+F881+F882</f>
        <v>517849.48000000004</v>
      </c>
      <c r="G879" s="134"/>
      <c r="I879" s="165">
        <v>517849.48</v>
      </c>
      <c r="L879" s="165">
        <f t="shared" si="44"/>
        <v>0</v>
      </c>
      <c r="M879" s="165">
        <f t="shared" si="45"/>
        <v>0</v>
      </c>
    </row>
    <row r="880" spans="1:13" ht="94.5" outlineLevel="5">
      <c r="A880" s="132" t="s">
        <v>673</v>
      </c>
      <c r="B880" s="133" t="s">
        <v>16</v>
      </c>
      <c r="C880" s="133" t="s">
        <v>17</v>
      </c>
      <c r="D880" s="133" t="s">
        <v>2</v>
      </c>
      <c r="E880" s="133" t="s">
        <v>14</v>
      </c>
      <c r="F880" s="134">
        <f>Приложение_6!F29</f>
        <v>39500</v>
      </c>
      <c r="G880" s="134"/>
      <c r="I880" s="165">
        <v>39500</v>
      </c>
      <c r="L880" s="165">
        <f t="shared" si="44"/>
        <v>0</v>
      </c>
      <c r="M880" s="165">
        <f t="shared" si="45"/>
        <v>0</v>
      </c>
    </row>
    <row r="881" spans="1:13" ht="126" outlineLevel="5">
      <c r="A881" s="132" t="s">
        <v>674</v>
      </c>
      <c r="B881" s="133" t="s">
        <v>16</v>
      </c>
      <c r="C881" s="133" t="s">
        <v>17</v>
      </c>
      <c r="D881" s="133" t="s">
        <v>2</v>
      </c>
      <c r="E881" s="133" t="s">
        <v>22</v>
      </c>
      <c r="F881" s="134">
        <f>Приложение_6!F104</f>
        <v>451649.48000000004</v>
      </c>
      <c r="G881" s="134"/>
      <c r="I881" s="165">
        <v>451649.48</v>
      </c>
      <c r="L881" s="165">
        <f t="shared" si="44"/>
        <v>0</v>
      </c>
      <c r="M881" s="165">
        <f t="shared" si="45"/>
        <v>0</v>
      </c>
    </row>
    <row r="882" spans="1:13" ht="94.5" outlineLevel="5">
      <c r="A882" s="132" t="s">
        <v>675</v>
      </c>
      <c r="B882" s="133" t="s">
        <v>16</v>
      </c>
      <c r="C882" s="133" t="s">
        <v>17</v>
      </c>
      <c r="D882" s="133" t="s">
        <v>2</v>
      </c>
      <c r="E882" s="133" t="s">
        <v>60</v>
      </c>
      <c r="F882" s="134">
        <f>Приложение_6!F118</f>
        <v>26700</v>
      </c>
      <c r="G882" s="134"/>
      <c r="I882" s="165">
        <v>26700</v>
      </c>
      <c r="L882" s="165">
        <f t="shared" si="44"/>
        <v>0</v>
      </c>
      <c r="M882" s="165">
        <f t="shared" si="45"/>
        <v>0</v>
      </c>
    </row>
    <row r="883" spans="1:13" ht="31.5" outlineLevel="2">
      <c r="A883" s="132" t="s">
        <v>497</v>
      </c>
      <c r="B883" s="133" t="s">
        <v>18</v>
      </c>
      <c r="C883" s="133" t="s">
        <v>1</v>
      </c>
      <c r="D883" s="133" t="s">
        <v>3</v>
      </c>
      <c r="E883" s="133" t="s">
        <v>3</v>
      </c>
      <c r="F883" s="134">
        <f>F884</f>
        <v>402433.92</v>
      </c>
      <c r="G883" s="134"/>
      <c r="I883" s="165">
        <v>402433.92</v>
      </c>
      <c r="L883" s="165">
        <f t="shared" si="44"/>
        <v>0</v>
      </c>
      <c r="M883" s="165">
        <f t="shared" si="45"/>
        <v>0</v>
      </c>
    </row>
    <row r="884" spans="1:13" ht="47.25" outlineLevel="3">
      <c r="A884" s="132" t="s">
        <v>437</v>
      </c>
      <c r="B884" s="133" t="s">
        <v>19</v>
      </c>
      <c r="C884" s="133" t="s">
        <v>1</v>
      </c>
      <c r="D884" s="133" t="s">
        <v>3</v>
      </c>
      <c r="E884" s="133" t="s">
        <v>3</v>
      </c>
      <c r="F884" s="134">
        <f>F885</f>
        <v>402433.92</v>
      </c>
      <c r="G884" s="134"/>
      <c r="I884" s="165">
        <v>402433.92</v>
      </c>
      <c r="L884" s="165">
        <f t="shared" si="44"/>
        <v>0</v>
      </c>
      <c r="M884" s="165">
        <f t="shared" si="45"/>
        <v>0</v>
      </c>
    </row>
    <row r="885" spans="1:13" ht="63" outlineLevel="4">
      <c r="A885" s="132" t="s">
        <v>703</v>
      </c>
      <c r="B885" s="133" t="s">
        <v>19</v>
      </c>
      <c r="C885" s="133" t="s">
        <v>17</v>
      </c>
      <c r="D885" s="133" t="s">
        <v>3</v>
      </c>
      <c r="E885" s="133" t="s">
        <v>3</v>
      </c>
      <c r="F885" s="134">
        <f>F886+F887+F888</f>
        <v>402433.92</v>
      </c>
      <c r="G885" s="134"/>
      <c r="I885" s="165">
        <v>402433.92</v>
      </c>
      <c r="L885" s="165">
        <f t="shared" si="44"/>
        <v>0</v>
      </c>
      <c r="M885" s="165">
        <f t="shared" si="45"/>
        <v>0</v>
      </c>
    </row>
    <row r="886" spans="1:13" ht="94.5" outlineLevel="5">
      <c r="A886" s="132" t="s">
        <v>673</v>
      </c>
      <c r="B886" s="133" t="s">
        <v>19</v>
      </c>
      <c r="C886" s="133" t="s">
        <v>17</v>
      </c>
      <c r="D886" s="133" t="s">
        <v>2</v>
      </c>
      <c r="E886" s="133" t="s">
        <v>14</v>
      </c>
      <c r="F886" s="134">
        <f>Приложение_6!F32</f>
        <v>9132</v>
      </c>
      <c r="G886" s="134"/>
      <c r="I886" s="165">
        <v>9132</v>
      </c>
      <c r="L886" s="165">
        <f t="shared" si="44"/>
        <v>0</v>
      </c>
      <c r="M886" s="165">
        <f t="shared" si="45"/>
        <v>0</v>
      </c>
    </row>
    <row r="887" spans="1:13" ht="126" outlineLevel="5">
      <c r="A887" s="132" t="s">
        <v>674</v>
      </c>
      <c r="B887" s="133" t="s">
        <v>19</v>
      </c>
      <c r="C887" s="133" t="s">
        <v>17</v>
      </c>
      <c r="D887" s="133" t="s">
        <v>2</v>
      </c>
      <c r="E887" s="133" t="s">
        <v>22</v>
      </c>
      <c r="F887" s="134">
        <f>Приложение_6!F107</f>
        <v>377187.92</v>
      </c>
      <c r="G887" s="134"/>
      <c r="I887" s="165">
        <v>377187.92</v>
      </c>
      <c r="L887" s="165">
        <f t="shared" si="44"/>
        <v>0</v>
      </c>
      <c r="M887" s="165">
        <f t="shared" si="45"/>
        <v>0</v>
      </c>
    </row>
    <row r="888" spans="1:13" ht="94.5" outlineLevel="5">
      <c r="A888" s="132" t="s">
        <v>675</v>
      </c>
      <c r="B888" s="133" t="s">
        <v>19</v>
      </c>
      <c r="C888" s="133" t="s">
        <v>17</v>
      </c>
      <c r="D888" s="133" t="s">
        <v>2</v>
      </c>
      <c r="E888" s="133" t="s">
        <v>60</v>
      </c>
      <c r="F888" s="134">
        <f>Приложение_6!F121</f>
        <v>16114</v>
      </c>
      <c r="G888" s="134"/>
      <c r="I888" s="165">
        <v>16114</v>
      </c>
      <c r="L888" s="165">
        <f t="shared" si="44"/>
        <v>0</v>
      </c>
      <c r="M888" s="165">
        <f t="shared" si="45"/>
        <v>0</v>
      </c>
    </row>
    <row r="889" spans="1:13" ht="63" outlineLevel="2">
      <c r="A889" s="132" t="s">
        <v>495</v>
      </c>
      <c r="B889" s="133" t="s">
        <v>8</v>
      </c>
      <c r="C889" s="133" t="s">
        <v>1</v>
      </c>
      <c r="D889" s="133" t="s">
        <v>3</v>
      </c>
      <c r="E889" s="133" t="s">
        <v>3</v>
      </c>
      <c r="F889" s="134">
        <f>F890</f>
        <v>623236.53</v>
      </c>
      <c r="G889" s="134"/>
      <c r="I889" s="165">
        <v>623236.53</v>
      </c>
      <c r="L889" s="165">
        <f t="shared" si="44"/>
        <v>0</v>
      </c>
      <c r="M889" s="165">
        <f t="shared" si="45"/>
        <v>0</v>
      </c>
    </row>
    <row r="890" spans="1:13" ht="47.25" outlineLevel="3">
      <c r="A890" s="132" t="s">
        <v>437</v>
      </c>
      <c r="B890" s="133" t="s">
        <v>9</v>
      </c>
      <c r="C890" s="133" t="s">
        <v>1</v>
      </c>
      <c r="D890" s="133" t="s">
        <v>3</v>
      </c>
      <c r="E890" s="133" t="s">
        <v>3</v>
      </c>
      <c r="F890" s="134">
        <f>F891+F894</f>
        <v>623236.53</v>
      </c>
      <c r="G890" s="134"/>
      <c r="I890" s="165">
        <v>623236.53</v>
      </c>
      <c r="L890" s="165">
        <f t="shared" si="44"/>
        <v>0</v>
      </c>
      <c r="M890" s="165">
        <f t="shared" si="45"/>
        <v>0</v>
      </c>
    </row>
    <row r="891" spans="1:13" ht="141.75" outlineLevel="4">
      <c r="A891" s="132" t="s">
        <v>1226</v>
      </c>
      <c r="B891" s="133" t="s">
        <v>9</v>
      </c>
      <c r="C891" s="133" t="s">
        <v>10</v>
      </c>
      <c r="D891" s="133" t="s">
        <v>3</v>
      </c>
      <c r="E891" s="133" t="s">
        <v>3</v>
      </c>
      <c r="F891" s="134">
        <f>F892+F893</f>
        <v>489036.52999999997</v>
      </c>
      <c r="G891" s="134"/>
      <c r="I891" s="165">
        <v>489036.53</v>
      </c>
      <c r="L891" s="165">
        <f t="shared" si="44"/>
        <v>0</v>
      </c>
      <c r="M891" s="165">
        <f t="shared" si="45"/>
        <v>0</v>
      </c>
    </row>
    <row r="892" spans="1:13" ht="63" outlineLevel="5">
      <c r="A892" s="132" t="s">
        <v>672</v>
      </c>
      <c r="B892" s="133" t="s">
        <v>9</v>
      </c>
      <c r="C892" s="133" t="s">
        <v>10</v>
      </c>
      <c r="D892" s="133" t="s">
        <v>2</v>
      </c>
      <c r="E892" s="133" t="s">
        <v>5</v>
      </c>
      <c r="F892" s="134">
        <f>Приложение_6!F17</f>
        <v>96826.49</v>
      </c>
      <c r="G892" s="134"/>
      <c r="I892" s="165">
        <v>96826.49</v>
      </c>
      <c r="L892" s="165">
        <f t="shared" si="44"/>
        <v>0</v>
      </c>
      <c r="M892" s="165">
        <f t="shared" si="45"/>
        <v>0</v>
      </c>
    </row>
    <row r="893" spans="1:13" ht="126" outlineLevel="5">
      <c r="A893" s="132" t="s">
        <v>674</v>
      </c>
      <c r="B893" s="133" t="s">
        <v>9</v>
      </c>
      <c r="C893" s="133" t="s">
        <v>10</v>
      </c>
      <c r="D893" s="133" t="s">
        <v>2</v>
      </c>
      <c r="E893" s="133" t="s">
        <v>22</v>
      </c>
      <c r="F893" s="134">
        <f>Приложение_6!F110</f>
        <v>392210.04</v>
      </c>
      <c r="G893" s="134"/>
      <c r="I893" s="165">
        <v>392210.04</v>
      </c>
      <c r="L893" s="165">
        <f t="shared" si="44"/>
        <v>0</v>
      </c>
      <c r="M893" s="165">
        <f t="shared" si="45"/>
        <v>0</v>
      </c>
    </row>
    <row r="894" spans="1:13" ht="63" outlineLevel="4">
      <c r="A894" s="132" t="s">
        <v>703</v>
      </c>
      <c r="B894" s="133" t="s">
        <v>9</v>
      </c>
      <c r="C894" s="133" t="s">
        <v>17</v>
      </c>
      <c r="D894" s="133" t="s">
        <v>3</v>
      </c>
      <c r="E894" s="133" t="s">
        <v>3</v>
      </c>
      <c r="F894" s="134">
        <f>F895</f>
        <v>134200</v>
      </c>
      <c r="G894" s="134"/>
      <c r="I894" s="165">
        <v>134200</v>
      </c>
      <c r="L894" s="165">
        <f t="shared" si="44"/>
        <v>0</v>
      </c>
      <c r="M894" s="165">
        <f t="shared" si="45"/>
        <v>0</v>
      </c>
    </row>
    <row r="895" spans="1:13" ht="126" outlineLevel="5">
      <c r="A895" s="132" t="s">
        <v>674</v>
      </c>
      <c r="B895" s="133" t="s">
        <v>9</v>
      </c>
      <c r="C895" s="133" t="s">
        <v>17</v>
      </c>
      <c r="D895" s="133" t="s">
        <v>2</v>
      </c>
      <c r="E895" s="133" t="s">
        <v>22</v>
      </c>
      <c r="F895" s="134">
        <f>Приложение_6!F111</f>
        <v>134200</v>
      </c>
      <c r="G895" s="134"/>
      <c r="I895" s="165">
        <v>134200</v>
      </c>
      <c r="L895" s="165">
        <f t="shared" si="44"/>
        <v>0</v>
      </c>
      <c r="M895" s="165">
        <f t="shared" si="45"/>
        <v>0</v>
      </c>
    </row>
    <row r="896" spans="1:13" ht="31.5">
      <c r="A896" s="139" t="s">
        <v>1240</v>
      </c>
      <c r="B896" s="140" t="s">
        <v>11</v>
      </c>
      <c r="C896" s="140" t="s">
        <v>1</v>
      </c>
      <c r="D896" s="140" t="s">
        <v>3</v>
      </c>
      <c r="E896" s="140" t="s">
        <v>3</v>
      </c>
      <c r="F896" s="141">
        <f>F897+F900+F903+F906+F909+F913+F916+F921+F929+F932+F935+F926</f>
        <v>37295696.719999999</v>
      </c>
      <c r="G896" s="141"/>
      <c r="I896" s="165">
        <v>32401430.890000001</v>
      </c>
      <c r="L896" s="165">
        <f t="shared" si="44"/>
        <v>-4894265.8299999982</v>
      </c>
      <c r="M896" s="165">
        <f t="shared" si="45"/>
        <v>0</v>
      </c>
    </row>
    <row r="897" spans="1:13" ht="126" outlineLevel="3">
      <c r="A897" s="132" t="s">
        <v>450</v>
      </c>
      <c r="B897" s="133" t="s">
        <v>241</v>
      </c>
      <c r="C897" s="133" t="s">
        <v>1</v>
      </c>
      <c r="D897" s="133" t="s">
        <v>3</v>
      </c>
      <c r="E897" s="133" t="s">
        <v>3</v>
      </c>
      <c r="F897" s="134">
        <f>F898</f>
        <v>2114816.52</v>
      </c>
      <c r="G897" s="134"/>
      <c r="I897" s="165">
        <v>2114816.52</v>
      </c>
      <c r="L897" s="165">
        <f t="shared" si="44"/>
        <v>0</v>
      </c>
      <c r="M897" s="165">
        <f t="shared" si="45"/>
        <v>0</v>
      </c>
    </row>
    <row r="898" spans="1:13" ht="78.75" outlineLevel="4">
      <c r="A898" s="132" t="s">
        <v>706</v>
      </c>
      <c r="B898" s="133" t="s">
        <v>241</v>
      </c>
      <c r="C898" s="133" t="s">
        <v>70</v>
      </c>
      <c r="D898" s="133" t="s">
        <v>3</v>
      </c>
      <c r="E898" s="133" t="s">
        <v>3</v>
      </c>
      <c r="F898" s="134">
        <f>F899</f>
        <v>2114816.52</v>
      </c>
      <c r="G898" s="134"/>
      <c r="I898" s="165">
        <v>2114816.52</v>
      </c>
      <c r="L898" s="165">
        <f t="shared" si="44"/>
        <v>0</v>
      </c>
      <c r="M898" s="165">
        <f t="shared" si="45"/>
        <v>0</v>
      </c>
    </row>
    <row r="899" spans="1:13" ht="47.25" outlineLevel="5">
      <c r="A899" s="132" t="s">
        <v>688</v>
      </c>
      <c r="B899" s="133" t="s">
        <v>241</v>
      </c>
      <c r="C899" s="133" t="s">
        <v>70</v>
      </c>
      <c r="D899" s="133" t="s">
        <v>159</v>
      </c>
      <c r="E899" s="133" t="s">
        <v>159</v>
      </c>
      <c r="F899" s="134">
        <f>Приложение_6!F486</f>
        <v>2114816.52</v>
      </c>
      <c r="G899" s="134"/>
      <c r="I899" s="165">
        <v>2114816.52</v>
      </c>
      <c r="L899" s="165">
        <f t="shared" si="44"/>
        <v>0</v>
      </c>
      <c r="M899" s="165">
        <f t="shared" si="45"/>
        <v>0</v>
      </c>
    </row>
    <row r="900" spans="1:13" ht="47.25" outlineLevel="3">
      <c r="A900" s="132" t="s">
        <v>438</v>
      </c>
      <c r="B900" s="133" t="s">
        <v>12</v>
      </c>
      <c r="C900" s="133" t="s">
        <v>1</v>
      </c>
      <c r="D900" s="133" t="s">
        <v>3</v>
      </c>
      <c r="E900" s="133" t="s">
        <v>3</v>
      </c>
      <c r="F900" s="134">
        <f>F901</f>
        <v>2124303</v>
      </c>
      <c r="G900" s="134"/>
      <c r="I900" s="165">
        <v>2124303</v>
      </c>
      <c r="L900" s="165">
        <f t="shared" si="44"/>
        <v>0</v>
      </c>
      <c r="M900" s="165">
        <f t="shared" si="45"/>
        <v>0</v>
      </c>
    </row>
    <row r="901" spans="1:13" ht="141.75" outlineLevel="4">
      <c r="A901" s="132" t="s">
        <v>1226</v>
      </c>
      <c r="B901" s="133" t="s">
        <v>12</v>
      </c>
      <c r="C901" s="133" t="s">
        <v>10</v>
      </c>
      <c r="D901" s="133" t="s">
        <v>3</v>
      </c>
      <c r="E901" s="133" t="s">
        <v>3</v>
      </c>
      <c r="F901" s="134">
        <f>F902</f>
        <v>2124303</v>
      </c>
      <c r="G901" s="134"/>
      <c r="I901" s="165">
        <v>2124303</v>
      </c>
      <c r="L901" s="165">
        <f t="shared" si="44"/>
        <v>0</v>
      </c>
      <c r="M901" s="165">
        <f t="shared" si="45"/>
        <v>0</v>
      </c>
    </row>
    <row r="902" spans="1:13" ht="63" outlineLevel="5">
      <c r="A902" s="132" t="s">
        <v>672</v>
      </c>
      <c r="B902" s="133" t="s">
        <v>12</v>
      </c>
      <c r="C902" s="133" t="s">
        <v>10</v>
      </c>
      <c r="D902" s="133" t="s">
        <v>2</v>
      </c>
      <c r="E902" s="133" t="s">
        <v>5</v>
      </c>
      <c r="F902" s="134">
        <f>Приложение_6!F20</f>
        <v>2124303</v>
      </c>
      <c r="G902" s="134"/>
      <c r="I902" s="165">
        <v>2124303</v>
      </c>
      <c r="L902" s="165">
        <f t="shared" si="44"/>
        <v>0</v>
      </c>
      <c r="M902" s="165">
        <f t="shared" si="45"/>
        <v>0</v>
      </c>
    </row>
    <row r="903" spans="1:13" ht="63" outlineLevel="3">
      <c r="A903" s="132" t="s">
        <v>440</v>
      </c>
      <c r="B903" s="133" t="s">
        <v>20</v>
      </c>
      <c r="C903" s="133" t="s">
        <v>1</v>
      </c>
      <c r="D903" s="133" t="s">
        <v>3</v>
      </c>
      <c r="E903" s="133" t="s">
        <v>3</v>
      </c>
      <c r="F903" s="134">
        <f>F904</f>
        <v>1714645</v>
      </c>
      <c r="G903" s="134"/>
      <c r="I903" s="165">
        <v>1714645</v>
      </c>
      <c r="L903" s="165">
        <f t="shared" si="44"/>
        <v>0</v>
      </c>
      <c r="M903" s="165">
        <f t="shared" si="45"/>
        <v>0</v>
      </c>
    </row>
    <row r="904" spans="1:13" ht="141.75" outlineLevel="4">
      <c r="A904" s="132" t="s">
        <v>1226</v>
      </c>
      <c r="B904" s="133" t="s">
        <v>20</v>
      </c>
      <c r="C904" s="133" t="s">
        <v>10</v>
      </c>
      <c r="D904" s="133" t="s">
        <v>3</v>
      </c>
      <c r="E904" s="133" t="s">
        <v>3</v>
      </c>
      <c r="F904" s="134">
        <f>F905</f>
        <v>1714645</v>
      </c>
      <c r="G904" s="134"/>
      <c r="I904" s="165">
        <v>1714645</v>
      </c>
      <c r="L904" s="165">
        <f t="shared" si="44"/>
        <v>0</v>
      </c>
      <c r="M904" s="165">
        <f t="shared" si="45"/>
        <v>0</v>
      </c>
    </row>
    <row r="905" spans="1:13" ht="94.5" outlineLevel="5">
      <c r="A905" s="132" t="s">
        <v>673</v>
      </c>
      <c r="B905" s="133" t="s">
        <v>20</v>
      </c>
      <c r="C905" s="133" t="s">
        <v>10</v>
      </c>
      <c r="D905" s="133" t="s">
        <v>2</v>
      </c>
      <c r="E905" s="133" t="s">
        <v>14</v>
      </c>
      <c r="F905" s="134">
        <f>Приложение_6!F35</f>
        <v>1714645</v>
      </c>
      <c r="G905" s="134"/>
      <c r="I905" s="165">
        <v>1714645</v>
      </c>
      <c r="L905" s="165">
        <f t="shared" si="44"/>
        <v>0</v>
      </c>
      <c r="M905" s="165">
        <f t="shared" si="45"/>
        <v>0</v>
      </c>
    </row>
    <row r="906" spans="1:13" ht="78.75" outlineLevel="3">
      <c r="A906" s="132" t="s">
        <v>444</v>
      </c>
      <c r="B906" s="133" t="s">
        <v>61</v>
      </c>
      <c r="C906" s="133" t="s">
        <v>1</v>
      </c>
      <c r="D906" s="133" t="s">
        <v>3</v>
      </c>
      <c r="E906" s="133" t="s">
        <v>3</v>
      </c>
      <c r="F906" s="134">
        <f>F907</f>
        <v>1299819</v>
      </c>
      <c r="G906" s="134"/>
      <c r="I906" s="165">
        <v>1299819</v>
      </c>
      <c r="L906" s="165">
        <f t="shared" si="44"/>
        <v>0</v>
      </c>
      <c r="M906" s="165">
        <f t="shared" si="45"/>
        <v>0</v>
      </c>
    </row>
    <row r="907" spans="1:13" ht="141.75" outlineLevel="4">
      <c r="A907" s="132" t="s">
        <v>1226</v>
      </c>
      <c r="B907" s="133" t="s">
        <v>61</v>
      </c>
      <c r="C907" s="133" t="s">
        <v>10</v>
      </c>
      <c r="D907" s="133" t="s">
        <v>3</v>
      </c>
      <c r="E907" s="133" t="s">
        <v>3</v>
      </c>
      <c r="F907" s="134">
        <f>F908</f>
        <v>1299819</v>
      </c>
      <c r="G907" s="134"/>
      <c r="I907" s="165">
        <v>1299819</v>
      </c>
      <c r="L907" s="165">
        <f t="shared" si="44"/>
        <v>0</v>
      </c>
      <c r="M907" s="165">
        <f t="shared" si="45"/>
        <v>0</v>
      </c>
    </row>
    <row r="908" spans="1:13" ht="94.5" outlineLevel="5">
      <c r="A908" s="132" t="s">
        <v>675</v>
      </c>
      <c r="B908" s="133" t="s">
        <v>61</v>
      </c>
      <c r="C908" s="133" t="s">
        <v>10</v>
      </c>
      <c r="D908" s="133" t="s">
        <v>2</v>
      </c>
      <c r="E908" s="133" t="s">
        <v>60</v>
      </c>
      <c r="F908" s="134">
        <f>Приложение_6!F124</f>
        <v>1299819</v>
      </c>
      <c r="G908" s="134"/>
      <c r="I908" s="165">
        <v>1299819</v>
      </c>
      <c r="L908" s="165">
        <f t="shared" si="44"/>
        <v>0</v>
      </c>
      <c r="M908" s="165">
        <f t="shared" si="45"/>
        <v>0</v>
      </c>
    </row>
    <row r="909" spans="1:13" ht="63" outlineLevel="3">
      <c r="A909" s="132" t="s">
        <v>441</v>
      </c>
      <c r="B909" s="133" t="s">
        <v>21</v>
      </c>
      <c r="C909" s="133" t="s">
        <v>1</v>
      </c>
      <c r="D909" s="133" t="s">
        <v>3</v>
      </c>
      <c r="E909" s="133" t="s">
        <v>3</v>
      </c>
      <c r="F909" s="134">
        <f>F910</f>
        <v>5035241</v>
      </c>
      <c r="G909" s="134"/>
      <c r="I909" s="165">
        <v>5035241</v>
      </c>
      <c r="L909" s="165">
        <f t="shared" si="44"/>
        <v>0</v>
      </c>
      <c r="M909" s="165">
        <f t="shared" si="45"/>
        <v>0</v>
      </c>
    </row>
    <row r="910" spans="1:13" ht="141.75" outlineLevel="4">
      <c r="A910" s="132" t="s">
        <v>1226</v>
      </c>
      <c r="B910" s="133" t="s">
        <v>21</v>
      </c>
      <c r="C910" s="133" t="s">
        <v>10</v>
      </c>
      <c r="D910" s="133" t="s">
        <v>3</v>
      </c>
      <c r="E910" s="133" t="s">
        <v>3</v>
      </c>
      <c r="F910" s="134">
        <f>F911+F912</f>
        <v>5035241</v>
      </c>
      <c r="G910" s="134"/>
      <c r="I910" s="165">
        <v>5035241</v>
      </c>
      <c r="L910" s="165">
        <f t="shared" si="44"/>
        <v>0</v>
      </c>
      <c r="M910" s="165">
        <f t="shared" si="45"/>
        <v>0</v>
      </c>
    </row>
    <row r="911" spans="1:13" ht="94.5" outlineLevel="5">
      <c r="A911" s="132" t="s">
        <v>673</v>
      </c>
      <c r="B911" s="133" t="s">
        <v>21</v>
      </c>
      <c r="C911" s="133" t="s">
        <v>10</v>
      </c>
      <c r="D911" s="133" t="s">
        <v>2</v>
      </c>
      <c r="E911" s="133" t="s">
        <v>14</v>
      </c>
      <c r="F911" s="134">
        <f>Приложение_6!F37</f>
        <v>2987580</v>
      </c>
      <c r="G911" s="134"/>
      <c r="I911" s="165">
        <v>2987580</v>
      </c>
      <c r="L911" s="165">
        <f t="shared" si="44"/>
        <v>0</v>
      </c>
      <c r="M911" s="165">
        <f t="shared" si="45"/>
        <v>0</v>
      </c>
    </row>
    <row r="912" spans="1:13" ht="94.5" outlineLevel="5">
      <c r="A912" s="132" t="s">
        <v>675</v>
      </c>
      <c r="B912" s="133" t="s">
        <v>21</v>
      </c>
      <c r="C912" s="133" t="s">
        <v>10</v>
      </c>
      <c r="D912" s="133" t="s">
        <v>2</v>
      </c>
      <c r="E912" s="133" t="s">
        <v>60</v>
      </c>
      <c r="F912" s="134">
        <f>Приложение_6!F126</f>
        <v>2047661</v>
      </c>
      <c r="G912" s="134"/>
      <c r="I912" s="165">
        <v>2047661</v>
      </c>
      <c r="L912" s="165">
        <f t="shared" si="44"/>
        <v>0</v>
      </c>
      <c r="M912" s="165">
        <f t="shared" si="45"/>
        <v>0</v>
      </c>
    </row>
    <row r="913" spans="1:13" ht="78.75" outlineLevel="3">
      <c r="A913" s="132" t="s">
        <v>443</v>
      </c>
      <c r="B913" s="133" t="s">
        <v>62</v>
      </c>
      <c r="C913" s="133" t="s">
        <v>1</v>
      </c>
      <c r="D913" s="133" t="s">
        <v>3</v>
      </c>
      <c r="E913" s="133" t="s">
        <v>3</v>
      </c>
      <c r="F913" s="134">
        <f>F914</f>
        <v>548195</v>
      </c>
      <c r="G913" s="134"/>
      <c r="I913" s="165">
        <v>548195</v>
      </c>
      <c r="L913" s="165">
        <f t="shared" si="44"/>
        <v>0</v>
      </c>
      <c r="M913" s="165">
        <f t="shared" si="45"/>
        <v>0</v>
      </c>
    </row>
    <row r="914" spans="1:13" ht="141.75" outlineLevel="4">
      <c r="A914" s="132" t="s">
        <v>1226</v>
      </c>
      <c r="B914" s="133" t="s">
        <v>62</v>
      </c>
      <c r="C914" s="133" t="s">
        <v>10</v>
      </c>
      <c r="D914" s="133" t="s">
        <v>3</v>
      </c>
      <c r="E914" s="133" t="s">
        <v>3</v>
      </c>
      <c r="F914" s="134">
        <f>F915</f>
        <v>548195</v>
      </c>
      <c r="G914" s="134"/>
      <c r="I914" s="165">
        <v>548195</v>
      </c>
      <c r="L914" s="165">
        <f t="shared" si="44"/>
        <v>0</v>
      </c>
      <c r="M914" s="165">
        <f t="shared" si="45"/>
        <v>0</v>
      </c>
    </row>
    <row r="915" spans="1:13" ht="94.5" outlineLevel="5">
      <c r="A915" s="132" t="s">
        <v>675</v>
      </c>
      <c r="B915" s="133" t="s">
        <v>62</v>
      </c>
      <c r="C915" s="133" t="s">
        <v>10</v>
      </c>
      <c r="D915" s="133" t="s">
        <v>2</v>
      </c>
      <c r="E915" s="133" t="s">
        <v>60</v>
      </c>
      <c r="F915" s="134">
        <f>Приложение_6!F128</f>
        <v>548195</v>
      </c>
      <c r="G915" s="134"/>
      <c r="I915" s="165">
        <v>548195</v>
      </c>
      <c r="L915" s="165">
        <f t="shared" si="44"/>
        <v>0</v>
      </c>
      <c r="M915" s="165">
        <f t="shared" si="45"/>
        <v>0</v>
      </c>
    </row>
    <row r="916" spans="1:13" ht="126" outlineLevel="3">
      <c r="A916" s="132" t="s">
        <v>439</v>
      </c>
      <c r="B916" s="133" t="s">
        <v>13</v>
      </c>
      <c r="C916" s="133" t="s">
        <v>1</v>
      </c>
      <c r="D916" s="133" t="s">
        <v>3</v>
      </c>
      <c r="E916" s="133" t="s">
        <v>3</v>
      </c>
      <c r="F916" s="134">
        <f>F917</f>
        <v>244000</v>
      </c>
      <c r="G916" s="134"/>
      <c r="I916" s="165">
        <v>244000</v>
      </c>
      <c r="L916" s="165">
        <f t="shared" si="44"/>
        <v>0</v>
      </c>
      <c r="M916" s="165">
        <f t="shared" si="45"/>
        <v>0</v>
      </c>
    </row>
    <row r="917" spans="1:13" ht="141.75" outlineLevel="4">
      <c r="A917" s="132" t="s">
        <v>1226</v>
      </c>
      <c r="B917" s="133" t="s">
        <v>13</v>
      </c>
      <c r="C917" s="133" t="s">
        <v>10</v>
      </c>
      <c r="D917" s="133" t="s">
        <v>3</v>
      </c>
      <c r="E917" s="133" t="s">
        <v>3</v>
      </c>
      <c r="F917" s="134">
        <f>F918+F919+F920</f>
        <v>244000</v>
      </c>
      <c r="G917" s="134"/>
      <c r="I917" s="165">
        <v>244000</v>
      </c>
      <c r="L917" s="165">
        <f t="shared" si="44"/>
        <v>0</v>
      </c>
      <c r="M917" s="165">
        <f t="shared" si="45"/>
        <v>0</v>
      </c>
    </row>
    <row r="918" spans="1:13" ht="63" outlineLevel="5">
      <c r="A918" s="132" t="s">
        <v>672</v>
      </c>
      <c r="B918" s="133" t="s">
        <v>13</v>
      </c>
      <c r="C918" s="133" t="s">
        <v>10</v>
      </c>
      <c r="D918" s="133" t="s">
        <v>2</v>
      </c>
      <c r="E918" s="133" t="s">
        <v>5</v>
      </c>
      <c r="F918" s="134">
        <f>Приложение_6!F22</f>
        <v>25000</v>
      </c>
      <c r="G918" s="134"/>
      <c r="I918" s="165">
        <v>25000</v>
      </c>
      <c r="L918" s="165">
        <f t="shared" si="44"/>
        <v>0</v>
      </c>
      <c r="M918" s="165">
        <f t="shared" si="45"/>
        <v>0</v>
      </c>
    </row>
    <row r="919" spans="1:13" ht="94.5" outlineLevel="5">
      <c r="A919" s="132" t="s">
        <v>673</v>
      </c>
      <c r="B919" s="133" t="s">
        <v>13</v>
      </c>
      <c r="C919" s="133" t="s">
        <v>10</v>
      </c>
      <c r="D919" s="133" t="s">
        <v>2</v>
      </c>
      <c r="E919" s="133" t="s">
        <v>14</v>
      </c>
      <c r="F919" s="134">
        <f>Приложение_6!F39</f>
        <v>133000</v>
      </c>
      <c r="G919" s="134"/>
      <c r="I919" s="165">
        <v>133000</v>
      </c>
      <c r="L919" s="165">
        <f t="shared" si="44"/>
        <v>0</v>
      </c>
      <c r="M919" s="165">
        <f t="shared" si="45"/>
        <v>0</v>
      </c>
    </row>
    <row r="920" spans="1:13" ht="94.5" outlineLevel="5">
      <c r="A920" s="132" t="s">
        <v>675</v>
      </c>
      <c r="B920" s="133" t="s">
        <v>13</v>
      </c>
      <c r="C920" s="133" t="s">
        <v>10</v>
      </c>
      <c r="D920" s="133" t="s">
        <v>2</v>
      </c>
      <c r="E920" s="133" t="s">
        <v>60</v>
      </c>
      <c r="F920" s="134">
        <f>Приложение_6!F130</f>
        <v>86000</v>
      </c>
      <c r="G920" s="134"/>
      <c r="I920" s="165">
        <v>86000</v>
      </c>
      <c r="L920" s="165">
        <f t="shared" si="44"/>
        <v>0</v>
      </c>
      <c r="M920" s="165">
        <f t="shared" si="45"/>
        <v>0</v>
      </c>
    </row>
    <row r="921" spans="1:13" ht="47.25" outlineLevel="3">
      <c r="A921" s="132" t="s">
        <v>454</v>
      </c>
      <c r="B921" s="133" t="s">
        <v>141</v>
      </c>
      <c r="C921" s="133" t="s">
        <v>1</v>
      </c>
      <c r="D921" s="133" t="s">
        <v>3</v>
      </c>
      <c r="E921" s="133" t="s">
        <v>3</v>
      </c>
      <c r="F921" s="134">
        <f>F922+F924</f>
        <v>736764.41999999993</v>
      </c>
      <c r="G921" s="134"/>
      <c r="I921" s="165">
        <v>736764.42</v>
      </c>
      <c r="L921" s="165">
        <f t="shared" ref="L921:L943" si="46">I921-F921</f>
        <v>0</v>
      </c>
      <c r="M921" s="165">
        <f t="shared" ref="M921:M943" si="47">J921-G921</f>
        <v>0</v>
      </c>
    </row>
    <row r="922" spans="1:13" ht="63" outlineLevel="4">
      <c r="A922" s="132" t="s">
        <v>703</v>
      </c>
      <c r="B922" s="133" t="s">
        <v>141</v>
      </c>
      <c r="C922" s="133" t="s">
        <v>17</v>
      </c>
      <c r="D922" s="133" t="s">
        <v>3</v>
      </c>
      <c r="E922" s="133" t="s">
        <v>3</v>
      </c>
      <c r="F922" s="134">
        <f>F923</f>
        <v>249000</v>
      </c>
      <c r="G922" s="134"/>
      <c r="I922" s="165">
        <v>249000</v>
      </c>
      <c r="L922" s="165">
        <f t="shared" si="46"/>
        <v>0</v>
      </c>
      <c r="M922" s="165">
        <f t="shared" si="47"/>
        <v>0</v>
      </c>
    </row>
    <row r="923" spans="1:13" ht="31.5" outlineLevel="5">
      <c r="A923" s="132" t="s">
        <v>677</v>
      </c>
      <c r="B923" s="133" t="s">
        <v>141</v>
      </c>
      <c r="C923" s="133" t="s">
        <v>17</v>
      </c>
      <c r="D923" s="133" t="s">
        <v>2</v>
      </c>
      <c r="E923" s="133" t="s">
        <v>66</v>
      </c>
      <c r="F923" s="134">
        <f>Приложение_6!F260</f>
        <v>249000</v>
      </c>
      <c r="G923" s="134"/>
      <c r="I923" s="165">
        <v>249000</v>
      </c>
      <c r="L923" s="165">
        <f t="shared" si="46"/>
        <v>0</v>
      </c>
      <c r="M923" s="165">
        <f t="shared" si="47"/>
        <v>0</v>
      </c>
    </row>
    <row r="924" spans="1:13" ht="31.5" outlineLevel="4">
      <c r="A924" s="132" t="s">
        <v>705</v>
      </c>
      <c r="B924" s="133" t="s">
        <v>141</v>
      </c>
      <c r="C924" s="133" t="s">
        <v>65</v>
      </c>
      <c r="D924" s="133" t="s">
        <v>3</v>
      </c>
      <c r="E924" s="133" t="s">
        <v>3</v>
      </c>
      <c r="F924" s="134">
        <f>F925</f>
        <v>487764.42</v>
      </c>
      <c r="G924" s="134"/>
      <c r="I924" s="165">
        <v>487764.42</v>
      </c>
      <c r="L924" s="165">
        <f t="shared" si="46"/>
        <v>0</v>
      </c>
      <c r="M924" s="165">
        <f t="shared" si="47"/>
        <v>0</v>
      </c>
    </row>
    <row r="925" spans="1:13" ht="31.5" outlineLevel="5">
      <c r="A925" s="132" t="s">
        <v>677</v>
      </c>
      <c r="B925" s="133" t="s">
        <v>141</v>
      </c>
      <c r="C925" s="133" t="s">
        <v>65</v>
      </c>
      <c r="D925" s="133" t="s">
        <v>2</v>
      </c>
      <c r="E925" s="133" t="s">
        <v>66</v>
      </c>
      <c r="F925" s="134">
        <f>Приложение_6!F261</f>
        <v>487764.42</v>
      </c>
      <c r="G925" s="134"/>
      <c r="I925" s="165">
        <v>487764.42</v>
      </c>
      <c r="L925" s="165">
        <f t="shared" si="46"/>
        <v>0</v>
      </c>
      <c r="M925" s="165">
        <f t="shared" si="47"/>
        <v>0</v>
      </c>
    </row>
    <row r="926" spans="1:13" ht="31.5" outlineLevel="5">
      <c r="A926" s="96" t="s">
        <v>1260</v>
      </c>
      <c r="B926" s="97" t="s">
        <v>1261</v>
      </c>
      <c r="C926" s="97" t="s">
        <v>1</v>
      </c>
      <c r="D926" s="133" t="s">
        <v>3</v>
      </c>
      <c r="E926" s="133" t="s">
        <v>3</v>
      </c>
      <c r="F926" s="134">
        <f>F927</f>
        <v>300000</v>
      </c>
      <c r="G926" s="134"/>
      <c r="I926" s="165"/>
      <c r="L926" s="165"/>
      <c r="M926" s="165"/>
    </row>
    <row r="927" spans="1:13" ht="31.5" outlineLevel="5">
      <c r="A927" s="96" t="s">
        <v>705</v>
      </c>
      <c r="B927" s="97" t="s">
        <v>1261</v>
      </c>
      <c r="C927" s="97" t="s">
        <v>65</v>
      </c>
      <c r="D927" s="133" t="s">
        <v>3</v>
      </c>
      <c r="E927" s="133" t="s">
        <v>3</v>
      </c>
      <c r="F927" s="134">
        <f>F928</f>
        <v>300000</v>
      </c>
      <c r="G927" s="134"/>
      <c r="I927" s="165"/>
      <c r="L927" s="165"/>
      <c r="M927" s="165"/>
    </row>
    <row r="928" spans="1:13" ht="31.5" outlineLevel="5">
      <c r="A928" s="132" t="s">
        <v>677</v>
      </c>
      <c r="B928" s="97" t="s">
        <v>1261</v>
      </c>
      <c r="C928" s="133" t="s">
        <v>65</v>
      </c>
      <c r="D928" s="133" t="s">
        <v>2</v>
      </c>
      <c r="E928" s="133" t="s">
        <v>66</v>
      </c>
      <c r="F928" s="134">
        <f>Приложение_6!F263</f>
        <v>300000</v>
      </c>
      <c r="G928" s="134"/>
      <c r="I928" s="165"/>
      <c r="L928" s="165"/>
      <c r="M928" s="165"/>
    </row>
    <row r="929" spans="1:13" ht="47.25" outlineLevel="3">
      <c r="A929" s="132" t="s">
        <v>445</v>
      </c>
      <c r="B929" s="133" t="s">
        <v>64</v>
      </c>
      <c r="C929" s="133" t="s">
        <v>1</v>
      </c>
      <c r="D929" s="133" t="s">
        <v>3</v>
      </c>
      <c r="E929" s="133" t="s">
        <v>3</v>
      </c>
      <c r="F929" s="134">
        <f>F930</f>
        <v>1606000</v>
      </c>
      <c r="G929" s="134"/>
      <c r="I929" s="165">
        <v>1606000</v>
      </c>
      <c r="L929" s="165">
        <f t="shared" si="46"/>
        <v>0</v>
      </c>
      <c r="M929" s="165">
        <f t="shared" si="47"/>
        <v>0</v>
      </c>
    </row>
    <row r="930" spans="1:13" ht="31.5" outlineLevel="4">
      <c r="A930" s="132" t="s">
        <v>705</v>
      </c>
      <c r="B930" s="133" t="s">
        <v>64</v>
      </c>
      <c r="C930" s="133" t="s">
        <v>65</v>
      </c>
      <c r="D930" s="133" t="s">
        <v>3</v>
      </c>
      <c r="E930" s="133" t="s">
        <v>3</v>
      </c>
      <c r="F930" s="134">
        <f>F931</f>
        <v>1606000</v>
      </c>
      <c r="G930" s="134"/>
      <c r="I930" s="165">
        <v>1606000</v>
      </c>
      <c r="L930" s="165">
        <f t="shared" si="46"/>
        <v>0</v>
      </c>
      <c r="M930" s="165">
        <f t="shared" si="47"/>
        <v>0</v>
      </c>
    </row>
    <row r="931" spans="1:13" outlineLevel="5">
      <c r="A931" s="132" t="s">
        <v>676</v>
      </c>
      <c r="B931" s="133" t="s">
        <v>64</v>
      </c>
      <c r="C931" s="133" t="s">
        <v>65</v>
      </c>
      <c r="D931" s="133" t="s">
        <v>2</v>
      </c>
      <c r="E931" s="133" t="s">
        <v>63</v>
      </c>
      <c r="F931" s="134">
        <f>Приложение_6!F134</f>
        <v>1606000</v>
      </c>
      <c r="G931" s="134"/>
      <c r="I931" s="165">
        <v>1606000</v>
      </c>
      <c r="L931" s="165">
        <f t="shared" si="46"/>
        <v>0</v>
      </c>
      <c r="M931" s="165">
        <f t="shared" si="47"/>
        <v>0</v>
      </c>
    </row>
    <row r="932" spans="1:13" ht="173.25" outlineLevel="3">
      <c r="A932" s="132" t="s">
        <v>480</v>
      </c>
      <c r="B932" s="133" t="s">
        <v>375</v>
      </c>
      <c r="C932" s="133" t="s">
        <v>1</v>
      </c>
      <c r="D932" s="133" t="s">
        <v>3</v>
      </c>
      <c r="E932" s="133" t="s">
        <v>3</v>
      </c>
      <c r="F932" s="134">
        <f>F933</f>
        <v>8284864.6100000003</v>
      </c>
      <c r="G932" s="134"/>
      <c r="I932" s="165">
        <v>8284864.6100000003</v>
      </c>
      <c r="L932" s="165">
        <f t="shared" si="46"/>
        <v>0</v>
      </c>
      <c r="M932" s="165">
        <f t="shared" si="47"/>
        <v>0</v>
      </c>
    </row>
    <row r="933" spans="1:13" ht="31.5" outlineLevel="4">
      <c r="A933" s="132" t="s">
        <v>704</v>
      </c>
      <c r="B933" s="133" t="s">
        <v>375</v>
      </c>
      <c r="C933" s="133" t="s">
        <v>47</v>
      </c>
      <c r="D933" s="133" t="s">
        <v>3</v>
      </c>
      <c r="E933" s="133" t="s">
        <v>3</v>
      </c>
      <c r="F933" s="134">
        <f>F934</f>
        <v>8284864.6100000003</v>
      </c>
      <c r="G933" s="134"/>
      <c r="I933" s="165">
        <v>8284864.6100000003</v>
      </c>
      <c r="L933" s="165">
        <f t="shared" si="46"/>
        <v>0</v>
      </c>
      <c r="M933" s="165">
        <f t="shared" si="47"/>
        <v>0</v>
      </c>
    </row>
    <row r="934" spans="1:13" outlineLevel="5">
      <c r="A934" s="132" t="s">
        <v>695</v>
      </c>
      <c r="B934" s="133" t="s">
        <v>375</v>
      </c>
      <c r="C934" s="133" t="s">
        <v>47</v>
      </c>
      <c r="D934" s="133" t="s">
        <v>187</v>
      </c>
      <c r="E934" s="133" t="s">
        <v>2</v>
      </c>
      <c r="F934" s="134">
        <f>Приложение_6!F756</f>
        <v>8284864.6100000003</v>
      </c>
      <c r="G934" s="134"/>
      <c r="I934" s="165">
        <v>8284864.6100000003</v>
      </c>
      <c r="L934" s="165">
        <f t="shared" si="46"/>
        <v>0</v>
      </c>
      <c r="M934" s="165">
        <f t="shared" si="47"/>
        <v>0</v>
      </c>
    </row>
    <row r="935" spans="1:13" ht="47.25" outlineLevel="3">
      <c r="A935" s="132" t="s">
        <v>455</v>
      </c>
      <c r="B935" s="133" t="s">
        <v>142</v>
      </c>
      <c r="C935" s="133" t="s">
        <v>1</v>
      </c>
      <c r="D935" s="133" t="s">
        <v>3</v>
      </c>
      <c r="E935" s="133" t="s">
        <v>3</v>
      </c>
      <c r="F935" s="134">
        <f>F938+F940+F936</f>
        <v>13287048.170000002</v>
      </c>
      <c r="G935" s="134"/>
      <c r="I935" s="165">
        <v>8692782.3399999999</v>
      </c>
      <c r="L935" s="165">
        <f t="shared" si="46"/>
        <v>-4594265.8300000019</v>
      </c>
      <c r="M935" s="165">
        <f t="shared" si="47"/>
        <v>0</v>
      </c>
    </row>
    <row r="936" spans="1:13" ht="63" outlineLevel="3">
      <c r="A936" s="19" t="s">
        <v>703</v>
      </c>
      <c r="B936" s="133" t="s">
        <v>142</v>
      </c>
      <c r="C936" s="133" t="s">
        <v>17</v>
      </c>
      <c r="D936" s="133"/>
      <c r="E936" s="133"/>
      <c r="F936" s="134">
        <f>F937</f>
        <v>1528854.5599999998</v>
      </c>
      <c r="G936" s="134"/>
      <c r="I936" s="165"/>
      <c r="L936" s="165"/>
      <c r="M936" s="165"/>
    </row>
    <row r="937" spans="1:13" ht="31.5" outlineLevel="3">
      <c r="A937" s="132" t="s">
        <v>677</v>
      </c>
      <c r="B937" s="133" t="s">
        <v>142</v>
      </c>
      <c r="C937" s="133" t="s">
        <v>17</v>
      </c>
      <c r="D937" s="133" t="s">
        <v>2</v>
      </c>
      <c r="E937" s="133" t="s">
        <v>66</v>
      </c>
      <c r="F937" s="134">
        <f>Приложение_6!F265</f>
        <v>1528854.5599999998</v>
      </c>
      <c r="G937" s="134"/>
      <c r="I937" s="165"/>
      <c r="L937" s="165"/>
      <c r="M937" s="165"/>
    </row>
    <row r="938" spans="1:13" ht="63" outlineLevel="4">
      <c r="A938" s="132" t="s">
        <v>1239</v>
      </c>
      <c r="B938" s="133" t="s">
        <v>142</v>
      </c>
      <c r="C938" s="133" t="s">
        <v>143</v>
      </c>
      <c r="D938" s="133" t="s">
        <v>3</v>
      </c>
      <c r="E938" s="133" t="s">
        <v>3</v>
      </c>
      <c r="F938" s="134">
        <f>F939</f>
        <v>8500008.4600000009</v>
      </c>
      <c r="G938" s="134"/>
      <c r="I938" s="165">
        <v>8500008.4600000009</v>
      </c>
      <c r="L938" s="165">
        <f t="shared" si="46"/>
        <v>0</v>
      </c>
      <c r="M938" s="165">
        <f>J938-G938</f>
        <v>0</v>
      </c>
    </row>
    <row r="939" spans="1:13" ht="31.5" outlineLevel="5">
      <c r="A939" s="132" t="s">
        <v>677</v>
      </c>
      <c r="B939" s="133" t="s">
        <v>142</v>
      </c>
      <c r="C939" s="133" t="s">
        <v>143</v>
      </c>
      <c r="D939" s="133" t="s">
        <v>2</v>
      </c>
      <c r="E939" s="133" t="s">
        <v>66</v>
      </c>
      <c r="F939" s="134">
        <f>Приложение_6!F266</f>
        <v>8500008.4600000009</v>
      </c>
      <c r="G939" s="134"/>
      <c r="I939" s="165">
        <v>8500008.4600000009</v>
      </c>
      <c r="L939" s="165">
        <f t="shared" si="46"/>
        <v>0</v>
      </c>
      <c r="M939" s="165">
        <f t="shared" si="47"/>
        <v>0</v>
      </c>
    </row>
    <row r="940" spans="1:13" ht="31.5" outlineLevel="4">
      <c r="A940" s="132" t="s">
        <v>705</v>
      </c>
      <c r="B940" s="133" t="s">
        <v>142</v>
      </c>
      <c r="C940" s="133" t="s">
        <v>65</v>
      </c>
      <c r="D940" s="133" t="s">
        <v>3</v>
      </c>
      <c r="E940" s="133" t="s">
        <v>3</v>
      </c>
      <c r="F940" s="134">
        <f>F941+F942</f>
        <v>3258185.1500000004</v>
      </c>
      <c r="G940" s="134"/>
      <c r="I940" s="165">
        <v>192773.88</v>
      </c>
      <c r="L940" s="165">
        <f t="shared" si="46"/>
        <v>-3065411.2700000005</v>
      </c>
      <c r="M940" s="165">
        <f t="shared" si="47"/>
        <v>0</v>
      </c>
    </row>
    <row r="941" spans="1:13" ht="31.5" outlineLevel="5">
      <c r="A941" s="132" t="s">
        <v>677</v>
      </c>
      <c r="B941" s="133" t="s">
        <v>142</v>
      </c>
      <c r="C941" s="133" t="s">
        <v>65</v>
      </c>
      <c r="D941" s="133" t="s">
        <v>2</v>
      </c>
      <c r="E941" s="133" t="s">
        <v>66</v>
      </c>
      <c r="F941" s="134">
        <f>Приложение_6!F267</f>
        <v>3179606.2600000002</v>
      </c>
      <c r="G941" s="134"/>
      <c r="I941" s="165">
        <v>114194.99</v>
      </c>
      <c r="L941" s="165">
        <f t="shared" si="46"/>
        <v>-3065411.27</v>
      </c>
      <c r="M941" s="165">
        <f t="shared" si="47"/>
        <v>0</v>
      </c>
    </row>
    <row r="942" spans="1:13" ht="31.5" outlineLevel="5">
      <c r="A942" s="167" t="s">
        <v>682</v>
      </c>
      <c r="B942" s="168" t="s">
        <v>142</v>
      </c>
      <c r="C942" s="168" t="s">
        <v>65</v>
      </c>
      <c r="D942" s="168" t="s">
        <v>22</v>
      </c>
      <c r="E942" s="168" t="s">
        <v>146</v>
      </c>
      <c r="F942" s="169">
        <f>Приложение_6!F354</f>
        <v>78578.89</v>
      </c>
      <c r="G942" s="169"/>
      <c r="I942" s="165">
        <v>78578.89</v>
      </c>
      <c r="L942" s="165">
        <f t="shared" si="46"/>
        <v>0</v>
      </c>
      <c r="M942" s="165">
        <f t="shared" si="47"/>
        <v>0</v>
      </c>
    </row>
    <row r="943" spans="1:13">
      <c r="A943" s="347" t="s">
        <v>417</v>
      </c>
      <c r="B943" s="348"/>
      <c r="C943" s="348"/>
      <c r="D943" s="348"/>
      <c r="E943" s="349"/>
      <c r="F943" s="170">
        <f>F896+F690+F607+F594+F585+F562+F510+F412+F293+F243+F231+F10+F676</f>
        <v>2220970999.0299997</v>
      </c>
      <c r="G943" s="170">
        <f>G10+G293+G412+G607+G690</f>
        <v>805103202.52999997</v>
      </c>
      <c r="I943" s="165">
        <v>2220551930.8800001</v>
      </c>
      <c r="J943" s="165">
        <v>805103202.52999997</v>
      </c>
      <c r="L943" s="165">
        <f t="shared" si="46"/>
        <v>-419068.14999961853</v>
      </c>
      <c r="M943" s="165">
        <f t="shared" si="47"/>
        <v>0</v>
      </c>
    </row>
    <row r="944" spans="1:13" ht="15" customHeight="1">
      <c r="A944" s="171"/>
      <c r="B944" s="172"/>
      <c r="C944" s="172"/>
      <c r="D944" s="172"/>
      <c r="E944" s="172"/>
      <c r="F944" s="173"/>
      <c r="G944" s="173"/>
      <c r="L944" s="165"/>
      <c r="M944" s="165"/>
    </row>
    <row r="945" spans="6:13" hidden="1">
      <c r="F945" s="164"/>
      <c r="I945" s="165"/>
      <c r="J945" s="165"/>
      <c r="L945" s="165"/>
      <c r="M945" s="165"/>
    </row>
    <row r="946" spans="6:13" hidden="1">
      <c r="F946" s="164">
        <f>F943-Приложение_6!F853</f>
        <v>0</v>
      </c>
      <c r="G946" s="164">
        <f>G943-Приложение_6!G853</f>
        <v>0</v>
      </c>
      <c r="L946" s="165"/>
      <c r="M946" s="165"/>
    </row>
    <row r="947" spans="6:13" hidden="1">
      <c r="F947" s="164">
        <f>F943-'Приложение_7 '!G996</f>
        <v>0</v>
      </c>
      <c r="G947" s="164">
        <f>G943-'Приложение_7 '!H996</f>
        <v>0</v>
      </c>
    </row>
    <row r="948" spans="6:13" hidden="1"/>
  </sheetData>
  <mergeCells count="8">
    <mergeCell ref="A4:G4"/>
    <mergeCell ref="A5:G5"/>
    <mergeCell ref="A943:E943"/>
    <mergeCell ref="A1:G1"/>
    <mergeCell ref="A2:G2"/>
    <mergeCell ref="A3:G3"/>
    <mergeCell ref="A6:G6"/>
    <mergeCell ref="A7:G7"/>
  </mergeCells>
  <pageMargins left="0.78740157480314965" right="0.59055118110236227" top="0.59055118110236227" bottom="0.59055118110236227" header="0.39370078740157483" footer="0.39370078740157483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821"/>
  <sheetViews>
    <sheetView showGridLines="0" tabSelected="1" view="pageBreakPreview" zoomScale="75" zoomScaleNormal="100" zoomScaleSheetLayoutView="75" workbookViewId="0">
      <selection sqref="A1:I1"/>
    </sheetView>
  </sheetViews>
  <sheetFormatPr defaultColWidth="9.140625" defaultRowHeight="15.75" outlineLevelRow="5"/>
  <cols>
    <col min="1" max="1" width="54.42578125" style="4" customWidth="1"/>
    <col min="2" max="2" width="14.42578125" style="4" customWidth="1"/>
    <col min="3" max="3" width="11.85546875" style="4" customWidth="1"/>
    <col min="4" max="4" width="9.28515625" style="4" customWidth="1"/>
    <col min="5" max="5" width="12.28515625" style="4" customWidth="1"/>
    <col min="6" max="6" width="19.42578125" style="4" customWidth="1"/>
    <col min="7" max="7" width="20.7109375" style="4" customWidth="1"/>
    <col min="8" max="8" width="18.7109375" style="4" customWidth="1"/>
    <col min="9" max="9" width="20.42578125" style="4" customWidth="1"/>
    <col min="10" max="10" width="0" style="149" hidden="1" customWidth="1"/>
    <col min="11" max="11" width="17.42578125" style="4" hidden="1" customWidth="1"/>
    <col min="12" max="12" width="20.7109375" style="4" hidden="1" customWidth="1"/>
    <col min="13" max="13" width="18.7109375" style="4" hidden="1" customWidth="1"/>
    <col min="14" max="14" width="20.42578125" style="4" hidden="1" customWidth="1"/>
    <col min="15" max="15" width="0" style="149" hidden="1" customWidth="1"/>
    <col min="16" max="16" width="15.140625" style="149" hidden="1" customWidth="1"/>
    <col min="17" max="17" width="20.85546875" style="149" hidden="1" customWidth="1"/>
    <col min="18" max="18" width="19.5703125" style="149" hidden="1" customWidth="1"/>
    <col min="19" max="19" width="20.85546875" style="149" hidden="1" customWidth="1"/>
    <col min="20" max="20" width="0" style="149" hidden="1" customWidth="1"/>
    <col min="21" max="16384" width="9.140625" style="149"/>
  </cols>
  <sheetData>
    <row r="1" spans="1:19" s="88" customFormat="1">
      <c r="A1" s="311" t="s">
        <v>1267</v>
      </c>
      <c r="B1" s="311"/>
      <c r="C1" s="311"/>
      <c r="D1" s="311"/>
      <c r="E1" s="311"/>
      <c r="F1" s="311"/>
      <c r="G1" s="311"/>
      <c r="H1" s="311"/>
      <c r="I1" s="311"/>
    </row>
    <row r="2" spans="1:19" s="88" customFormat="1">
      <c r="A2" s="311" t="s">
        <v>426</v>
      </c>
      <c r="B2" s="342"/>
      <c r="C2" s="311"/>
      <c r="D2" s="311"/>
      <c r="E2" s="311"/>
      <c r="F2" s="311"/>
      <c r="G2" s="311"/>
      <c r="H2" s="311"/>
      <c r="I2" s="311"/>
    </row>
    <row r="3" spans="1:19" s="88" customFormat="1" ht="15" customHeight="1">
      <c r="A3" s="311" t="s">
        <v>722</v>
      </c>
      <c r="B3" s="353"/>
      <c r="C3" s="353"/>
      <c r="D3" s="353"/>
      <c r="E3" s="353"/>
      <c r="F3" s="353"/>
      <c r="G3" s="353"/>
      <c r="H3" s="353"/>
      <c r="I3" s="353"/>
    </row>
    <row r="4" spans="1:19" s="88" customFormat="1" ht="15" customHeight="1">
      <c r="A4" s="311" t="s">
        <v>723</v>
      </c>
      <c r="B4" s="311"/>
      <c r="C4" s="311"/>
      <c r="D4" s="311"/>
      <c r="E4" s="311"/>
      <c r="F4" s="311"/>
      <c r="G4" s="311"/>
      <c r="H4" s="311"/>
      <c r="I4" s="311"/>
    </row>
    <row r="5" spans="1:19" s="88" customFormat="1" ht="15" customHeight="1">
      <c r="A5" s="311" t="s">
        <v>1264</v>
      </c>
      <c r="B5" s="311"/>
      <c r="C5" s="311"/>
      <c r="D5" s="311"/>
      <c r="E5" s="311"/>
      <c r="F5" s="311"/>
      <c r="G5" s="311"/>
      <c r="H5" s="311"/>
      <c r="I5" s="311"/>
    </row>
    <row r="6" spans="1:19" s="88" customFormat="1" ht="15.75" customHeight="1">
      <c r="A6" s="162"/>
      <c r="B6" s="161"/>
      <c r="C6" s="161"/>
      <c r="D6" s="161"/>
      <c r="E6" s="161"/>
      <c r="F6" s="161"/>
      <c r="G6" s="163"/>
      <c r="H6" s="163"/>
      <c r="K6" s="161"/>
      <c r="L6" s="163"/>
      <c r="M6" s="163"/>
    </row>
    <row r="7" spans="1:19" s="88" customFormat="1" ht="69.75" customHeight="1">
      <c r="A7" s="350" t="s">
        <v>1237</v>
      </c>
      <c r="B7" s="350"/>
      <c r="C7" s="350"/>
      <c r="D7" s="350"/>
      <c r="E7" s="350"/>
      <c r="F7" s="350"/>
      <c r="G7" s="350"/>
      <c r="H7" s="350"/>
      <c r="I7" s="350"/>
    </row>
    <row r="8" spans="1:19" s="88" customFormat="1" ht="20.25" customHeight="1">
      <c r="A8" s="162"/>
      <c r="B8" s="161"/>
      <c r="C8" s="161"/>
      <c r="D8" s="161"/>
      <c r="E8" s="160"/>
      <c r="F8" s="352" t="s">
        <v>1214</v>
      </c>
      <c r="G8" s="352"/>
      <c r="H8" s="352"/>
      <c r="I8" s="352"/>
      <c r="K8" s="352" t="s">
        <v>1214</v>
      </c>
      <c r="L8" s="352"/>
      <c r="M8" s="352"/>
      <c r="N8" s="352"/>
    </row>
    <row r="9" spans="1:19" ht="110.25">
      <c r="A9" s="285" t="s">
        <v>429</v>
      </c>
      <c r="B9" s="278" t="s">
        <v>432</v>
      </c>
      <c r="C9" s="286" t="s">
        <v>1236</v>
      </c>
      <c r="D9" s="285" t="s">
        <v>430</v>
      </c>
      <c r="E9" s="285" t="s">
        <v>431</v>
      </c>
      <c r="F9" s="279" t="s">
        <v>423</v>
      </c>
      <c r="G9" s="279" t="s">
        <v>424</v>
      </c>
      <c r="H9" s="287" t="s">
        <v>422</v>
      </c>
      <c r="I9" s="288" t="s">
        <v>424</v>
      </c>
      <c r="K9" s="91" t="s">
        <v>423</v>
      </c>
      <c r="L9" s="91" t="s">
        <v>424</v>
      </c>
      <c r="M9" s="158" t="s">
        <v>422</v>
      </c>
      <c r="N9" s="157" t="s">
        <v>424</v>
      </c>
      <c r="P9" s="91" t="s">
        <v>423</v>
      </c>
      <c r="Q9" s="91" t="s">
        <v>424</v>
      </c>
      <c r="R9" s="158" t="s">
        <v>422</v>
      </c>
      <c r="S9" s="157" t="s">
        <v>424</v>
      </c>
    </row>
    <row r="10" spans="1:19">
      <c r="A10" s="292">
        <v>1</v>
      </c>
      <c r="B10" s="152">
        <v>2</v>
      </c>
      <c r="C10" s="152">
        <v>3</v>
      </c>
      <c r="D10" s="292">
        <v>4</v>
      </c>
      <c r="E10" s="292">
        <v>5</v>
      </c>
      <c r="F10" s="157">
        <v>6</v>
      </c>
      <c r="G10" s="157">
        <v>7</v>
      </c>
      <c r="H10" s="157">
        <v>8</v>
      </c>
      <c r="I10" s="157">
        <v>9</v>
      </c>
      <c r="K10" s="91"/>
      <c r="L10" s="91"/>
      <c r="M10" s="158"/>
      <c r="N10" s="284"/>
      <c r="P10" s="284"/>
      <c r="Q10" s="284"/>
      <c r="R10" s="284"/>
      <c r="S10" s="284"/>
    </row>
    <row r="11" spans="1:19" ht="31.5">
      <c r="A11" s="289" t="s">
        <v>666</v>
      </c>
      <c r="B11" s="290" t="s">
        <v>23</v>
      </c>
      <c r="C11" s="290" t="s">
        <v>1</v>
      </c>
      <c r="D11" s="290" t="s">
        <v>3</v>
      </c>
      <c r="E11" s="290" t="s">
        <v>3</v>
      </c>
      <c r="F11" s="291">
        <f>F12+F47+F97+F155+F164+F173+F189+F201</f>
        <v>1357910282.3600001</v>
      </c>
      <c r="G11" s="291">
        <f>G12+G47+G97+G155+G164+G173+G189+G201</f>
        <v>798424921.56999993</v>
      </c>
      <c r="H11" s="291">
        <f>H12+H47+H97+H155+H164+H173+H189+H201</f>
        <v>1334539264.9200003</v>
      </c>
      <c r="I11" s="291">
        <f>I12+I47+I97+I155+I164+I173+I189+I201</f>
        <v>790530510</v>
      </c>
      <c r="K11" s="141">
        <v>1357910282.3599999</v>
      </c>
      <c r="L11" s="141">
        <f>L12+L47+L97+L155+L164+L189+L173+L201</f>
        <v>798424921.56999993</v>
      </c>
      <c r="M11" s="141">
        <v>1334539264.9200001</v>
      </c>
      <c r="N11" s="141">
        <f>N12+N47+N97+N155+N164+N189+N173+N201</f>
        <v>790530510</v>
      </c>
      <c r="P11" s="165">
        <f>K11-F11</f>
        <v>0</v>
      </c>
      <c r="Q11" s="165">
        <f t="shared" ref="Q11:S11" si="0">L11-G11</f>
        <v>0</v>
      </c>
      <c r="R11" s="165">
        <f t="shared" si="0"/>
        <v>0</v>
      </c>
      <c r="S11" s="165">
        <f t="shared" si="0"/>
        <v>0</v>
      </c>
    </row>
    <row r="12" spans="1:19" ht="31.5" outlineLevel="1">
      <c r="A12" s="139" t="s">
        <v>649</v>
      </c>
      <c r="B12" s="140" t="s">
        <v>243</v>
      </c>
      <c r="C12" s="140" t="s">
        <v>1</v>
      </c>
      <c r="D12" s="140" t="s">
        <v>3</v>
      </c>
      <c r="E12" s="140" t="s">
        <v>3</v>
      </c>
      <c r="F12" s="141">
        <f>F13+F23+F27+F37+F43</f>
        <v>562592219.45999992</v>
      </c>
      <c r="G12" s="141">
        <f>G13+G23+G27+G37+G43</f>
        <v>367446493.46999997</v>
      </c>
      <c r="H12" s="141">
        <f>H13+H23+H27+H37+H43</f>
        <v>565002744.53999996</v>
      </c>
      <c r="I12" s="141">
        <f>I13+I23+I27+I37+I43</f>
        <v>367552451.00999999</v>
      </c>
      <c r="K12" s="141">
        <v>562592219.46000004</v>
      </c>
      <c r="L12" s="141">
        <f>L13+L27+L37+L43</f>
        <v>367446493.46999997</v>
      </c>
      <c r="M12" s="141">
        <v>565002744.53999996</v>
      </c>
      <c r="N12" s="141">
        <f>N13+N27+N37+N43</f>
        <v>367552451.00999999</v>
      </c>
      <c r="P12" s="165">
        <f t="shared" ref="P12:P75" si="1">K12-F12</f>
        <v>0</v>
      </c>
      <c r="Q12" s="165">
        <f t="shared" ref="Q12:Q75" si="2">L12-G12</f>
        <v>0</v>
      </c>
      <c r="R12" s="165">
        <f t="shared" ref="R12:R75" si="3">M12-H12</f>
        <v>0</v>
      </c>
      <c r="S12" s="165">
        <f t="shared" ref="S12:S75" si="4">N12-I12</f>
        <v>0</v>
      </c>
    </row>
    <row r="13" spans="1:19" ht="78.75" outlineLevel="2">
      <c r="A13" s="132" t="s">
        <v>569</v>
      </c>
      <c r="B13" s="133" t="s">
        <v>244</v>
      </c>
      <c r="C13" s="133" t="s">
        <v>1</v>
      </c>
      <c r="D13" s="133" t="s">
        <v>3</v>
      </c>
      <c r="E13" s="133" t="s">
        <v>3</v>
      </c>
      <c r="F13" s="134">
        <f>F14+F17+F20</f>
        <v>349397551.34999996</v>
      </c>
      <c r="G13" s="134">
        <f>G14+G17+G20</f>
        <v>349371818.77999997</v>
      </c>
      <c r="H13" s="134">
        <f>H14+H17+H20</f>
        <v>349481292.95999998</v>
      </c>
      <c r="I13" s="134">
        <f>I14+I17+I20</f>
        <v>349451390.37</v>
      </c>
      <c r="K13" s="134">
        <v>349397551.35000002</v>
      </c>
      <c r="L13" s="134">
        <f>L16+L19</f>
        <v>349371818.77999997</v>
      </c>
      <c r="M13" s="134">
        <v>349481292.95999998</v>
      </c>
      <c r="N13" s="134">
        <f>N16+N19</f>
        <v>349451390.37</v>
      </c>
      <c r="P13" s="165">
        <f t="shared" si="1"/>
        <v>0</v>
      </c>
      <c r="Q13" s="165">
        <f t="shared" si="2"/>
        <v>0</v>
      </c>
      <c r="R13" s="165">
        <f t="shared" si="3"/>
        <v>0</v>
      </c>
      <c r="S13" s="165">
        <f t="shared" si="4"/>
        <v>0</v>
      </c>
    </row>
    <row r="14" spans="1:19" ht="63" outlineLevel="3">
      <c r="A14" s="132" t="s">
        <v>472</v>
      </c>
      <c r="B14" s="133" t="s">
        <v>245</v>
      </c>
      <c r="C14" s="133" t="s">
        <v>1</v>
      </c>
      <c r="D14" s="133" t="s">
        <v>3</v>
      </c>
      <c r="E14" s="133" t="s">
        <v>3</v>
      </c>
      <c r="F14" s="134">
        <f t="shared" ref="F14:G15" si="5">F15</f>
        <v>488918.78</v>
      </c>
      <c r="G14" s="134">
        <f t="shared" si="5"/>
        <v>488918.78</v>
      </c>
      <c r="H14" s="134">
        <f t="shared" ref="H14:H15" si="6">H15</f>
        <v>568490.37</v>
      </c>
      <c r="I14" s="134">
        <f t="shared" ref="I14:I15" si="7">I15</f>
        <v>568490.37</v>
      </c>
      <c r="K14" s="134">
        <v>488918.78</v>
      </c>
      <c r="L14" s="134">
        <v>488918.78</v>
      </c>
      <c r="M14" s="134">
        <v>568490.37</v>
      </c>
      <c r="N14" s="134">
        <v>568490.37</v>
      </c>
      <c r="P14" s="165">
        <f t="shared" si="1"/>
        <v>0</v>
      </c>
      <c r="Q14" s="165">
        <f t="shared" si="2"/>
        <v>0</v>
      </c>
      <c r="R14" s="165">
        <f t="shared" si="3"/>
        <v>0</v>
      </c>
      <c r="S14" s="165">
        <f t="shared" si="4"/>
        <v>0</v>
      </c>
    </row>
    <row r="15" spans="1:19" ht="31.5" outlineLevel="4">
      <c r="A15" s="132" t="s">
        <v>706</v>
      </c>
      <c r="B15" s="133" t="s">
        <v>245</v>
      </c>
      <c r="C15" s="133" t="s">
        <v>70</v>
      </c>
      <c r="D15" s="133" t="s">
        <v>3</v>
      </c>
      <c r="E15" s="133" t="s">
        <v>3</v>
      </c>
      <c r="F15" s="134">
        <f t="shared" si="5"/>
        <v>488918.78</v>
      </c>
      <c r="G15" s="134">
        <f t="shared" si="5"/>
        <v>488918.78</v>
      </c>
      <c r="H15" s="134">
        <f t="shared" si="6"/>
        <v>568490.37</v>
      </c>
      <c r="I15" s="134">
        <f t="shared" si="7"/>
        <v>568490.37</v>
      </c>
      <c r="K15" s="134">
        <v>488918.78</v>
      </c>
      <c r="L15" s="134">
        <v>488918.78</v>
      </c>
      <c r="M15" s="134">
        <v>568490.37</v>
      </c>
      <c r="N15" s="134">
        <v>568490.37</v>
      </c>
      <c r="P15" s="165">
        <f t="shared" si="1"/>
        <v>0</v>
      </c>
      <c r="Q15" s="165">
        <f t="shared" si="2"/>
        <v>0</v>
      </c>
      <c r="R15" s="165">
        <f t="shared" si="3"/>
        <v>0</v>
      </c>
      <c r="S15" s="165">
        <f t="shared" si="4"/>
        <v>0</v>
      </c>
    </row>
    <row r="16" spans="1:19" outlineLevel="5">
      <c r="A16" s="132" t="s">
        <v>689</v>
      </c>
      <c r="B16" s="133" t="s">
        <v>245</v>
      </c>
      <c r="C16" s="133" t="s">
        <v>70</v>
      </c>
      <c r="D16" s="133" t="s">
        <v>242</v>
      </c>
      <c r="E16" s="133" t="s">
        <v>2</v>
      </c>
      <c r="F16" s="134">
        <f>Приложение_6.1!F416</f>
        <v>488918.78</v>
      </c>
      <c r="G16" s="134">
        <f>F16</f>
        <v>488918.78</v>
      </c>
      <c r="H16" s="134">
        <f>Приложение_6.1!H416</f>
        <v>568490.37</v>
      </c>
      <c r="I16" s="134">
        <f>H16</f>
        <v>568490.37</v>
      </c>
      <c r="K16" s="134">
        <v>488918.78</v>
      </c>
      <c r="L16" s="134">
        <v>488918.78</v>
      </c>
      <c r="M16" s="134">
        <v>568490.37</v>
      </c>
      <c r="N16" s="134">
        <v>568490.37</v>
      </c>
      <c r="P16" s="165">
        <f t="shared" si="1"/>
        <v>0</v>
      </c>
      <c r="Q16" s="165">
        <f t="shared" si="2"/>
        <v>0</v>
      </c>
      <c r="R16" s="165">
        <f t="shared" si="3"/>
        <v>0</v>
      </c>
      <c r="S16" s="165">
        <f t="shared" si="4"/>
        <v>0</v>
      </c>
    </row>
    <row r="17" spans="1:19" ht="78.75" outlineLevel="3">
      <c r="A17" s="132" t="s">
        <v>473</v>
      </c>
      <c r="B17" s="133" t="s">
        <v>246</v>
      </c>
      <c r="C17" s="133" t="s">
        <v>1</v>
      </c>
      <c r="D17" s="133" t="s">
        <v>3</v>
      </c>
      <c r="E17" s="133" t="s">
        <v>3</v>
      </c>
      <c r="F17" s="134">
        <f t="shared" ref="F17:G18" si="8">F18</f>
        <v>348882900</v>
      </c>
      <c r="G17" s="134">
        <f t="shared" si="8"/>
        <v>348882900</v>
      </c>
      <c r="H17" s="134">
        <f t="shared" ref="H17:H18" si="9">H18</f>
        <v>348882900</v>
      </c>
      <c r="I17" s="134">
        <f t="shared" ref="I17:I18" si="10">I18</f>
        <v>348882900</v>
      </c>
      <c r="K17" s="134">
        <v>348882900</v>
      </c>
      <c r="L17" s="134">
        <v>348882900</v>
      </c>
      <c r="M17" s="134">
        <v>348882900</v>
      </c>
      <c r="N17" s="134">
        <v>348882900</v>
      </c>
      <c r="P17" s="165">
        <f t="shared" si="1"/>
        <v>0</v>
      </c>
      <c r="Q17" s="165">
        <f t="shared" si="2"/>
        <v>0</v>
      </c>
      <c r="R17" s="165">
        <f t="shared" si="3"/>
        <v>0</v>
      </c>
      <c r="S17" s="165">
        <f t="shared" si="4"/>
        <v>0</v>
      </c>
    </row>
    <row r="18" spans="1:19" ht="31.5" outlineLevel="4">
      <c r="A18" s="132" t="s">
        <v>706</v>
      </c>
      <c r="B18" s="133" t="s">
        <v>246</v>
      </c>
      <c r="C18" s="133" t="s">
        <v>70</v>
      </c>
      <c r="D18" s="133" t="s">
        <v>3</v>
      </c>
      <c r="E18" s="133" t="s">
        <v>3</v>
      </c>
      <c r="F18" s="134">
        <f t="shared" si="8"/>
        <v>348882900</v>
      </c>
      <c r="G18" s="134">
        <f t="shared" si="8"/>
        <v>348882900</v>
      </c>
      <c r="H18" s="134">
        <f t="shared" si="9"/>
        <v>348882900</v>
      </c>
      <c r="I18" s="134">
        <f t="shared" si="10"/>
        <v>348882900</v>
      </c>
      <c r="K18" s="134">
        <v>348882900</v>
      </c>
      <c r="L18" s="134">
        <v>348882900</v>
      </c>
      <c r="M18" s="134">
        <v>348882900</v>
      </c>
      <c r="N18" s="134">
        <v>348882900</v>
      </c>
      <c r="P18" s="165">
        <f t="shared" si="1"/>
        <v>0</v>
      </c>
      <c r="Q18" s="165">
        <f t="shared" si="2"/>
        <v>0</v>
      </c>
      <c r="R18" s="165">
        <f t="shared" si="3"/>
        <v>0</v>
      </c>
      <c r="S18" s="165">
        <f t="shared" si="4"/>
        <v>0</v>
      </c>
    </row>
    <row r="19" spans="1:19" outlineLevel="5">
      <c r="A19" s="132" t="s">
        <v>689</v>
      </c>
      <c r="B19" s="133" t="s">
        <v>246</v>
      </c>
      <c r="C19" s="133" t="s">
        <v>70</v>
      </c>
      <c r="D19" s="133" t="s">
        <v>242</v>
      </c>
      <c r="E19" s="133" t="s">
        <v>2</v>
      </c>
      <c r="F19" s="134">
        <f>Приложение_6.1!F418</f>
        <v>348882900</v>
      </c>
      <c r="G19" s="134">
        <f>F19</f>
        <v>348882900</v>
      </c>
      <c r="H19" s="134">
        <f>Приложение_6.1!H418</f>
        <v>348882900</v>
      </c>
      <c r="I19" s="134">
        <f>H19</f>
        <v>348882900</v>
      </c>
      <c r="K19" s="134">
        <v>348882900</v>
      </c>
      <c r="L19" s="134">
        <v>348882900</v>
      </c>
      <c r="M19" s="134">
        <v>348882900</v>
      </c>
      <c r="N19" s="134">
        <v>348882900</v>
      </c>
      <c r="P19" s="165">
        <f t="shared" si="1"/>
        <v>0</v>
      </c>
      <c r="Q19" s="165">
        <f t="shared" si="2"/>
        <v>0</v>
      </c>
      <c r="R19" s="165">
        <f t="shared" si="3"/>
        <v>0</v>
      </c>
      <c r="S19" s="165">
        <f t="shared" si="4"/>
        <v>0</v>
      </c>
    </row>
    <row r="20" spans="1:19" ht="63" outlineLevel="3">
      <c r="A20" s="132" t="s">
        <v>472</v>
      </c>
      <c r="B20" s="133" t="s">
        <v>247</v>
      </c>
      <c r="C20" s="133" t="s">
        <v>1</v>
      </c>
      <c r="D20" s="133" t="s">
        <v>3</v>
      </c>
      <c r="E20" s="133" t="s">
        <v>3</v>
      </c>
      <c r="F20" s="134">
        <f>F21</f>
        <v>25732.57</v>
      </c>
      <c r="G20" s="134"/>
      <c r="H20" s="134">
        <f>H21</f>
        <v>29902.59</v>
      </c>
      <c r="I20" s="134"/>
      <c r="K20" s="134">
        <v>25732.57</v>
      </c>
      <c r="L20" s="134"/>
      <c r="M20" s="134">
        <v>29902.59</v>
      </c>
      <c r="N20" s="134"/>
      <c r="P20" s="165">
        <f t="shared" si="1"/>
        <v>0</v>
      </c>
      <c r="Q20" s="165">
        <f t="shared" si="2"/>
        <v>0</v>
      </c>
      <c r="R20" s="165">
        <f t="shared" si="3"/>
        <v>0</v>
      </c>
      <c r="S20" s="165">
        <f t="shared" si="4"/>
        <v>0</v>
      </c>
    </row>
    <row r="21" spans="1:19" ht="31.5" outlineLevel="4">
      <c r="A21" s="132" t="s">
        <v>706</v>
      </c>
      <c r="B21" s="133" t="s">
        <v>247</v>
      </c>
      <c r="C21" s="133" t="s">
        <v>70</v>
      </c>
      <c r="D21" s="133" t="s">
        <v>3</v>
      </c>
      <c r="E21" s="133" t="s">
        <v>3</v>
      </c>
      <c r="F21" s="134">
        <f>F22</f>
        <v>25732.57</v>
      </c>
      <c r="G21" s="134"/>
      <c r="H21" s="134">
        <f>H22</f>
        <v>29902.59</v>
      </c>
      <c r="I21" s="134"/>
      <c r="K21" s="134">
        <v>25732.57</v>
      </c>
      <c r="L21" s="134"/>
      <c r="M21" s="134">
        <v>29902.59</v>
      </c>
      <c r="N21" s="134"/>
      <c r="P21" s="165">
        <f t="shared" si="1"/>
        <v>0</v>
      </c>
      <c r="Q21" s="165">
        <f t="shared" si="2"/>
        <v>0</v>
      </c>
      <c r="R21" s="165">
        <f t="shared" si="3"/>
        <v>0</v>
      </c>
      <c r="S21" s="165">
        <f t="shared" si="4"/>
        <v>0</v>
      </c>
    </row>
    <row r="22" spans="1:19" outlineLevel="5">
      <c r="A22" s="132" t="s">
        <v>689</v>
      </c>
      <c r="B22" s="133" t="s">
        <v>247</v>
      </c>
      <c r="C22" s="133" t="s">
        <v>70</v>
      </c>
      <c r="D22" s="133" t="s">
        <v>242</v>
      </c>
      <c r="E22" s="133" t="s">
        <v>2</v>
      </c>
      <c r="F22" s="134">
        <f>Приложение_6.1!F420</f>
        <v>25732.57</v>
      </c>
      <c r="G22" s="134"/>
      <c r="H22" s="134">
        <f>Приложение_6.1!H420</f>
        <v>29902.59</v>
      </c>
      <c r="I22" s="134"/>
      <c r="K22" s="134">
        <v>25732.57</v>
      </c>
      <c r="L22" s="134"/>
      <c r="M22" s="134">
        <v>29902.59</v>
      </c>
      <c r="N22" s="134"/>
      <c r="P22" s="165">
        <f t="shared" si="1"/>
        <v>0</v>
      </c>
      <c r="Q22" s="165">
        <f t="shared" si="2"/>
        <v>0</v>
      </c>
      <c r="R22" s="165">
        <f t="shared" si="3"/>
        <v>0</v>
      </c>
      <c r="S22" s="165">
        <f t="shared" si="4"/>
        <v>0</v>
      </c>
    </row>
    <row r="23" spans="1:19" ht="47.25" outlineLevel="2">
      <c r="A23" s="132" t="s">
        <v>570</v>
      </c>
      <c r="B23" s="133" t="s">
        <v>248</v>
      </c>
      <c r="C23" s="133" t="s">
        <v>1</v>
      </c>
      <c r="D23" s="133" t="s">
        <v>3</v>
      </c>
      <c r="E23" s="133" t="s">
        <v>3</v>
      </c>
      <c r="F23" s="134">
        <f>F24</f>
        <v>187942250.06</v>
      </c>
      <c r="G23" s="134"/>
      <c r="H23" s="134">
        <f>H24</f>
        <v>189759878.78</v>
      </c>
      <c r="I23" s="134"/>
      <c r="K23" s="134">
        <v>187942250.06</v>
      </c>
      <c r="L23" s="134"/>
      <c r="M23" s="134">
        <v>189759878.78</v>
      </c>
      <c r="N23" s="134"/>
      <c r="P23" s="165">
        <f t="shared" si="1"/>
        <v>0</v>
      </c>
      <c r="Q23" s="165">
        <f t="shared" si="2"/>
        <v>0</v>
      </c>
      <c r="R23" s="165">
        <f t="shared" si="3"/>
        <v>0</v>
      </c>
      <c r="S23" s="165">
        <f t="shared" si="4"/>
        <v>0</v>
      </c>
    </row>
    <row r="24" spans="1:19" ht="63" outlineLevel="3">
      <c r="A24" s="132" t="s">
        <v>450</v>
      </c>
      <c r="B24" s="133" t="s">
        <v>249</v>
      </c>
      <c r="C24" s="133" t="s">
        <v>1</v>
      </c>
      <c r="D24" s="133" t="s">
        <v>3</v>
      </c>
      <c r="E24" s="133" t="s">
        <v>3</v>
      </c>
      <c r="F24" s="134">
        <f>F25</f>
        <v>187942250.06</v>
      </c>
      <c r="G24" s="134"/>
      <c r="H24" s="134">
        <f>H25</f>
        <v>189759878.78</v>
      </c>
      <c r="I24" s="134"/>
      <c r="K24" s="134">
        <v>187942250.06</v>
      </c>
      <c r="L24" s="134"/>
      <c r="M24" s="134">
        <v>189759878.78</v>
      </c>
      <c r="N24" s="134"/>
      <c r="P24" s="165">
        <f t="shared" si="1"/>
        <v>0</v>
      </c>
      <c r="Q24" s="165">
        <f t="shared" si="2"/>
        <v>0</v>
      </c>
      <c r="R24" s="165">
        <f t="shared" si="3"/>
        <v>0</v>
      </c>
      <c r="S24" s="165">
        <f t="shared" si="4"/>
        <v>0</v>
      </c>
    </row>
    <row r="25" spans="1:19" ht="31.5" outlineLevel="4">
      <c r="A25" s="132" t="s">
        <v>706</v>
      </c>
      <c r="B25" s="133" t="s">
        <v>249</v>
      </c>
      <c r="C25" s="133" t="s">
        <v>70</v>
      </c>
      <c r="D25" s="133" t="s">
        <v>3</v>
      </c>
      <c r="E25" s="133" t="s">
        <v>3</v>
      </c>
      <c r="F25" s="134">
        <f>F26</f>
        <v>187942250.06</v>
      </c>
      <c r="G25" s="134"/>
      <c r="H25" s="134">
        <f>H26</f>
        <v>189759878.78</v>
      </c>
      <c r="I25" s="134"/>
      <c r="K25" s="134">
        <v>187942250.06</v>
      </c>
      <c r="L25" s="134"/>
      <c r="M25" s="134">
        <v>189759878.78</v>
      </c>
      <c r="N25" s="134"/>
      <c r="P25" s="165">
        <f t="shared" si="1"/>
        <v>0</v>
      </c>
      <c r="Q25" s="165">
        <f t="shared" si="2"/>
        <v>0</v>
      </c>
      <c r="R25" s="165">
        <f t="shared" si="3"/>
        <v>0</v>
      </c>
      <c r="S25" s="165">
        <f t="shared" si="4"/>
        <v>0</v>
      </c>
    </row>
    <row r="26" spans="1:19" outlineLevel="5">
      <c r="A26" s="132" t="s">
        <v>689</v>
      </c>
      <c r="B26" s="133" t="s">
        <v>249</v>
      </c>
      <c r="C26" s="133" t="s">
        <v>70</v>
      </c>
      <c r="D26" s="133" t="s">
        <v>242</v>
      </c>
      <c r="E26" s="133" t="s">
        <v>2</v>
      </c>
      <c r="F26" s="134">
        <f>Приложение_6.1!F423</f>
        <v>187942250.06</v>
      </c>
      <c r="G26" s="134"/>
      <c r="H26" s="134">
        <f>Приложение_6.1!H423</f>
        <v>189759878.78</v>
      </c>
      <c r="I26" s="134"/>
      <c r="K26" s="134">
        <v>187942250.06</v>
      </c>
      <c r="L26" s="134"/>
      <c r="M26" s="134">
        <v>189759878.78</v>
      </c>
      <c r="N26" s="134"/>
      <c r="P26" s="165">
        <f t="shared" si="1"/>
        <v>0</v>
      </c>
      <c r="Q26" s="165">
        <f t="shared" si="2"/>
        <v>0</v>
      </c>
      <c r="R26" s="165">
        <f t="shared" si="3"/>
        <v>0</v>
      </c>
      <c r="S26" s="165">
        <f t="shared" si="4"/>
        <v>0</v>
      </c>
    </row>
    <row r="27" spans="1:19" outlineLevel="2">
      <c r="A27" s="132" t="s">
        <v>571</v>
      </c>
      <c r="B27" s="133" t="s">
        <v>250</v>
      </c>
      <c r="C27" s="133" t="s">
        <v>1</v>
      </c>
      <c r="D27" s="133" t="s">
        <v>3</v>
      </c>
      <c r="E27" s="133" t="s">
        <v>3</v>
      </c>
      <c r="F27" s="134">
        <f>F28+F31+F34</f>
        <v>7808018.0500000007</v>
      </c>
      <c r="G27" s="134">
        <f>G28+G31+G34</f>
        <v>630274.68999999994</v>
      </c>
      <c r="H27" s="134">
        <f>H28+H31+H34</f>
        <v>8317172.7999999998</v>
      </c>
      <c r="I27" s="134">
        <f>I28+I31+I34</f>
        <v>656660.64</v>
      </c>
      <c r="K27" s="134">
        <v>7808018.0499999998</v>
      </c>
      <c r="L27" s="134">
        <f>L33+L36</f>
        <v>630274.68999999994</v>
      </c>
      <c r="M27" s="134">
        <v>8317172.7999999998</v>
      </c>
      <c r="N27" s="134">
        <f>N33+N36</f>
        <v>656660.64</v>
      </c>
      <c r="P27" s="165">
        <f t="shared" si="1"/>
        <v>0</v>
      </c>
      <c r="Q27" s="165">
        <f t="shared" si="2"/>
        <v>0</v>
      </c>
      <c r="R27" s="165">
        <f t="shared" si="3"/>
        <v>0</v>
      </c>
      <c r="S27" s="165">
        <f t="shared" si="4"/>
        <v>0</v>
      </c>
    </row>
    <row r="28" spans="1:19" ht="63" outlineLevel="3">
      <c r="A28" s="132" t="s">
        <v>439</v>
      </c>
      <c r="B28" s="133" t="s">
        <v>251</v>
      </c>
      <c r="C28" s="133" t="s">
        <v>1</v>
      </c>
      <c r="D28" s="133" t="s">
        <v>3</v>
      </c>
      <c r="E28" s="133" t="s">
        <v>3</v>
      </c>
      <c r="F28" s="134">
        <f>F29</f>
        <v>7177743.3600000003</v>
      </c>
      <c r="G28" s="134"/>
      <c r="H28" s="134">
        <f>H29</f>
        <v>7660512.1600000001</v>
      </c>
      <c r="I28" s="134"/>
      <c r="K28" s="134">
        <v>7177743.3600000003</v>
      </c>
      <c r="L28" s="134"/>
      <c r="M28" s="134">
        <v>7660512.1600000001</v>
      </c>
      <c r="N28" s="134"/>
      <c r="P28" s="165">
        <f t="shared" si="1"/>
        <v>0</v>
      </c>
      <c r="Q28" s="165">
        <f t="shared" si="2"/>
        <v>0</v>
      </c>
      <c r="R28" s="165">
        <f t="shared" si="3"/>
        <v>0</v>
      </c>
      <c r="S28" s="165">
        <f t="shared" si="4"/>
        <v>0</v>
      </c>
    </row>
    <row r="29" spans="1:19" ht="31.5" outlineLevel="4">
      <c r="A29" s="132" t="s">
        <v>706</v>
      </c>
      <c r="B29" s="133" t="s">
        <v>251</v>
      </c>
      <c r="C29" s="133" t="s">
        <v>70</v>
      </c>
      <c r="D29" s="133" t="s">
        <v>3</v>
      </c>
      <c r="E29" s="133" t="s">
        <v>3</v>
      </c>
      <c r="F29" s="134">
        <f>F30</f>
        <v>7177743.3600000003</v>
      </c>
      <c r="G29" s="134"/>
      <c r="H29" s="134">
        <f>H30</f>
        <v>7660512.1600000001</v>
      </c>
      <c r="I29" s="134"/>
      <c r="K29" s="134">
        <v>7177743.3600000003</v>
      </c>
      <c r="L29" s="134"/>
      <c r="M29" s="134">
        <v>7660512.1600000001</v>
      </c>
      <c r="N29" s="134"/>
      <c r="P29" s="165">
        <f t="shared" si="1"/>
        <v>0</v>
      </c>
      <c r="Q29" s="165">
        <f t="shared" si="2"/>
        <v>0</v>
      </c>
      <c r="R29" s="165">
        <f t="shared" si="3"/>
        <v>0</v>
      </c>
      <c r="S29" s="165">
        <f t="shared" si="4"/>
        <v>0</v>
      </c>
    </row>
    <row r="30" spans="1:19" outlineLevel="5">
      <c r="A30" s="132" t="s">
        <v>689</v>
      </c>
      <c r="B30" s="133" t="s">
        <v>251</v>
      </c>
      <c r="C30" s="133" t="s">
        <v>70</v>
      </c>
      <c r="D30" s="133" t="s">
        <v>242</v>
      </c>
      <c r="E30" s="133" t="s">
        <v>2</v>
      </c>
      <c r="F30" s="134">
        <f>Приложение_6.1!F426</f>
        <v>7177743.3600000003</v>
      </c>
      <c r="G30" s="134"/>
      <c r="H30" s="134">
        <f>Приложение_6.1!H426</f>
        <v>7660512.1600000001</v>
      </c>
      <c r="I30" s="134"/>
      <c r="K30" s="134">
        <v>7177743.3600000003</v>
      </c>
      <c r="L30" s="134"/>
      <c r="M30" s="134">
        <v>7660512.1600000001</v>
      </c>
      <c r="N30" s="134"/>
      <c r="P30" s="165">
        <f t="shared" si="1"/>
        <v>0</v>
      </c>
      <c r="Q30" s="165">
        <f t="shared" si="2"/>
        <v>0</v>
      </c>
      <c r="R30" s="165">
        <f t="shared" si="3"/>
        <v>0</v>
      </c>
      <c r="S30" s="165">
        <f t="shared" si="4"/>
        <v>0</v>
      </c>
    </row>
    <row r="31" spans="1:19" ht="94.5" outlineLevel="3">
      <c r="A31" s="132" t="s">
        <v>481</v>
      </c>
      <c r="B31" s="133" t="s">
        <v>376</v>
      </c>
      <c r="C31" s="133" t="s">
        <v>1</v>
      </c>
      <c r="D31" s="133" t="s">
        <v>3</v>
      </c>
      <c r="E31" s="133" t="s">
        <v>3</v>
      </c>
      <c r="F31" s="134">
        <f t="shared" ref="F31:G32" si="11">F32</f>
        <v>1888.46</v>
      </c>
      <c r="G31" s="134">
        <f t="shared" si="11"/>
        <v>1888.46</v>
      </c>
      <c r="H31" s="134">
        <f t="shared" ref="H31:H32" si="12">H32</f>
        <v>1888.47</v>
      </c>
      <c r="I31" s="134">
        <f t="shared" ref="I31:I32" si="13">I32</f>
        <v>1888.47</v>
      </c>
      <c r="K31" s="134">
        <v>1888.46</v>
      </c>
      <c r="L31" s="134">
        <v>1888.46</v>
      </c>
      <c r="M31" s="134">
        <v>1888.47</v>
      </c>
      <c r="N31" s="134">
        <v>1888.47</v>
      </c>
      <c r="P31" s="165">
        <f t="shared" si="1"/>
        <v>0</v>
      </c>
      <c r="Q31" s="165">
        <f t="shared" si="2"/>
        <v>0</v>
      </c>
      <c r="R31" s="165">
        <f t="shared" si="3"/>
        <v>0</v>
      </c>
      <c r="S31" s="165">
        <f t="shared" si="4"/>
        <v>0</v>
      </c>
    </row>
    <row r="32" spans="1:19" ht="31.5" outlineLevel="4">
      <c r="A32" s="132" t="s">
        <v>706</v>
      </c>
      <c r="B32" s="133" t="s">
        <v>376</v>
      </c>
      <c r="C32" s="133" t="s">
        <v>70</v>
      </c>
      <c r="D32" s="133" t="s">
        <v>3</v>
      </c>
      <c r="E32" s="133" t="s">
        <v>3</v>
      </c>
      <c r="F32" s="134">
        <f t="shared" si="11"/>
        <v>1888.46</v>
      </c>
      <c r="G32" s="134">
        <f t="shared" si="11"/>
        <v>1888.46</v>
      </c>
      <c r="H32" s="134">
        <f t="shared" si="12"/>
        <v>1888.47</v>
      </c>
      <c r="I32" s="134">
        <f t="shared" si="13"/>
        <v>1888.47</v>
      </c>
      <c r="K32" s="134">
        <v>1888.46</v>
      </c>
      <c r="L32" s="134">
        <v>1888.46</v>
      </c>
      <c r="M32" s="134">
        <v>1888.47</v>
      </c>
      <c r="N32" s="134">
        <v>1888.47</v>
      </c>
      <c r="P32" s="165">
        <f t="shared" si="1"/>
        <v>0</v>
      </c>
      <c r="Q32" s="165">
        <f t="shared" si="2"/>
        <v>0</v>
      </c>
      <c r="R32" s="165">
        <f t="shared" si="3"/>
        <v>0</v>
      </c>
      <c r="S32" s="165">
        <f t="shared" si="4"/>
        <v>0</v>
      </c>
    </row>
    <row r="33" spans="1:19" outlineLevel="5">
      <c r="A33" s="132" t="s">
        <v>696</v>
      </c>
      <c r="B33" s="133" t="s">
        <v>376</v>
      </c>
      <c r="C33" s="133" t="s">
        <v>70</v>
      </c>
      <c r="D33" s="133" t="s">
        <v>187</v>
      </c>
      <c r="E33" s="133" t="s">
        <v>14</v>
      </c>
      <c r="F33" s="134">
        <f>Приложение_6.1!F665</f>
        <v>1888.46</v>
      </c>
      <c r="G33" s="134">
        <f>F33</f>
        <v>1888.46</v>
      </c>
      <c r="H33" s="134">
        <f>Приложение_6.1!H665</f>
        <v>1888.47</v>
      </c>
      <c r="I33" s="134">
        <f>H33</f>
        <v>1888.47</v>
      </c>
      <c r="K33" s="134">
        <v>1888.46</v>
      </c>
      <c r="L33" s="134">
        <v>1888.46</v>
      </c>
      <c r="M33" s="134">
        <v>1888.47</v>
      </c>
      <c r="N33" s="134">
        <v>1888.47</v>
      </c>
      <c r="P33" s="165">
        <f t="shared" si="1"/>
        <v>0</v>
      </c>
      <c r="Q33" s="165">
        <f t="shared" si="2"/>
        <v>0</v>
      </c>
      <c r="R33" s="165">
        <f t="shared" si="3"/>
        <v>0</v>
      </c>
      <c r="S33" s="165">
        <f t="shared" si="4"/>
        <v>0</v>
      </c>
    </row>
    <row r="34" spans="1:19" ht="78.75" outlineLevel="3">
      <c r="A34" s="132" t="s">
        <v>482</v>
      </c>
      <c r="B34" s="133" t="s">
        <v>377</v>
      </c>
      <c r="C34" s="133" t="s">
        <v>1</v>
      </c>
      <c r="D34" s="133" t="s">
        <v>3</v>
      </c>
      <c r="E34" s="133" t="s">
        <v>3</v>
      </c>
      <c r="F34" s="134">
        <f t="shared" ref="F34:G35" si="14">F35</f>
        <v>628386.23</v>
      </c>
      <c r="G34" s="134">
        <f t="shared" si="14"/>
        <v>628386.23</v>
      </c>
      <c r="H34" s="134">
        <f t="shared" ref="H34:H35" si="15">H35</f>
        <v>654772.17000000004</v>
      </c>
      <c r="I34" s="134">
        <f t="shared" ref="I34:I35" si="16">I35</f>
        <v>654772.17000000004</v>
      </c>
      <c r="K34" s="134">
        <v>628386.23</v>
      </c>
      <c r="L34" s="134">
        <v>628386.23</v>
      </c>
      <c r="M34" s="134">
        <v>654772.17000000004</v>
      </c>
      <c r="N34" s="134">
        <v>654772.17000000004</v>
      </c>
      <c r="P34" s="165">
        <f t="shared" si="1"/>
        <v>0</v>
      </c>
      <c r="Q34" s="165">
        <f t="shared" si="2"/>
        <v>0</v>
      </c>
      <c r="R34" s="165">
        <f t="shared" si="3"/>
        <v>0</v>
      </c>
      <c r="S34" s="165">
        <f t="shared" si="4"/>
        <v>0</v>
      </c>
    </row>
    <row r="35" spans="1:19" ht="31.5" outlineLevel="4">
      <c r="A35" s="132" t="s">
        <v>706</v>
      </c>
      <c r="B35" s="133" t="s">
        <v>377</v>
      </c>
      <c r="C35" s="133" t="s">
        <v>70</v>
      </c>
      <c r="D35" s="133" t="s">
        <v>3</v>
      </c>
      <c r="E35" s="133" t="s">
        <v>3</v>
      </c>
      <c r="F35" s="134">
        <f t="shared" si="14"/>
        <v>628386.23</v>
      </c>
      <c r="G35" s="134">
        <f t="shared" si="14"/>
        <v>628386.23</v>
      </c>
      <c r="H35" s="134">
        <f t="shared" si="15"/>
        <v>654772.17000000004</v>
      </c>
      <c r="I35" s="134">
        <f t="shared" si="16"/>
        <v>654772.17000000004</v>
      </c>
      <c r="K35" s="134">
        <v>628386.23</v>
      </c>
      <c r="L35" s="134">
        <v>628386.23</v>
      </c>
      <c r="M35" s="134">
        <v>654772.17000000004</v>
      </c>
      <c r="N35" s="134">
        <v>654772.17000000004</v>
      </c>
      <c r="P35" s="165">
        <f t="shared" si="1"/>
        <v>0</v>
      </c>
      <c r="Q35" s="165">
        <f t="shared" si="2"/>
        <v>0</v>
      </c>
      <c r="R35" s="165">
        <f t="shared" si="3"/>
        <v>0</v>
      </c>
      <c r="S35" s="165">
        <f t="shared" si="4"/>
        <v>0</v>
      </c>
    </row>
    <row r="36" spans="1:19" outlineLevel="5">
      <c r="A36" s="132" t="s">
        <v>696</v>
      </c>
      <c r="B36" s="133" t="s">
        <v>377</v>
      </c>
      <c r="C36" s="133" t="s">
        <v>70</v>
      </c>
      <c r="D36" s="133" t="s">
        <v>187</v>
      </c>
      <c r="E36" s="133" t="s">
        <v>14</v>
      </c>
      <c r="F36" s="134">
        <f>Приложение_6.1!F667</f>
        <v>628386.23</v>
      </c>
      <c r="G36" s="134">
        <f>F36</f>
        <v>628386.23</v>
      </c>
      <c r="H36" s="134">
        <f>Приложение_6.1!H667</f>
        <v>654772.17000000004</v>
      </c>
      <c r="I36" s="134">
        <f>H36</f>
        <v>654772.17000000004</v>
      </c>
      <c r="K36" s="134">
        <v>628386.23</v>
      </c>
      <c r="L36" s="134">
        <v>628386.23</v>
      </c>
      <c r="M36" s="134">
        <v>654772.17000000004</v>
      </c>
      <c r="N36" s="134">
        <v>654772.17000000004</v>
      </c>
      <c r="P36" s="165">
        <f t="shared" si="1"/>
        <v>0</v>
      </c>
      <c r="Q36" s="165">
        <f t="shared" si="2"/>
        <v>0</v>
      </c>
      <c r="R36" s="165">
        <f t="shared" si="3"/>
        <v>0</v>
      </c>
      <c r="S36" s="165">
        <f t="shared" si="4"/>
        <v>0</v>
      </c>
    </row>
    <row r="37" spans="1:19" ht="47.25" outlineLevel="2">
      <c r="A37" s="132" t="s">
        <v>611</v>
      </c>
      <c r="B37" s="133" t="s">
        <v>391</v>
      </c>
      <c r="C37" s="133" t="s">
        <v>1</v>
      </c>
      <c r="D37" s="133" t="s">
        <v>3</v>
      </c>
      <c r="E37" s="133" t="s">
        <v>3</v>
      </c>
      <c r="F37" s="134">
        <f>F38</f>
        <v>425500</v>
      </c>
      <c r="G37" s="134">
        <f>G38</f>
        <v>425500</v>
      </c>
      <c r="H37" s="134">
        <f>H38</f>
        <v>425500</v>
      </c>
      <c r="I37" s="134">
        <f>I38</f>
        <v>425500</v>
      </c>
      <c r="K37" s="134">
        <v>425500</v>
      </c>
      <c r="L37" s="134">
        <f>L40+L42</f>
        <v>425500</v>
      </c>
      <c r="M37" s="134">
        <v>425500</v>
      </c>
      <c r="N37" s="134">
        <f>N40+N42</f>
        <v>425500</v>
      </c>
      <c r="P37" s="165">
        <f t="shared" si="1"/>
        <v>0</v>
      </c>
      <c r="Q37" s="165">
        <f t="shared" si="2"/>
        <v>0</v>
      </c>
      <c r="R37" s="165">
        <f t="shared" si="3"/>
        <v>0</v>
      </c>
      <c r="S37" s="165">
        <f t="shared" si="4"/>
        <v>0</v>
      </c>
    </row>
    <row r="38" spans="1:19" ht="126" outlineLevel="3">
      <c r="A38" s="132" t="s">
        <v>487</v>
      </c>
      <c r="B38" s="133" t="s">
        <v>392</v>
      </c>
      <c r="C38" s="133" t="s">
        <v>1</v>
      </c>
      <c r="D38" s="133" t="s">
        <v>3</v>
      </c>
      <c r="E38" s="133" t="s">
        <v>3</v>
      </c>
      <c r="F38" s="134">
        <f>F39+F41</f>
        <v>425500</v>
      </c>
      <c r="G38" s="134">
        <f>G39+G41</f>
        <v>425500</v>
      </c>
      <c r="H38" s="134">
        <f>H39+H41</f>
        <v>425500</v>
      </c>
      <c r="I38" s="134">
        <f>I39+I41</f>
        <v>425500</v>
      </c>
      <c r="K38" s="134">
        <v>425500</v>
      </c>
      <c r="L38" s="134">
        <v>425500</v>
      </c>
      <c r="M38" s="134">
        <v>425500</v>
      </c>
      <c r="N38" s="134">
        <v>425500</v>
      </c>
      <c r="P38" s="165">
        <f t="shared" si="1"/>
        <v>0</v>
      </c>
      <c r="Q38" s="165">
        <f t="shared" si="2"/>
        <v>0</v>
      </c>
      <c r="R38" s="165">
        <f t="shared" si="3"/>
        <v>0</v>
      </c>
      <c r="S38" s="165">
        <f t="shared" si="4"/>
        <v>0</v>
      </c>
    </row>
    <row r="39" spans="1:19" ht="31.5" outlineLevel="4">
      <c r="A39" s="132" t="s">
        <v>703</v>
      </c>
      <c r="B39" s="133" t="s">
        <v>392</v>
      </c>
      <c r="C39" s="133" t="s">
        <v>17</v>
      </c>
      <c r="D39" s="133" t="s">
        <v>3</v>
      </c>
      <c r="E39" s="133" t="s">
        <v>3</v>
      </c>
      <c r="F39" s="134">
        <f>F40</f>
        <v>170216.5</v>
      </c>
      <c r="G39" s="134">
        <f>G40</f>
        <v>170216.5</v>
      </c>
      <c r="H39" s="134">
        <f>H40</f>
        <v>170216.5</v>
      </c>
      <c r="I39" s="134">
        <f>I40</f>
        <v>170216.5</v>
      </c>
      <c r="K39" s="134">
        <v>170216.5</v>
      </c>
      <c r="L39" s="134">
        <v>170216.5</v>
      </c>
      <c r="M39" s="134">
        <v>170216.5</v>
      </c>
      <c r="N39" s="134">
        <v>170216.5</v>
      </c>
      <c r="P39" s="165">
        <f t="shared" si="1"/>
        <v>0</v>
      </c>
      <c r="Q39" s="165">
        <f t="shared" si="2"/>
        <v>0</v>
      </c>
      <c r="R39" s="165">
        <f t="shared" si="3"/>
        <v>0</v>
      </c>
      <c r="S39" s="165">
        <f t="shared" si="4"/>
        <v>0</v>
      </c>
    </row>
    <row r="40" spans="1:19" outlineLevel="5">
      <c r="A40" s="132" t="s">
        <v>697</v>
      </c>
      <c r="B40" s="133" t="s">
        <v>392</v>
      </c>
      <c r="C40" s="133" t="s">
        <v>17</v>
      </c>
      <c r="D40" s="133" t="s">
        <v>187</v>
      </c>
      <c r="E40" s="133" t="s">
        <v>22</v>
      </c>
      <c r="F40" s="134">
        <f>Приложение_6.1!F704</f>
        <v>170216.5</v>
      </c>
      <c r="G40" s="134">
        <f>F40</f>
        <v>170216.5</v>
      </c>
      <c r="H40" s="134">
        <f>Приложение_6.1!H704</f>
        <v>170216.5</v>
      </c>
      <c r="I40" s="134">
        <f>H40</f>
        <v>170216.5</v>
      </c>
      <c r="K40" s="134">
        <v>170216.5</v>
      </c>
      <c r="L40" s="134">
        <v>170216.5</v>
      </c>
      <c r="M40" s="134">
        <v>170216.5</v>
      </c>
      <c r="N40" s="134">
        <v>170216.5</v>
      </c>
      <c r="P40" s="165">
        <f t="shared" si="1"/>
        <v>0</v>
      </c>
      <c r="Q40" s="165">
        <f t="shared" si="2"/>
        <v>0</v>
      </c>
      <c r="R40" s="165">
        <f t="shared" si="3"/>
        <v>0</v>
      </c>
      <c r="S40" s="165">
        <f t="shared" si="4"/>
        <v>0</v>
      </c>
    </row>
    <row r="41" spans="1:19" ht="31.5" outlineLevel="4">
      <c r="A41" s="132" t="s">
        <v>706</v>
      </c>
      <c r="B41" s="133" t="s">
        <v>392</v>
      </c>
      <c r="C41" s="133" t="s">
        <v>70</v>
      </c>
      <c r="D41" s="133" t="s">
        <v>3</v>
      </c>
      <c r="E41" s="133" t="s">
        <v>3</v>
      </c>
      <c r="F41" s="134">
        <f>F42</f>
        <v>255283.5</v>
      </c>
      <c r="G41" s="134">
        <f>G42</f>
        <v>255283.5</v>
      </c>
      <c r="H41" s="134">
        <f>H42</f>
        <v>255283.5</v>
      </c>
      <c r="I41" s="134">
        <f>I42</f>
        <v>255283.5</v>
      </c>
      <c r="K41" s="134">
        <v>255283.5</v>
      </c>
      <c r="L41" s="134">
        <v>255283.5</v>
      </c>
      <c r="M41" s="134">
        <v>255283.5</v>
      </c>
      <c r="N41" s="134">
        <v>255283.5</v>
      </c>
      <c r="P41" s="165">
        <f t="shared" si="1"/>
        <v>0</v>
      </c>
      <c r="Q41" s="165">
        <f t="shared" si="2"/>
        <v>0</v>
      </c>
      <c r="R41" s="165">
        <f t="shared" si="3"/>
        <v>0</v>
      </c>
      <c r="S41" s="165">
        <f t="shared" si="4"/>
        <v>0</v>
      </c>
    </row>
    <row r="42" spans="1:19" outlineLevel="5">
      <c r="A42" s="132" t="s">
        <v>697</v>
      </c>
      <c r="B42" s="133" t="s">
        <v>392</v>
      </c>
      <c r="C42" s="133" t="s">
        <v>70</v>
      </c>
      <c r="D42" s="133" t="s">
        <v>187</v>
      </c>
      <c r="E42" s="133" t="s">
        <v>22</v>
      </c>
      <c r="F42" s="134">
        <f>Приложение_6.1!F705</f>
        <v>255283.5</v>
      </c>
      <c r="G42" s="134">
        <f>F42</f>
        <v>255283.5</v>
      </c>
      <c r="H42" s="134">
        <f>Приложение_6.1!H705</f>
        <v>255283.5</v>
      </c>
      <c r="I42" s="134">
        <f>H42</f>
        <v>255283.5</v>
      </c>
      <c r="K42" s="134">
        <v>255283.5</v>
      </c>
      <c r="L42" s="134">
        <v>255283.5</v>
      </c>
      <c r="M42" s="134">
        <v>255283.5</v>
      </c>
      <c r="N42" s="134">
        <v>255283.5</v>
      </c>
      <c r="P42" s="165">
        <f t="shared" si="1"/>
        <v>0</v>
      </c>
      <c r="Q42" s="165">
        <f t="shared" si="2"/>
        <v>0</v>
      </c>
      <c r="R42" s="165">
        <f t="shared" si="3"/>
        <v>0</v>
      </c>
      <c r="S42" s="165">
        <f t="shared" si="4"/>
        <v>0</v>
      </c>
    </row>
    <row r="43" spans="1:19" ht="31.5" outlineLevel="2">
      <c r="A43" s="132" t="s">
        <v>612</v>
      </c>
      <c r="B43" s="133" t="s">
        <v>393</v>
      </c>
      <c r="C43" s="133" t="s">
        <v>1</v>
      </c>
      <c r="D43" s="133" t="s">
        <v>3</v>
      </c>
      <c r="E43" s="133" t="s">
        <v>3</v>
      </c>
      <c r="F43" s="134">
        <f t="shared" ref="F43:G45" si="17">F44</f>
        <v>17018900</v>
      </c>
      <c r="G43" s="134">
        <f t="shared" si="17"/>
        <v>17018900</v>
      </c>
      <c r="H43" s="134">
        <f t="shared" ref="H43:H45" si="18">H44</f>
        <v>17018900</v>
      </c>
      <c r="I43" s="134">
        <f t="shared" ref="I43:I45" si="19">I44</f>
        <v>17018900</v>
      </c>
      <c r="K43" s="134">
        <v>17018900</v>
      </c>
      <c r="L43" s="134">
        <f>L46</f>
        <v>17018900</v>
      </c>
      <c r="M43" s="134">
        <v>17018900</v>
      </c>
      <c r="N43" s="134">
        <f>N46</f>
        <v>17018900</v>
      </c>
      <c r="P43" s="165">
        <f t="shared" si="1"/>
        <v>0</v>
      </c>
      <c r="Q43" s="165">
        <f t="shared" si="2"/>
        <v>0</v>
      </c>
      <c r="R43" s="165">
        <f t="shared" si="3"/>
        <v>0</v>
      </c>
      <c r="S43" s="165">
        <f t="shared" si="4"/>
        <v>0</v>
      </c>
    </row>
    <row r="44" spans="1:19" ht="78.75" outlineLevel="3">
      <c r="A44" s="132" t="s">
        <v>488</v>
      </c>
      <c r="B44" s="133" t="s">
        <v>394</v>
      </c>
      <c r="C44" s="133" t="s">
        <v>1</v>
      </c>
      <c r="D44" s="133" t="s">
        <v>3</v>
      </c>
      <c r="E44" s="133" t="s">
        <v>3</v>
      </c>
      <c r="F44" s="134">
        <f t="shared" si="17"/>
        <v>17018900</v>
      </c>
      <c r="G44" s="134">
        <f t="shared" si="17"/>
        <v>17018900</v>
      </c>
      <c r="H44" s="134">
        <f t="shared" si="18"/>
        <v>17018900</v>
      </c>
      <c r="I44" s="134">
        <f t="shared" si="19"/>
        <v>17018900</v>
      </c>
      <c r="K44" s="134">
        <v>17018900</v>
      </c>
      <c r="L44" s="134">
        <v>17018900</v>
      </c>
      <c r="M44" s="134">
        <v>17018900</v>
      </c>
      <c r="N44" s="134">
        <v>17018900</v>
      </c>
      <c r="P44" s="165">
        <f t="shared" si="1"/>
        <v>0</v>
      </c>
      <c r="Q44" s="165">
        <f t="shared" si="2"/>
        <v>0</v>
      </c>
      <c r="R44" s="165">
        <f t="shared" si="3"/>
        <v>0</v>
      </c>
      <c r="S44" s="165">
        <f t="shared" si="4"/>
        <v>0</v>
      </c>
    </row>
    <row r="45" spans="1:19" ht="31.5" outlineLevel="4">
      <c r="A45" s="132" t="s">
        <v>704</v>
      </c>
      <c r="B45" s="133" t="s">
        <v>394</v>
      </c>
      <c r="C45" s="133" t="s">
        <v>47</v>
      </c>
      <c r="D45" s="133" t="s">
        <v>3</v>
      </c>
      <c r="E45" s="133" t="s">
        <v>3</v>
      </c>
      <c r="F45" s="134">
        <f t="shared" si="17"/>
        <v>17018900</v>
      </c>
      <c r="G45" s="134">
        <f t="shared" si="17"/>
        <v>17018900</v>
      </c>
      <c r="H45" s="134">
        <f t="shared" si="18"/>
        <v>17018900</v>
      </c>
      <c r="I45" s="134">
        <f t="shared" si="19"/>
        <v>17018900</v>
      </c>
      <c r="K45" s="134">
        <v>17018900</v>
      </c>
      <c r="L45" s="134">
        <v>17018900</v>
      </c>
      <c r="M45" s="134">
        <v>17018900</v>
      </c>
      <c r="N45" s="134">
        <v>17018900</v>
      </c>
      <c r="P45" s="165">
        <f t="shared" si="1"/>
        <v>0</v>
      </c>
      <c r="Q45" s="165">
        <f t="shared" si="2"/>
        <v>0</v>
      </c>
      <c r="R45" s="165">
        <f t="shared" si="3"/>
        <v>0</v>
      </c>
      <c r="S45" s="165">
        <f t="shared" si="4"/>
        <v>0</v>
      </c>
    </row>
    <row r="46" spans="1:19" outlineLevel="5">
      <c r="A46" s="132" t="s">
        <v>697</v>
      </c>
      <c r="B46" s="133" t="s">
        <v>394</v>
      </c>
      <c r="C46" s="133" t="s">
        <v>47</v>
      </c>
      <c r="D46" s="133" t="s">
        <v>187</v>
      </c>
      <c r="E46" s="133" t="s">
        <v>22</v>
      </c>
      <c r="F46" s="134">
        <f>Приложение_6.1!F708</f>
        <v>17018900</v>
      </c>
      <c r="G46" s="134">
        <f>F46</f>
        <v>17018900</v>
      </c>
      <c r="H46" s="134">
        <f>Приложение_6.1!H708</f>
        <v>17018900</v>
      </c>
      <c r="I46" s="134">
        <f>H46</f>
        <v>17018900</v>
      </c>
      <c r="K46" s="134">
        <v>17018900</v>
      </c>
      <c r="L46" s="134">
        <v>17018900</v>
      </c>
      <c r="M46" s="134">
        <v>17018900</v>
      </c>
      <c r="N46" s="134">
        <v>17018900</v>
      </c>
      <c r="P46" s="165">
        <f t="shared" si="1"/>
        <v>0</v>
      </c>
      <c r="Q46" s="165">
        <f t="shared" si="2"/>
        <v>0</v>
      </c>
      <c r="R46" s="165">
        <f t="shared" si="3"/>
        <v>0</v>
      </c>
      <c r="S46" s="165">
        <f t="shared" si="4"/>
        <v>0</v>
      </c>
    </row>
    <row r="47" spans="1:19" ht="47.25" outlineLevel="1">
      <c r="A47" s="139" t="s">
        <v>651</v>
      </c>
      <c r="B47" s="140" t="s">
        <v>259</v>
      </c>
      <c r="C47" s="140" t="s">
        <v>1</v>
      </c>
      <c r="D47" s="140" t="s">
        <v>3</v>
      </c>
      <c r="E47" s="140" t="s">
        <v>3</v>
      </c>
      <c r="F47" s="141">
        <f>F48+F58+F68+F72+F76+F86+F93</f>
        <v>670921723.46000004</v>
      </c>
      <c r="G47" s="141">
        <f>G48+G58+G68+G72+G76+G86+G93</f>
        <v>367404128.10000002</v>
      </c>
      <c r="H47" s="141">
        <f>H48+H58+H68+H72+H76+H86+H93</f>
        <v>670254450.17000008</v>
      </c>
      <c r="I47" s="141">
        <f>I48+I58+I68+I72+I76+I86+I93</f>
        <v>362270958.99000001</v>
      </c>
      <c r="K47" s="141">
        <v>670921723.46000004</v>
      </c>
      <c r="L47" s="141">
        <f>L51+L54+L61+L64+L71+L82+L92+L85</f>
        <v>367404128.10000002</v>
      </c>
      <c r="M47" s="141">
        <v>670254450.16999996</v>
      </c>
      <c r="N47" s="141">
        <f>N51+N54+N61+N64+N71+N82+N92+N85</f>
        <v>362270958.98999995</v>
      </c>
      <c r="P47" s="165">
        <f t="shared" si="1"/>
        <v>0</v>
      </c>
      <c r="Q47" s="165">
        <f t="shared" si="2"/>
        <v>0</v>
      </c>
      <c r="R47" s="165">
        <f t="shared" si="3"/>
        <v>0</v>
      </c>
      <c r="S47" s="165">
        <f t="shared" si="4"/>
        <v>0</v>
      </c>
    </row>
    <row r="48" spans="1:19" ht="63" outlineLevel="2">
      <c r="A48" s="132" t="s">
        <v>575</v>
      </c>
      <c r="B48" s="133" t="s">
        <v>260</v>
      </c>
      <c r="C48" s="133" t="s">
        <v>1</v>
      </c>
      <c r="D48" s="133" t="s">
        <v>3</v>
      </c>
      <c r="E48" s="133" t="s">
        <v>3</v>
      </c>
      <c r="F48" s="134">
        <f>F49+F52+F55</f>
        <v>142912826.49000001</v>
      </c>
      <c r="G48" s="134">
        <f>G49+G52+G55</f>
        <v>142900700.87</v>
      </c>
      <c r="H48" s="134">
        <f>H49+H52+H55</f>
        <v>143165203.29999998</v>
      </c>
      <c r="I48" s="134">
        <f>I49+I52+I55</f>
        <v>143151666.84999999</v>
      </c>
      <c r="K48" s="134">
        <v>142912826.49000001</v>
      </c>
      <c r="L48" s="134">
        <f>L51+L54</f>
        <v>142900700.87</v>
      </c>
      <c r="M48" s="134">
        <v>143165203.30000001</v>
      </c>
      <c r="N48" s="134">
        <f>N51+N54</f>
        <v>143151666.84999999</v>
      </c>
      <c r="P48" s="165">
        <f t="shared" si="1"/>
        <v>0</v>
      </c>
      <c r="Q48" s="165">
        <f t="shared" si="2"/>
        <v>0</v>
      </c>
      <c r="R48" s="165">
        <f t="shared" si="3"/>
        <v>0</v>
      </c>
      <c r="S48" s="165">
        <f t="shared" si="4"/>
        <v>0</v>
      </c>
    </row>
    <row r="49" spans="1:19" ht="63" outlineLevel="3">
      <c r="A49" s="132" t="s">
        <v>472</v>
      </c>
      <c r="B49" s="133" t="s">
        <v>261</v>
      </c>
      <c r="C49" s="133" t="s">
        <v>1</v>
      </c>
      <c r="D49" s="133" t="s">
        <v>3</v>
      </c>
      <c r="E49" s="133" t="s">
        <v>3</v>
      </c>
      <c r="F49" s="134">
        <f t="shared" ref="F49:G50" si="20">F50</f>
        <v>230386.86</v>
      </c>
      <c r="G49" s="134">
        <f t="shared" si="20"/>
        <v>230386.86</v>
      </c>
      <c r="H49" s="134">
        <f t="shared" ref="H49:H50" si="21">H50</f>
        <v>267909.03000000003</v>
      </c>
      <c r="I49" s="134">
        <f t="shared" ref="I49:I50" si="22">I50</f>
        <v>267909.03000000003</v>
      </c>
      <c r="K49" s="134">
        <v>230386.86</v>
      </c>
      <c r="L49" s="134">
        <v>230386.86</v>
      </c>
      <c r="M49" s="134">
        <v>267909.03000000003</v>
      </c>
      <c r="N49" s="134">
        <v>267909.03000000003</v>
      </c>
      <c r="P49" s="165">
        <f t="shared" si="1"/>
        <v>0</v>
      </c>
      <c r="Q49" s="165">
        <f t="shared" si="2"/>
        <v>0</v>
      </c>
      <c r="R49" s="165">
        <f t="shared" si="3"/>
        <v>0</v>
      </c>
      <c r="S49" s="165">
        <f t="shared" si="4"/>
        <v>0</v>
      </c>
    </row>
    <row r="50" spans="1:19" ht="31.5" outlineLevel="4">
      <c r="A50" s="132" t="s">
        <v>706</v>
      </c>
      <c r="B50" s="133" t="s">
        <v>261</v>
      </c>
      <c r="C50" s="133" t="s">
        <v>70</v>
      </c>
      <c r="D50" s="133" t="s">
        <v>3</v>
      </c>
      <c r="E50" s="133" t="s">
        <v>3</v>
      </c>
      <c r="F50" s="134">
        <f t="shared" si="20"/>
        <v>230386.86</v>
      </c>
      <c r="G50" s="134">
        <f t="shared" si="20"/>
        <v>230386.86</v>
      </c>
      <c r="H50" s="134">
        <f t="shared" si="21"/>
        <v>267909.03000000003</v>
      </c>
      <c r="I50" s="134">
        <f t="shared" si="22"/>
        <v>267909.03000000003</v>
      </c>
      <c r="K50" s="134">
        <v>230386.86</v>
      </c>
      <c r="L50" s="134">
        <v>230386.86</v>
      </c>
      <c r="M50" s="134">
        <v>267909.03000000003</v>
      </c>
      <c r="N50" s="134">
        <v>267909.03000000003</v>
      </c>
      <c r="P50" s="165">
        <f t="shared" si="1"/>
        <v>0</v>
      </c>
      <c r="Q50" s="165">
        <f t="shared" si="2"/>
        <v>0</v>
      </c>
      <c r="R50" s="165">
        <f t="shared" si="3"/>
        <v>0</v>
      </c>
      <c r="S50" s="165">
        <f t="shared" si="4"/>
        <v>0</v>
      </c>
    </row>
    <row r="51" spans="1:19" outlineLevel="5">
      <c r="A51" s="132" t="s">
        <v>690</v>
      </c>
      <c r="B51" s="133" t="s">
        <v>261</v>
      </c>
      <c r="C51" s="133" t="s">
        <v>70</v>
      </c>
      <c r="D51" s="133" t="s">
        <v>242</v>
      </c>
      <c r="E51" s="133" t="s">
        <v>5</v>
      </c>
      <c r="F51" s="134">
        <f>Приложение_6.1!F443</f>
        <v>230386.86</v>
      </c>
      <c r="G51" s="134">
        <f>F51</f>
        <v>230386.86</v>
      </c>
      <c r="H51" s="134">
        <f>Приложение_6.1!H443</f>
        <v>267909.03000000003</v>
      </c>
      <c r="I51" s="134">
        <f>H51</f>
        <v>267909.03000000003</v>
      </c>
      <c r="K51" s="134">
        <v>230386.86</v>
      </c>
      <c r="L51" s="134">
        <v>230386.86</v>
      </c>
      <c r="M51" s="134">
        <v>267909.03000000003</v>
      </c>
      <c r="N51" s="134">
        <v>267909.03000000003</v>
      </c>
      <c r="P51" s="165">
        <f t="shared" si="1"/>
        <v>0</v>
      </c>
      <c r="Q51" s="165">
        <f t="shared" si="2"/>
        <v>0</v>
      </c>
      <c r="R51" s="165">
        <f t="shared" si="3"/>
        <v>0</v>
      </c>
      <c r="S51" s="165">
        <f t="shared" si="4"/>
        <v>0</v>
      </c>
    </row>
    <row r="52" spans="1:19" ht="63" outlineLevel="3">
      <c r="A52" s="132" t="s">
        <v>475</v>
      </c>
      <c r="B52" s="133" t="s">
        <v>262</v>
      </c>
      <c r="C52" s="133" t="s">
        <v>1</v>
      </c>
      <c r="D52" s="133" t="s">
        <v>3</v>
      </c>
      <c r="E52" s="133" t="s">
        <v>3</v>
      </c>
      <c r="F52" s="134">
        <f t="shared" ref="F52:G53" si="23">F53</f>
        <v>142670314.00999999</v>
      </c>
      <c r="G52" s="134">
        <f t="shared" si="23"/>
        <v>142670314.00999999</v>
      </c>
      <c r="H52" s="134">
        <f t="shared" ref="H52:H53" si="24">H53</f>
        <v>142883757.81999999</v>
      </c>
      <c r="I52" s="134">
        <f t="shared" ref="I52:I53" si="25">I53</f>
        <v>142883757.81999999</v>
      </c>
      <c r="K52" s="134">
        <v>142670314.00999999</v>
      </c>
      <c r="L52" s="134">
        <v>142670314.00999999</v>
      </c>
      <c r="M52" s="134">
        <v>142883757.81999999</v>
      </c>
      <c r="N52" s="134">
        <v>142883757.81999999</v>
      </c>
      <c r="P52" s="165">
        <f t="shared" si="1"/>
        <v>0</v>
      </c>
      <c r="Q52" s="165">
        <f t="shared" si="2"/>
        <v>0</v>
      </c>
      <c r="R52" s="165">
        <f t="shared" si="3"/>
        <v>0</v>
      </c>
      <c r="S52" s="165">
        <f t="shared" si="4"/>
        <v>0</v>
      </c>
    </row>
    <row r="53" spans="1:19" ht="31.5" outlineLevel="4">
      <c r="A53" s="132" t="s">
        <v>706</v>
      </c>
      <c r="B53" s="133" t="s">
        <v>262</v>
      </c>
      <c r="C53" s="133" t="s">
        <v>70</v>
      </c>
      <c r="D53" s="133" t="s">
        <v>3</v>
      </c>
      <c r="E53" s="133" t="s">
        <v>3</v>
      </c>
      <c r="F53" s="134">
        <f t="shared" si="23"/>
        <v>142670314.00999999</v>
      </c>
      <c r="G53" s="134">
        <f t="shared" si="23"/>
        <v>142670314.00999999</v>
      </c>
      <c r="H53" s="134">
        <f t="shared" si="24"/>
        <v>142883757.81999999</v>
      </c>
      <c r="I53" s="134">
        <f t="shared" si="25"/>
        <v>142883757.81999999</v>
      </c>
      <c r="K53" s="134">
        <v>142670314.00999999</v>
      </c>
      <c r="L53" s="134">
        <v>142670314.00999999</v>
      </c>
      <c r="M53" s="134">
        <v>142883757.81999999</v>
      </c>
      <c r="N53" s="134">
        <v>142883757.81999999</v>
      </c>
      <c r="P53" s="165">
        <f t="shared" si="1"/>
        <v>0</v>
      </c>
      <c r="Q53" s="165">
        <f t="shared" si="2"/>
        <v>0</v>
      </c>
      <c r="R53" s="165">
        <f t="shared" si="3"/>
        <v>0</v>
      </c>
      <c r="S53" s="165">
        <f t="shared" si="4"/>
        <v>0</v>
      </c>
    </row>
    <row r="54" spans="1:19" outlineLevel="5">
      <c r="A54" s="132" t="s">
        <v>690</v>
      </c>
      <c r="B54" s="133" t="s">
        <v>262</v>
      </c>
      <c r="C54" s="133" t="s">
        <v>70</v>
      </c>
      <c r="D54" s="133" t="s">
        <v>242</v>
      </c>
      <c r="E54" s="133" t="s">
        <v>5</v>
      </c>
      <c r="F54" s="134">
        <f>Приложение_6.1!F445</f>
        <v>142670314.00999999</v>
      </c>
      <c r="G54" s="134">
        <f>F54</f>
        <v>142670314.00999999</v>
      </c>
      <c r="H54" s="134">
        <f>Приложение_6.1!H445</f>
        <v>142883757.81999999</v>
      </c>
      <c r="I54" s="134">
        <f>H54</f>
        <v>142883757.81999999</v>
      </c>
      <c r="K54" s="134">
        <v>142670314.00999999</v>
      </c>
      <c r="L54" s="134">
        <v>142670314.00999999</v>
      </c>
      <c r="M54" s="134">
        <v>142883757.81999999</v>
      </c>
      <c r="N54" s="134">
        <v>142883757.81999999</v>
      </c>
      <c r="P54" s="165">
        <f t="shared" si="1"/>
        <v>0</v>
      </c>
      <c r="Q54" s="165">
        <f t="shared" si="2"/>
        <v>0</v>
      </c>
      <c r="R54" s="165">
        <f t="shared" si="3"/>
        <v>0</v>
      </c>
      <c r="S54" s="165">
        <f t="shared" si="4"/>
        <v>0</v>
      </c>
    </row>
    <row r="55" spans="1:19" ht="63" outlineLevel="3">
      <c r="A55" s="132" t="s">
        <v>472</v>
      </c>
      <c r="B55" s="133" t="s">
        <v>263</v>
      </c>
      <c r="C55" s="133" t="s">
        <v>1</v>
      </c>
      <c r="D55" s="133" t="s">
        <v>3</v>
      </c>
      <c r="E55" s="133" t="s">
        <v>3</v>
      </c>
      <c r="F55" s="134">
        <f>F56</f>
        <v>12125.62</v>
      </c>
      <c r="G55" s="134"/>
      <c r="H55" s="134">
        <f>H56</f>
        <v>13536.45</v>
      </c>
      <c r="I55" s="134"/>
      <c r="K55" s="134">
        <v>12125.62</v>
      </c>
      <c r="L55" s="134"/>
      <c r="M55" s="134">
        <v>13536.45</v>
      </c>
      <c r="N55" s="134"/>
      <c r="P55" s="165">
        <f t="shared" si="1"/>
        <v>0</v>
      </c>
      <c r="Q55" s="165">
        <f t="shared" si="2"/>
        <v>0</v>
      </c>
      <c r="R55" s="165">
        <f t="shared" si="3"/>
        <v>0</v>
      </c>
      <c r="S55" s="165">
        <f t="shared" si="4"/>
        <v>0</v>
      </c>
    </row>
    <row r="56" spans="1:19" ht="31.5" outlineLevel="4">
      <c r="A56" s="132" t="s">
        <v>706</v>
      </c>
      <c r="B56" s="133" t="s">
        <v>263</v>
      </c>
      <c r="C56" s="133" t="s">
        <v>70</v>
      </c>
      <c r="D56" s="133" t="s">
        <v>3</v>
      </c>
      <c r="E56" s="133" t="s">
        <v>3</v>
      </c>
      <c r="F56" s="134">
        <f>F57</f>
        <v>12125.62</v>
      </c>
      <c r="G56" s="134"/>
      <c r="H56" s="134">
        <f>H57</f>
        <v>13536.45</v>
      </c>
      <c r="I56" s="134"/>
      <c r="K56" s="134">
        <v>12125.62</v>
      </c>
      <c r="L56" s="134"/>
      <c r="M56" s="134">
        <v>13536.45</v>
      </c>
      <c r="N56" s="134"/>
      <c r="P56" s="165">
        <f t="shared" si="1"/>
        <v>0</v>
      </c>
      <c r="Q56" s="165">
        <f t="shared" si="2"/>
        <v>0</v>
      </c>
      <c r="R56" s="165">
        <f t="shared" si="3"/>
        <v>0</v>
      </c>
      <c r="S56" s="165">
        <f t="shared" si="4"/>
        <v>0</v>
      </c>
    </row>
    <row r="57" spans="1:19" outlineLevel="5">
      <c r="A57" s="132" t="s">
        <v>690</v>
      </c>
      <c r="B57" s="133" t="s">
        <v>263</v>
      </c>
      <c r="C57" s="133" t="s">
        <v>70</v>
      </c>
      <c r="D57" s="133" t="s">
        <v>242</v>
      </c>
      <c r="E57" s="133" t="s">
        <v>5</v>
      </c>
      <c r="F57" s="134">
        <f>Приложение_6.1!F447</f>
        <v>12125.62</v>
      </c>
      <c r="G57" s="134"/>
      <c r="H57" s="134">
        <f>Приложение_6.1!H447</f>
        <v>13536.45</v>
      </c>
      <c r="I57" s="134"/>
      <c r="K57" s="134">
        <v>12125.62</v>
      </c>
      <c r="L57" s="134"/>
      <c r="M57" s="134">
        <v>13536.45</v>
      </c>
      <c r="N57" s="134"/>
      <c r="P57" s="165">
        <f t="shared" si="1"/>
        <v>0</v>
      </c>
      <c r="Q57" s="165">
        <f t="shared" si="2"/>
        <v>0</v>
      </c>
      <c r="R57" s="165">
        <f t="shared" si="3"/>
        <v>0</v>
      </c>
      <c r="S57" s="165">
        <f t="shared" si="4"/>
        <v>0</v>
      </c>
    </row>
    <row r="58" spans="1:19" ht="63" outlineLevel="2">
      <c r="A58" s="132" t="s">
        <v>576</v>
      </c>
      <c r="B58" s="133" t="s">
        <v>264</v>
      </c>
      <c r="C58" s="133" t="s">
        <v>1</v>
      </c>
      <c r="D58" s="133" t="s">
        <v>3</v>
      </c>
      <c r="E58" s="133" t="s">
        <v>3</v>
      </c>
      <c r="F58" s="134">
        <f>F59+F62+F65</f>
        <v>182653280.55000001</v>
      </c>
      <c r="G58" s="134">
        <f>G59+G62+G65</f>
        <v>182639830.08000001</v>
      </c>
      <c r="H58" s="134">
        <f>H59+H62+H65</f>
        <v>182483023.47999999</v>
      </c>
      <c r="I58" s="134">
        <f>I59+I62+I65</f>
        <v>182468008.03</v>
      </c>
      <c r="K58" s="134">
        <v>182653280.55000001</v>
      </c>
      <c r="L58" s="134">
        <f>L61+L64</f>
        <v>182639830.08000001</v>
      </c>
      <c r="M58" s="134">
        <v>182483023.47999999</v>
      </c>
      <c r="N58" s="134">
        <f>N61+N64</f>
        <v>182468008.03</v>
      </c>
      <c r="P58" s="165">
        <f t="shared" si="1"/>
        <v>0</v>
      </c>
      <c r="Q58" s="165">
        <f t="shared" si="2"/>
        <v>0</v>
      </c>
      <c r="R58" s="165">
        <f t="shared" si="3"/>
        <v>0</v>
      </c>
      <c r="S58" s="165">
        <f t="shared" si="4"/>
        <v>0</v>
      </c>
    </row>
    <row r="59" spans="1:19" ht="63" outlineLevel="3">
      <c r="A59" s="132" t="s">
        <v>472</v>
      </c>
      <c r="B59" s="133" t="s">
        <v>265</v>
      </c>
      <c r="C59" s="133" t="s">
        <v>1</v>
      </c>
      <c r="D59" s="133" t="s">
        <v>3</v>
      </c>
      <c r="E59" s="133" t="s">
        <v>3</v>
      </c>
      <c r="F59" s="134">
        <f t="shared" ref="F59:G60" si="26">F60</f>
        <v>255558.84</v>
      </c>
      <c r="G59" s="134">
        <f t="shared" si="26"/>
        <v>255558.84</v>
      </c>
      <c r="H59" s="134">
        <f t="shared" ref="H59:H60" si="27">H60</f>
        <v>297180.59999999998</v>
      </c>
      <c r="I59" s="134">
        <f t="shared" ref="I59:I60" si="28">I60</f>
        <v>297180.59999999998</v>
      </c>
      <c r="K59" s="134">
        <v>255558.84</v>
      </c>
      <c r="L59" s="134">
        <v>255558.84</v>
      </c>
      <c r="M59" s="134">
        <v>297180.59999999998</v>
      </c>
      <c r="N59" s="134">
        <v>297180.59999999998</v>
      </c>
      <c r="P59" s="165">
        <f t="shared" si="1"/>
        <v>0</v>
      </c>
      <c r="Q59" s="165">
        <f t="shared" si="2"/>
        <v>0</v>
      </c>
      <c r="R59" s="165">
        <f t="shared" si="3"/>
        <v>0</v>
      </c>
      <c r="S59" s="165">
        <f t="shared" si="4"/>
        <v>0</v>
      </c>
    </row>
    <row r="60" spans="1:19" ht="31.5" outlineLevel="4">
      <c r="A60" s="132" t="s">
        <v>706</v>
      </c>
      <c r="B60" s="133" t="s">
        <v>265</v>
      </c>
      <c r="C60" s="133" t="s">
        <v>70</v>
      </c>
      <c r="D60" s="133" t="s">
        <v>3</v>
      </c>
      <c r="E60" s="133" t="s">
        <v>3</v>
      </c>
      <c r="F60" s="134">
        <f t="shared" si="26"/>
        <v>255558.84</v>
      </c>
      <c r="G60" s="134">
        <f t="shared" si="26"/>
        <v>255558.84</v>
      </c>
      <c r="H60" s="134">
        <f t="shared" si="27"/>
        <v>297180.59999999998</v>
      </c>
      <c r="I60" s="134">
        <f t="shared" si="28"/>
        <v>297180.59999999998</v>
      </c>
      <c r="K60" s="134">
        <v>255558.84</v>
      </c>
      <c r="L60" s="134">
        <v>255558.84</v>
      </c>
      <c r="M60" s="134">
        <v>297180.59999999998</v>
      </c>
      <c r="N60" s="134">
        <v>297180.59999999998</v>
      </c>
      <c r="P60" s="165">
        <f t="shared" si="1"/>
        <v>0</v>
      </c>
      <c r="Q60" s="165">
        <f t="shared" si="2"/>
        <v>0</v>
      </c>
      <c r="R60" s="165">
        <f t="shared" si="3"/>
        <v>0</v>
      </c>
      <c r="S60" s="165">
        <f t="shared" si="4"/>
        <v>0</v>
      </c>
    </row>
    <row r="61" spans="1:19" outlineLevel="5">
      <c r="A61" s="132" t="s">
        <v>690</v>
      </c>
      <c r="B61" s="133" t="s">
        <v>265</v>
      </c>
      <c r="C61" s="133" t="s">
        <v>70</v>
      </c>
      <c r="D61" s="133" t="s">
        <v>242</v>
      </c>
      <c r="E61" s="133" t="s">
        <v>5</v>
      </c>
      <c r="F61" s="134">
        <f>Приложение_6.1!F450</f>
        <v>255558.84</v>
      </c>
      <c r="G61" s="134">
        <f>F61</f>
        <v>255558.84</v>
      </c>
      <c r="H61" s="134">
        <f>Приложение_6.1!H450</f>
        <v>297180.59999999998</v>
      </c>
      <c r="I61" s="134">
        <f>H61</f>
        <v>297180.59999999998</v>
      </c>
      <c r="K61" s="134">
        <v>255558.84</v>
      </c>
      <c r="L61" s="134">
        <v>255558.84</v>
      </c>
      <c r="M61" s="134">
        <v>297180.59999999998</v>
      </c>
      <c r="N61" s="134">
        <v>297180.59999999998</v>
      </c>
      <c r="P61" s="165">
        <f t="shared" si="1"/>
        <v>0</v>
      </c>
      <c r="Q61" s="165">
        <f t="shared" si="2"/>
        <v>0</v>
      </c>
      <c r="R61" s="165">
        <f t="shared" si="3"/>
        <v>0</v>
      </c>
      <c r="S61" s="165">
        <f t="shared" si="4"/>
        <v>0</v>
      </c>
    </row>
    <row r="62" spans="1:19" ht="63" outlineLevel="3">
      <c r="A62" s="132" t="s">
        <v>475</v>
      </c>
      <c r="B62" s="133" t="s">
        <v>266</v>
      </c>
      <c r="C62" s="133" t="s">
        <v>1</v>
      </c>
      <c r="D62" s="133" t="s">
        <v>3</v>
      </c>
      <c r="E62" s="133" t="s">
        <v>3</v>
      </c>
      <c r="F62" s="134">
        <f t="shared" ref="F62:G63" si="29">F63</f>
        <v>182384271.24000001</v>
      </c>
      <c r="G62" s="134">
        <f t="shared" si="29"/>
        <v>182384271.24000001</v>
      </c>
      <c r="H62" s="134">
        <f t="shared" ref="H62:H63" si="30">H63</f>
        <v>182170827.43000001</v>
      </c>
      <c r="I62" s="134">
        <f t="shared" ref="I62:I63" si="31">I63</f>
        <v>182170827.43000001</v>
      </c>
      <c r="K62" s="134">
        <v>182384271.24000001</v>
      </c>
      <c r="L62" s="134">
        <v>182384271.24000001</v>
      </c>
      <c r="M62" s="134">
        <v>182170827.43000001</v>
      </c>
      <c r="N62" s="134">
        <v>182170827.43000001</v>
      </c>
      <c r="P62" s="165">
        <f t="shared" si="1"/>
        <v>0</v>
      </c>
      <c r="Q62" s="165">
        <f t="shared" si="2"/>
        <v>0</v>
      </c>
      <c r="R62" s="165">
        <f t="shared" si="3"/>
        <v>0</v>
      </c>
      <c r="S62" s="165">
        <f t="shared" si="4"/>
        <v>0</v>
      </c>
    </row>
    <row r="63" spans="1:19" ht="31.5" outlineLevel="4">
      <c r="A63" s="132" t="s">
        <v>706</v>
      </c>
      <c r="B63" s="133" t="s">
        <v>266</v>
      </c>
      <c r="C63" s="133" t="s">
        <v>70</v>
      </c>
      <c r="D63" s="133" t="s">
        <v>3</v>
      </c>
      <c r="E63" s="133" t="s">
        <v>3</v>
      </c>
      <c r="F63" s="134">
        <f t="shared" si="29"/>
        <v>182384271.24000001</v>
      </c>
      <c r="G63" s="134">
        <f t="shared" si="29"/>
        <v>182384271.24000001</v>
      </c>
      <c r="H63" s="134">
        <f t="shared" si="30"/>
        <v>182170827.43000001</v>
      </c>
      <c r="I63" s="134">
        <f t="shared" si="31"/>
        <v>182170827.43000001</v>
      </c>
      <c r="K63" s="134">
        <v>182384271.24000001</v>
      </c>
      <c r="L63" s="134">
        <v>182384271.24000001</v>
      </c>
      <c r="M63" s="134">
        <v>182170827.43000001</v>
      </c>
      <c r="N63" s="134">
        <v>182170827.43000001</v>
      </c>
      <c r="P63" s="165">
        <f t="shared" si="1"/>
        <v>0</v>
      </c>
      <c r="Q63" s="165">
        <f t="shared" si="2"/>
        <v>0</v>
      </c>
      <c r="R63" s="165">
        <f t="shared" si="3"/>
        <v>0</v>
      </c>
      <c r="S63" s="165">
        <f t="shared" si="4"/>
        <v>0</v>
      </c>
    </row>
    <row r="64" spans="1:19" outlineLevel="5">
      <c r="A64" s="132" t="s">
        <v>690</v>
      </c>
      <c r="B64" s="133" t="s">
        <v>266</v>
      </c>
      <c r="C64" s="133" t="s">
        <v>70</v>
      </c>
      <c r="D64" s="133" t="s">
        <v>242</v>
      </c>
      <c r="E64" s="133" t="s">
        <v>5</v>
      </c>
      <c r="F64" s="134">
        <f>Приложение_6.1!F452</f>
        <v>182384271.24000001</v>
      </c>
      <c r="G64" s="134">
        <f>F64</f>
        <v>182384271.24000001</v>
      </c>
      <c r="H64" s="134">
        <f>Приложение_6.1!H452</f>
        <v>182170827.43000001</v>
      </c>
      <c r="I64" s="134">
        <f>H64</f>
        <v>182170827.43000001</v>
      </c>
      <c r="K64" s="134">
        <v>182384271.24000001</v>
      </c>
      <c r="L64" s="134">
        <v>182384271.24000001</v>
      </c>
      <c r="M64" s="134">
        <v>182170827.43000001</v>
      </c>
      <c r="N64" s="134">
        <v>182170827.43000001</v>
      </c>
      <c r="P64" s="165">
        <f t="shared" si="1"/>
        <v>0</v>
      </c>
      <c r="Q64" s="165">
        <f t="shared" si="2"/>
        <v>0</v>
      </c>
      <c r="R64" s="165">
        <f t="shared" si="3"/>
        <v>0</v>
      </c>
      <c r="S64" s="165">
        <f t="shared" si="4"/>
        <v>0</v>
      </c>
    </row>
    <row r="65" spans="1:19" ht="63" outlineLevel="3">
      <c r="A65" s="132" t="s">
        <v>472</v>
      </c>
      <c r="B65" s="133" t="s">
        <v>267</v>
      </c>
      <c r="C65" s="133" t="s">
        <v>1</v>
      </c>
      <c r="D65" s="133" t="s">
        <v>3</v>
      </c>
      <c r="E65" s="133" t="s">
        <v>3</v>
      </c>
      <c r="F65" s="134">
        <f>F66</f>
        <v>13450.47</v>
      </c>
      <c r="G65" s="134"/>
      <c r="H65" s="134">
        <f>H66</f>
        <v>15015.45</v>
      </c>
      <c r="I65" s="134"/>
      <c r="K65" s="134">
        <v>13450.47</v>
      </c>
      <c r="L65" s="134"/>
      <c r="M65" s="134">
        <v>15015.45</v>
      </c>
      <c r="N65" s="134"/>
      <c r="P65" s="165">
        <f t="shared" si="1"/>
        <v>0</v>
      </c>
      <c r="Q65" s="165">
        <f t="shared" si="2"/>
        <v>0</v>
      </c>
      <c r="R65" s="165">
        <f t="shared" si="3"/>
        <v>0</v>
      </c>
      <c r="S65" s="165">
        <f t="shared" si="4"/>
        <v>0</v>
      </c>
    </row>
    <row r="66" spans="1:19" ht="31.5" outlineLevel="4">
      <c r="A66" s="132" t="s">
        <v>706</v>
      </c>
      <c r="B66" s="133" t="s">
        <v>267</v>
      </c>
      <c r="C66" s="133" t="s">
        <v>70</v>
      </c>
      <c r="D66" s="133" t="s">
        <v>3</v>
      </c>
      <c r="E66" s="133" t="s">
        <v>3</v>
      </c>
      <c r="F66" s="134">
        <f>F67</f>
        <v>13450.47</v>
      </c>
      <c r="G66" s="134"/>
      <c r="H66" s="134">
        <f>H67</f>
        <v>15015.45</v>
      </c>
      <c r="I66" s="134"/>
      <c r="K66" s="134">
        <v>13450.47</v>
      </c>
      <c r="L66" s="134"/>
      <c r="M66" s="134">
        <v>15015.45</v>
      </c>
      <c r="N66" s="134"/>
      <c r="P66" s="165">
        <f t="shared" si="1"/>
        <v>0</v>
      </c>
      <c r="Q66" s="165">
        <f t="shared" si="2"/>
        <v>0</v>
      </c>
      <c r="R66" s="165">
        <f t="shared" si="3"/>
        <v>0</v>
      </c>
      <c r="S66" s="165">
        <f t="shared" si="4"/>
        <v>0</v>
      </c>
    </row>
    <row r="67" spans="1:19" outlineLevel="5">
      <c r="A67" s="132" t="s">
        <v>690</v>
      </c>
      <c r="B67" s="133" t="s">
        <v>267</v>
      </c>
      <c r="C67" s="133" t="s">
        <v>70</v>
      </c>
      <c r="D67" s="133" t="s">
        <v>242</v>
      </c>
      <c r="E67" s="133" t="s">
        <v>5</v>
      </c>
      <c r="F67" s="134">
        <f>Приложение_6.1!F454</f>
        <v>13450.47</v>
      </c>
      <c r="G67" s="134"/>
      <c r="H67" s="134">
        <f>Приложение_6.1!H454</f>
        <v>15015.45</v>
      </c>
      <c r="I67" s="134"/>
      <c r="K67" s="134">
        <v>13450.47</v>
      </c>
      <c r="L67" s="134"/>
      <c r="M67" s="134">
        <v>15015.45</v>
      </c>
      <c r="N67" s="134"/>
      <c r="P67" s="165">
        <f t="shared" si="1"/>
        <v>0</v>
      </c>
      <c r="Q67" s="165">
        <f t="shared" si="2"/>
        <v>0</v>
      </c>
      <c r="R67" s="165">
        <f t="shared" si="3"/>
        <v>0</v>
      </c>
      <c r="S67" s="165">
        <f t="shared" si="4"/>
        <v>0</v>
      </c>
    </row>
    <row r="68" spans="1:19" ht="63" outlineLevel="2">
      <c r="A68" s="132" t="s">
        <v>577</v>
      </c>
      <c r="B68" s="133" t="s">
        <v>268</v>
      </c>
      <c r="C68" s="133" t="s">
        <v>1</v>
      </c>
      <c r="D68" s="133" t="s">
        <v>3</v>
      </c>
      <c r="E68" s="133" t="s">
        <v>3</v>
      </c>
      <c r="F68" s="134">
        <f t="shared" ref="F68:G70" si="32">F69</f>
        <v>35417514.75</v>
      </c>
      <c r="G68" s="134">
        <f t="shared" si="32"/>
        <v>35417514.75</v>
      </c>
      <c r="H68" s="134">
        <f t="shared" ref="H68:H70" si="33">H69</f>
        <v>35417514.75</v>
      </c>
      <c r="I68" s="134">
        <f t="shared" ref="I68:I70" si="34">I69</f>
        <v>35417514.75</v>
      </c>
      <c r="K68" s="134">
        <v>35417514.75</v>
      </c>
      <c r="L68" s="134">
        <f>L71</f>
        <v>35417514.75</v>
      </c>
      <c r="M68" s="134">
        <v>35417514.75</v>
      </c>
      <c r="N68" s="134">
        <f>N71</f>
        <v>35417514.75</v>
      </c>
      <c r="P68" s="165">
        <f t="shared" si="1"/>
        <v>0</v>
      </c>
      <c r="Q68" s="165">
        <f t="shared" si="2"/>
        <v>0</v>
      </c>
      <c r="R68" s="165">
        <f t="shared" si="3"/>
        <v>0</v>
      </c>
      <c r="S68" s="165">
        <f t="shared" si="4"/>
        <v>0</v>
      </c>
    </row>
    <row r="69" spans="1:19" ht="63" outlineLevel="3">
      <c r="A69" s="132" t="s">
        <v>475</v>
      </c>
      <c r="B69" s="133" t="s">
        <v>269</v>
      </c>
      <c r="C69" s="133" t="s">
        <v>1</v>
      </c>
      <c r="D69" s="133" t="s">
        <v>3</v>
      </c>
      <c r="E69" s="133" t="s">
        <v>3</v>
      </c>
      <c r="F69" s="134">
        <f t="shared" si="32"/>
        <v>35417514.75</v>
      </c>
      <c r="G69" s="134">
        <f t="shared" si="32"/>
        <v>35417514.75</v>
      </c>
      <c r="H69" s="134">
        <f t="shared" si="33"/>
        <v>35417514.75</v>
      </c>
      <c r="I69" s="134">
        <f t="shared" si="34"/>
        <v>35417514.75</v>
      </c>
      <c r="K69" s="134">
        <v>35417514.75</v>
      </c>
      <c r="L69" s="134">
        <v>35417514.75</v>
      </c>
      <c r="M69" s="134">
        <v>35417514.75</v>
      </c>
      <c r="N69" s="134">
        <v>35417514.75</v>
      </c>
      <c r="P69" s="165">
        <f t="shared" si="1"/>
        <v>0</v>
      </c>
      <c r="Q69" s="165">
        <f t="shared" si="2"/>
        <v>0</v>
      </c>
      <c r="R69" s="165">
        <f t="shared" si="3"/>
        <v>0</v>
      </c>
      <c r="S69" s="165">
        <f t="shared" si="4"/>
        <v>0</v>
      </c>
    </row>
    <row r="70" spans="1:19" ht="31.5" outlineLevel="4">
      <c r="A70" s="132" t="s">
        <v>706</v>
      </c>
      <c r="B70" s="133" t="s">
        <v>269</v>
      </c>
      <c r="C70" s="133" t="s">
        <v>70</v>
      </c>
      <c r="D70" s="133" t="s">
        <v>3</v>
      </c>
      <c r="E70" s="133" t="s">
        <v>3</v>
      </c>
      <c r="F70" s="134">
        <f t="shared" si="32"/>
        <v>35417514.75</v>
      </c>
      <c r="G70" s="134">
        <f t="shared" si="32"/>
        <v>35417514.75</v>
      </c>
      <c r="H70" s="134">
        <f t="shared" si="33"/>
        <v>35417514.75</v>
      </c>
      <c r="I70" s="134">
        <f t="shared" si="34"/>
        <v>35417514.75</v>
      </c>
      <c r="K70" s="134">
        <v>35417514.75</v>
      </c>
      <c r="L70" s="134">
        <v>35417514.75</v>
      </c>
      <c r="M70" s="134">
        <v>35417514.75</v>
      </c>
      <c r="N70" s="134">
        <v>35417514.75</v>
      </c>
      <c r="P70" s="165">
        <f t="shared" si="1"/>
        <v>0</v>
      </c>
      <c r="Q70" s="165">
        <f t="shared" si="2"/>
        <v>0</v>
      </c>
      <c r="R70" s="165">
        <f t="shared" si="3"/>
        <v>0</v>
      </c>
      <c r="S70" s="165">
        <f t="shared" si="4"/>
        <v>0</v>
      </c>
    </row>
    <row r="71" spans="1:19" outlineLevel="5">
      <c r="A71" s="132" t="s">
        <v>690</v>
      </c>
      <c r="B71" s="133" t="s">
        <v>269</v>
      </c>
      <c r="C71" s="133" t="s">
        <v>70</v>
      </c>
      <c r="D71" s="133" t="s">
        <v>242</v>
      </c>
      <c r="E71" s="133" t="s">
        <v>5</v>
      </c>
      <c r="F71" s="134">
        <f>Приложение_6.1!F457</f>
        <v>35417514.75</v>
      </c>
      <c r="G71" s="134">
        <f>F71</f>
        <v>35417514.75</v>
      </c>
      <c r="H71" s="134">
        <f>Приложение_6.1!H457</f>
        <v>35417514.75</v>
      </c>
      <c r="I71" s="134">
        <f>H71</f>
        <v>35417514.75</v>
      </c>
      <c r="K71" s="134">
        <v>35417514.75</v>
      </c>
      <c r="L71" s="134">
        <v>35417514.75</v>
      </c>
      <c r="M71" s="134">
        <v>35417514.75</v>
      </c>
      <c r="N71" s="134">
        <v>35417514.75</v>
      </c>
      <c r="P71" s="165">
        <f t="shared" si="1"/>
        <v>0</v>
      </c>
      <c r="Q71" s="165">
        <f t="shared" si="2"/>
        <v>0</v>
      </c>
      <c r="R71" s="165">
        <f t="shared" si="3"/>
        <v>0</v>
      </c>
      <c r="S71" s="165">
        <f t="shared" si="4"/>
        <v>0</v>
      </c>
    </row>
    <row r="72" spans="1:19" ht="78.75" outlineLevel="2">
      <c r="A72" s="132" t="s">
        <v>578</v>
      </c>
      <c r="B72" s="133" t="s">
        <v>270</v>
      </c>
      <c r="C72" s="133" t="s">
        <v>1</v>
      </c>
      <c r="D72" s="133" t="s">
        <v>3</v>
      </c>
      <c r="E72" s="133" t="s">
        <v>3</v>
      </c>
      <c r="F72" s="134">
        <f>F73</f>
        <v>99495736.810000002</v>
      </c>
      <c r="G72" s="134"/>
      <c r="H72" s="134">
        <f>H73</f>
        <v>101406249.62</v>
      </c>
      <c r="I72" s="134"/>
      <c r="K72" s="134">
        <v>99495736.810000002</v>
      </c>
      <c r="L72" s="134"/>
      <c r="M72" s="134">
        <v>101406249.62</v>
      </c>
      <c r="N72" s="134"/>
      <c r="P72" s="165">
        <f t="shared" si="1"/>
        <v>0</v>
      </c>
      <c r="Q72" s="165">
        <f t="shared" si="2"/>
        <v>0</v>
      </c>
      <c r="R72" s="165">
        <f t="shared" si="3"/>
        <v>0</v>
      </c>
      <c r="S72" s="165">
        <f t="shared" si="4"/>
        <v>0</v>
      </c>
    </row>
    <row r="73" spans="1:19" ht="63" outlineLevel="3">
      <c r="A73" s="132" t="s">
        <v>450</v>
      </c>
      <c r="B73" s="133" t="s">
        <v>271</v>
      </c>
      <c r="C73" s="133" t="s">
        <v>1</v>
      </c>
      <c r="D73" s="133" t="s">
        <v>3</v>
      </c>
      <c r="E73" s="133" t="s">
        <v>3</v>
      </c>
      <c r="F73" s="134">
        <f>F74</f>
        <v>99495736.810000002</v>
      </c>
      <c r="G73" s="134"/>
      <c r="H73" s="134">
        <f>H74</f>
        <v>101406249.62</v>
      </c>
      <c r="I73" s="134"/>
      <c r="K73" s="134">
        <v>99495736.810000002</v>
      </c>
      <c r="L73" s="134"/>
      <c r="M73" s="134">
        <v>101406249.62</v>
      </c>
      <c r="N73" s="134"/>
      <c r="P73" s="165">
        <f t="shared" si="1"/>
        <v>0</v>
      </c>
      <c r="Q73" s="165">
        <f t="shared" si="2"/>
        <v>0</v>
      </c>
      <c r="R73" s="165">
        <f t="shared" si="3"/>
        <v>0</v>
      </c>
      <c r="S73" s="165">
        <f t="shared" si="4"/>
        <v>0</v>
      </c>
    </row>
    <row r="74" spans="1:19" ht="31.5" outlineLevel="4">
      <c r="A74" s="132" t="s">
        <v>706</v>
      </c>
      <c r="B74" s="133" t="s">
        <v>271</v>
      </c>
      <c r="C74" s="133" t="s">
        <v>70</v>
      </c>
      <c r="D74" s="133" t="s">
        <v>3</v>
      </c>
      <c r="E74" s="133" t="s">
        <v>3</v>
      </c>
      <c r="F74" s="134">
        <f>F75</f>
        <v>99495736.810000002</v>
      </c>
      <c r="G74" s="134"/>
      <c r="H74" s="134">
        <f>H75</f>
        <v>101406249.62</v>
      </c>
      <c r="I74" s="134"/>
      <c r="K74" s="134">
        <v>99495736.810000002</v>
      </c>
      <c r="L74" s="134"/>
      <c r="M74" s="134">
        <v>101406249.62</v>
      </c>
      <c r="N74" s="134"/>
      <c r="P74" s="165">
        <f t="shared" si="1"/>
        <v>0</v>
      </c>
      <c r="Q74" s="165">
        <f t="shared" si="2"/>
        <v>0</v>
      </c>
      <c r="R74" s="165">
        <f t="shared" si="3"/>
        <v>0</v>
      </c>
      <c r="S74" s="165">
        <f t="shared" si="4"/>
        <v>0</v>
      </c>
    </row>
    <row r="75" spans="1:19" outlineLevel="5">
      <c r="A75" s="132" t="s">
        <v>690</v>
      </c>
      <c r="B75" s="133" t="s">
        <v>271</v>
      </c>
      <c r="C75" s="133" t="s">
        <v>70</v>
      </c>
      <c r="D75" s="133" t="s">
        <v>242</v>
      </c>
      <c r="E75" s="133" t="s">
        <v>5</v>
      </c>
      <c r="F75" s="134">
        <f>Приложение_6.1!F460</f>
        <v>99495736.810000002</v>
      </c>
      <c r="G75" s="134"/>
      <c r="H75" s="134">
        <f>Приложение_6.1!H460</f>
        <v>101406249.62</v>
      </c>
      <c r="I75" s="134"/>
      <c r="K75" s="134">
        <v>99495736.810000002</v>
      </c>
      <c r="L75" s="134"/>
      <c r="M75" s="134">
        <v>101406249.62</v>
      </c>
      <c r="N75" s="134"/>
      <c r="P75" s="165">
        <f t="shared" si="1"/>
        <v>0</v>
      </c>
      <c r="Q75" s="165">
        <f t="shared" si="2"/>
        <v>0</v>
      </c>
      <c r="R75" s="165">
        <f t="shared" si="3"/>
        <v>0</v>
      </c>
      <c r="S75" s="165">
        <f t="shared" si="4"/>
        <v>0</v>
      </c>
    </row>
    <row r="76" spans="1:19" outlineLevel="2">
      <c r="A76" s="132" t="s">
        <v>571</v>
      </c>
      <c r="B76" s="133" t="s">
        <v>272</v>
      </c>
      <c r="C76" s="133" t="s">
        <v>1</v>
      </c>
      <c r="D76" s="133" t="s">
        <v>3</v>
      </c>
      <c r="E76" s="133" t="s">
        <v>3</v>
      </c>
      <c r="F76" s="134">
        <f>F77+F80+F83</f>
        <v>7531822.5899999999</v>
      </c>
      <c r="G76" s="134">
        <f>G77+G80+G83</f>
        <v>1184189.31</v>
      </c>
      <c r="H76" s="134">
        <f>H77+H80+H83</f>
        <v>7973231.4400000004</v>
      </c>
      <c r="I76" s="134">
        <f>I77+I80+I83</f>
        <v>1233769.3600000001</v>
      </c>
      <c r="K76" s="134">
        <v>7531822.5899999999</v>
      </c>
      <c r="L76" s="134">
        <f>L82+L85</f>
        <v>1184189.31</v>
      </c>
      <c r="M76" s="134">
        <v>7973231.4400000004</v>
      </c>
      <c r="N76" s="134">
        <f>N80+N83</f>
        <v>1233769.3600000001</v>
      </c>
      <c r="P76" s="165">
        <f t="shared" ref="P76:P139" si="35">K76-F76</f>
        <v>0</v>
      </c>
      <c r="Q76" s="165">
        <f t="shared" ref="Q76:Q139" si="36">L76-G76</f>
        <v>0</v>
      </c>
      <c r="R76" s="165">
        <f t="shared" ref="R76:R139" si="37">M76-H76</f>
        <v>0</v>
      </c>
      <c r="S76" s="165">
        <f>N76-I76</f>
        <v>0</v>
      </c>
    </row>
    <row r="77" spans="1:19" ht="63" outlineLevel="3">
      <c r="A77" s="132" t="s">
        <v>439</v>
      </c>
      <c r="B77" s="133" t="s">
        <v>273</v>
      </c>
      <c r="C77" s="133" t="s">
        <v>1</v>
      </c>
      <c r="D77" s="133" t="s">
        <v>3</v>
      </c>
      <c r="E77" s="133" t="s">
        <v>3</v>
      </c>
      <c r="F77" s="134">
        <f>F78</f>
        <v>6347633.2800000003</v>
      </c>
      <c r="G77" s="134"/>
      <c r="H77" s="134">
        <f>H78</f>
        <v>6739462.0800000001</v>
      </c>
      <c r="I77" s="134"/>
      <c r="K77" s="134">
        <v>6347633.2800000003</v>
      </c>
      <c r="L77" s="134"/>
      <c r="M77" s="134">
        <v>6739462.0800000001</v>
      </c>
      <c r="N77" s="134"/>
      <c r="P77" s="165">
        <f t="shared" si="35"/>
        <v>0</v>
      </c>
      <c r="Q77" s="165">
        <f t="shared" si="36"/>
        <v>0</v>
      </c>
      <c r="R77" s="165">
        <f t="shared" si="37"/>
        <v>0</v>
      </c>
      <c r="S77" s="165">
        <f t="shared" ref="S77:S139" si="38">N77-I77</f>
        <v>0</v>
      </c>
    </row>
    <row r="78" spans="1:19" ht="31.5" outlineLevel="4">
      <c r="A78" s="132" t="s">
        <v>706</v>
      </c>
      <c r="B78" s="133" t="s">
        <v>273</v>
      </c>
      <c r="C78" s="133" t="s">
        <v>70</v>
      </c>
      <c r="D78" s="133" t="s">
        <v>3</v>
      </c>
      <c r="E78" s="133" t="s">
        <v>3</v>
      </c>
      <c r="F78" s="134">
        <f>F79</f>
        <v>6347633.2800000003</v>
      </c>
      <c r="G78" s="134"/>
      <c r="H78" s="134">
        <f>H79</f>
        <v>6739462.0800000001</v>
      </c>
      <c r="I78" s="134"/>
      <c r="K78" s="134">
        <v>6347633.2800000003</v>
      </c>
      <c r="L78" s="134"/>
      <c r="M78" s="134">
        <v>6739462.0800000001</v>
      </c>
      <c r="N78" s="134"/>
      <c r="P78" s="165">
        <f t="shared" si="35"/>
        <v>0</v>
      </c>
      <c r="Q78" s="165">
        <f t="shared" si="36"/>
        <v>0</v>
      </c>
      <c r="R78" s="165">
        <f t="shared" si="37"/>
        <v>0</v>
      </c>
      <c r="S78" s="165">
        <f t="shared" si="38"/>
        <v>0</v>
      </c>
    </row>
    <row r="79" spans="1:19" outlineLevel="5">
      <c r="A79" s="132" t="s">
        <v>690</v>
      </c>
      <c r="B79" s="133" t="s">
        <v>273</v>
      </c>
      <c r="C79" s="133" t="s">
        <v>70</v>
      </c>
      <c r="D79" s="133" t="s">
        <v>242</v>
      </c>
      <c r="E79" s="133" t="s">
        <v>5</v>
      </c>
      <c r="F79" s="134">
        <f>Приложение_6.1!F463</f>
        <v>6347633.2800000003</v>
      </c>
      <c r="G79" s="134"/>
      <c r="H79" s="134">
        <f>Приложение_6.1!H463</f>
        <v>6739462.0800000001</v>
      </c>
      <c r="I79" s="134"/>
      <c r="K79" s="134">
        <v>6347633.2800000003</v>
      </c>
      <c r="L79" s="134"/>
      <c r="M79" s="134">
        <v>6739462.0800000001</v>
      </c>
      <c r="N79" s="134"/>
      <c r="P79" s="165">
        <f t="shared" si="35"/>
        <v>0</v>
      </c>
      <c r="Q79" s="165">
        <f t="shared" si="36"/>
        <v>0</v>
      </c>
      <c r="R79" s="165">
        <f t="shared" si="37"/>
        <v>0</v>
      </c>
      <c r="S79" s="165">
        <f t="shared" si="38"/>
        <v>0</v>
      </c>
    </row>
    <row r="80" spans="1:19" ht="94.5" outlineLevel="3">
      <c r="A80" s="132" t="s">
        <v>481</v>
      </c>
      <c r="B80" s="133" t="s">
        <v>378</v>
      </c>
      <c r="C80" s="133" t="s">
        <v>1</v>
      </c>
      <c r="D80" s="133" t="s">
        <v>3</v>
      </c>
      <c r="E80" s="133" t="s">
        <v>3</v>
      </c>
      <c r="F80" s="134">
        <f t="shared" ref="F80:G81" si="39">F81</f>
        <v>3547.54</v>
      </c>
      <c r="G80" s="134">
        <f t="shared" si="39"/>
        <v>3547.54</v>
      </c>
      <c r="H80" s="134">
        <f t="shared" ref="H80:H81" si="40">H81</f>
        <v>3547.53</v>
      </c>
      <c r="I80" s="134">
        <f t="shared" ref="I80:I81" si="41">I81</f>
        <v>3547.53</v>
      </c>
      <c r="K80" s="134">
        <v>3547.54</v>
      </c>
      <c r="L80" s="134">
        <v>3547.54</v>
      </c>
      <c r="M80" s="134">
        <v>3547.53</v>
      </c>
      <c r="N80" s="134">
        <v>3547.53</v>
      </c>
      <c r="P80" s="165">
        <f t="shared" si="35"/>
        <v>0</v>
      </c>
      <c r="Q80" s="165">
        <f t="shared" si="36"/>
        <v>0</v>
      </c>
      <c r="R80" s="165">
        <f t="shared" si="37"/>
        <v>0</v>
      </c>
      <c r="S80" s="165">
        <f t="shared" si="38"/>
        <v>0</v>
      </c>
    </row>
    <row r="81" spans="1:19" ht="31.5" outlineLevel="4">
      <c r="A81" s="132" t="s">
        <v>706</v>
      </c>
      <c r="B81" s="133" t="s">
        <v>378</v>
      </c>
      <c r="C81" s="133" t="s">
        <v>70</v>
      </c>
      <c r="D81" s="133" t="s">
        <v>3</v>
      </c>
      <c r="E81" s="133" t="s">
        <v>3</v>
      </c>
      <c r="F81" s="134">
        <f t="shared" si="39"/>
        <v>3547.54</v>
      </c>
      <c r="G81" s="134">
        <f t="shared" si="39"/>
        <v>3547.54</v>
      </c>
      <c r="H81" s="134">
        <f t="shared" si="40"/>
        <v>3547.53</v>
      </c>
      <c r="I81" s="134">
        <f t="shared" si="41"/>
        <v>3547.53</v>
      </c>
      <c r="K81" s="134">
        <v>3547.54</v>
      </c>
      <c r="L81" s="134">
        <v>3547.54</v>
      </c>
      <c r="M81" s="134">
        <v>3547.53</v>
      </c>
      <c r="N81" s="134">
        <v>3547.53</v>
      </c>
      <c r="P81" s="165">
        <f t="shared" si="35"/>
        <v>0</v>
      </c>
      <c r="Q81" s="165">
        <f t="shared" si="36"/>
        <v>0</v>
      </c>
      <c r="R81" s="165">
        <f t="shared" si="37"/>
        <v>0</v>
      </c>
      <c r="S81" s="165">
        <f t="shared" si="38"/>
        <v>0</v>
      </c>
    </row>
    <row r="82" spans="1:19" outlineLevel="5">
      <c r="A82" s="132" t="s">
        <v>696</v>
      </c>
      <c r="B82" s="133" t="s">
        <v>378</v>
      </c>
      <c r="C82" s="133" t="s">
        <v>70</v>
      </c>
      <c r="D82" s="133" t="s">
        <v>187</v>
      </c>
      <c r="E82" s="133" t="s">
        <v>14</v>
      </c>
      <c r="F82" s="134">
        <f>Приложение_6.1!F671</f>
        <v>3547.54</v>
      </c>
      <c r="G82" s="134">
        <f>F82</f>
        <v>3547.54</v>
      </c>
      <c r="H82" s="134">
        <f>Приложение_6.1!H671</f>
        <v>3547.53</v>
      </c>
      <c r="I82" s="134">
        <f>H82</f>
        <v>3547.53</v>
      </c>
      <c r="K82" s="134">
        <v>3547.54</v>
      </c>
      <c r="L82" s="134">
        <v>3547.54</v>
      </c>
      <c r="M82" s="134">
        <v>3547.53</v>
      </c>
      <c r="N82" s="134">
        <v>3547.53</v>
      </c>
      <c r="P82" s="165">
        <f t="shared" si="35"/>
        <v>0</v>
      </c>
      <c r="Q82" s="165">
        <f t="shared" si="36"/>
        <v>0</v>
      </c>
      <c r="R82" s="165">
        <f t="shared" si="37"/>
        <v>0</v>
      </c>
      <c r="S82" s="165">
        <f t="shared" si="38"/>
        <v>0</v>
      </c>
    </row>
    <row r="83" spans="1:19" ht="78.75" outlineLevel="3">
      <c r="A83" s="132" t="s">
        <v>482</v>
      </c>
      <c r="B83" s="133" t="s">
        <v>379</v>
      </c>
      <c r="C83" s="133" t="s">
        <v>1</v>
      </c>
      <c r="D83" s="133" t="s">
        <v>3</v>
      </c>
      <c r="E83" s="133" t="s">
        <v>3</v>
      </c>
      <c r="F83" s="134">
        <f t="shared" ref="F83:G84" si="42">F84</f>
        <v>1180641.77</v>
      </c>
      <c r="G83" s="134">
        <f t="shared" si="42"/>
        <v>1180641.77</v>
      </c>
      <c r="H83" s="134">
        <f t="shared" ref="H83:H84" si="43">H84</f>
        <v>1230221.83</v>
      </c>
      <c r="I83" s="134">
        <f t="shared" ref="I83:I84" si="44">I84</f>
        <v>1230221.83</v>
      </c>
      <c r="K83" s="134">
        <v>1180641.77</v>
      </c>
      <c r="L83" s="134">
        <v>1180641.77</v>
      </c>
      <c r="M83" s="134">
        <v>1230221.83</v>
      </c>
      <c r="N83" s="134">
        <v>1230221.83</v>
      </c>
      <c r="P83" s="165">
        <f t="shared" si="35"/>
        <v>0</v>
      </c>
      <c r="Q83" s="165">
        <f t="shared" si="36"/>
        <v>0</v>
      </c>
      <c r="R83" s="165">
        <f t="shared" si="37"/>
        <v>0</v>
      </c>
      <c r="S83" s="165">
        <f t="shared" si="38"/>
        <v>0</v>
      </c>
    </row>
    <row r="84" spans="1:19" ht="31.5" outlineLevel="4">
      <c r="A84" s="132" t="s">
        <v>706</v>
      </c>
      <c r="B84" s="133" t="s">
        <v>379</v>
      </c>
      <c r="C84" s="133" t="s">
        <v>70</v>
      </c>
      <c r="D84" s="133" t="s">
        <v>3</v>
      </c>
      <c r="E84" s="133" t="s">
        <v>3</v>
      </c>
      <c r="F84" s="134">
        <f t="shared" si="42"/>
        <v>1180641.77</v>
      </c>
      <c r="G84" s="134">
        <f t="shared" si="42"/>
        <v>1180641.77</v>
      </c>
      <c r="H84" s="134">
        <f t="shared" si="43"/>
        <v>1230221.83</v>
      </c>
      <c r="I84" s="134">
        <f t="shared" si="44"/>
        <v>1230221.83</v>
      </c>
      <c r="K84" s="134">
        <v>1180641.77</v>
      </c>
      <c r="L84" s="134">
        <v>1180641.77</v>
      </c>
      <c r="M84" s="134">
        <v>1230221.83</v>
      </c>
      <c r="N84" s="134">
        <v>1230221.83</v>
      </c>
      <c r="P84" s="165">
        <f t="shared" si="35"/>
        <v>0</v>
      </c>
      <c r="Q84" s="165">
        <f t="shared" si="36"/>
        <v>0</v>
      </c>
      <c r="R84" s="165">
        <f t="shared" si="37"/>
        <v>0</v>
      </c>
      <c r="S84" s="165">
        <f t="shared" si="38"/>
        <v>0</v>
      </c>
    </row>
    <row r="85" spans="1:19" outlineLevel="5">
      <c r="A85" s="132" t="s">
        <v>696</v>
      </c>
      <c r="B85" s="133" t="s">
        <v>379</v>
      </c>
      <c r="C85" s="133" t="s">
        <v>70</v>
      </c>
      <c r="D85" s="133" t="s">
        <v>187</v>
      </c>
      <c r="E85" s="133" t="s">
        <v>14</v>
      </c>
      <c r="F85" s="134">
        <f>Приложение_6.1!F673</f>
        <v>1180641.77</v>
      </c>
      <c r="G85" s="134">
        <f>F85</f>
        <v>1180641.77</v>
      </c>
      <c r="H85" s="134">
        <f>Приложение_6.1!H673</f>
        <v>1230221.83</v>
      </c>
      <c r="I85" s="134">
        <f>H85</f>
        <v>1230221.83</v>
      </c>
      <c r="K85" s="134">
        <v>1180641.77</v>
      </c>
      <c r="L85" s="134">
        <v>1180641.77</v>
      </c>
      <c r="M85" s="134">
        <v>1230221.83</v>
      </c>
      <c r="N85" s="134">
        <v>1230221.83</v>
      </c>
      <c r="P85" s="165">
        <f t="shared" si="35"/>
        <v>0</v>
      </c>
      <c r="Q85" s="165">
        <f t="shared" si="36"/>
        <v>0</v>
      </c>
      <c r="R85" s="165">
        <f t="shared" si="37"/>
        <v>0</v>
      </c>
      <c r="S85" s="165">
        <f t="shared" si="38"/>
        <v>0</v>
      </c>
    </row>
    <row r="86" spans="1:19" ht="47.25" outlineLevel="2">
      <c r="A86" s="132" t="s">
        <v>580</v>
      </c>
      <c r="B86" s="133" t="s">
        <v>276</v>
      </c>
      <c r="C86" s="133" t="s">
        <v>1</v>
      </c>
      <c r="D86" s="133" t="s">
        <v>3</v>
      </c>
      <c r="E86" s="133" t="s">
        <v>3</v>
      </c>
      <c r="F86" s="134">
        <f>F87+F90</f>
        <v>200186548.03</v>
      </c>
      <c r="G86" s="134">
        <f>G87+G90</f>
        <v>5261893.09</v>
      </c>
      <c r="H86" s="134">
        <f>H87+H90</f>
        <v>196523800.38</v>
      </c>
      <c r="I86" s="134"/>
      <c r="K86" s="134">
        <v>200186548.03</v>
      </c>
      <c r="L86" s="134">
        <f>L92</f>
        <v>5261893.09</v>
      </c>
      <c r="M86" s="134">
        <v>196523800.38</v>
      </c>
      <c r="N86" s="134">
        <f>N92</f>
        <v>0</v>
      </c>
      <c r="P86" s="165">
        <f t="shared" si="35"/>
        <v>0</v>
      </c>
      <c r="Q86" s="165">
        <f t="shared" si="36"/>
        <v>0</v>
      </c>
      <c r="R86" s="165">
        <f t="shared" si="37"/>
        <v>0</v>
      </c>
      <c r="S86" s="165">
        <f t="shared" si="38"/>
        <v>0</v>
      </c>
    </row>
    <row r="87" spans="1:19" ht="63" outlineLevel="3">
      <c r="A87" s="132" t="s">
        <v>450</v>
      </c>
      <c r="B87" s="133" t="s">
        <v>277</v>
      </c>
      <c r="C87" s="133" t="s">
        <v>1</v>
      </c>
      <c r="D87" s="133" t="s">
        <v>3</v>
      </c>
      <c r="E87" s="133" t="s">
        <v>3</v>
      </c>
      <c r="F87" s="134">
        <f>F88</f>
        <v>194924654.94</v>
      </c>
      <c r="G87" s="134"/>
      <c r="H87" s="134">
        <f>H88</f>
        <v>196523800.38</v>
      </c>
      <c r="I87" s="134"/>
      <c r="K87" s="134">
        <v>194924654.94</v>
      </c>
      <c r="L87" s="134"/>
      <c r="M87" s="134">
        <v>196523800.38</v>
      </c>
      <c r="N87" s="134"/>
      <c r="P87" s="165">
        <f t="shared" si="35"/>
        <v>0</v>
      </c>
      <c r="Q87" s="165">
        <f t="shared" si="36"/>
        <v>0</v>
      </c>
      <c r="R87" s="165">
        <f t="shared" si="37"/>
        <v>0</v>
      </c>
      <c r="S87" s="165">
        <f t="shared" si="38"/>
        <v>0</v>
      </c>
    </row>
    <row r="88" spans="1:19" ht="31.5" outlineLevel="4">
      <c r="A88" s="132" t="s">
        <v>706</v>
      </c>
      <c r="B88" s="133" t="s">
        <v>277</v>
      </c>
      <c r="C88" s="133" t="s">
        <v>70</v>
      </c>
      <c r="D88" s="133" t="s">
        <v>3</v>
      </c>
      <c r="E88" s="133" t="s">
        <v>3</v>
      </c>
      <c r="F88" s="134">
        <f>F89</f>
        <v>194924654.94</v>
      </c>
      <c r="G88" s="134"/>
      <c r="H88" s="134">
        <f>H89</f>
        <v>196523800.38</v>
      </c>
      <c r="I88" s="134"/>
      <c r="K88" s="134">
        <v>194924654.94</v>
      </c>
      <c r="L88" s="134"/>
      <c r="M88" s="134">
        <v>196523800.38</v>
      </c>
      <c r="N88" s="134"/>
      <c r="P88" s="165">
        <f t="shared" si="35"/>
        <v>0</v>
      </c>
      <c r="Q88" s="165">
        <f t="shared" si="36"/>
        <v>0</v>
      </c>
      <c r="R88" s="165">
        <f t="shared" si="37"/>
        <v>0</v>
      </c>
      <c r="S88" s="165">
        <f t="shared" si="38"/>
        <v>0</v>
      </c>
    </row>
    <row r="89" spans="1:19" outlineLevel="5">
      <c r="A89" s="132" t="s">
        <v>691</v>
      </c>
      <c r="B89" s="133" t="s">
        <v>277</v>
      </c>
      <c r="C89" s="133" t="s">
        <v>70</v>
      </c>
      <c r="D89" s="133" t="s">
        <v>242</v>
      </c>
      <c r="E89" s="133" t="s">
        <v>14</v>
      </c>
      <c r="F89" s="134">
        <f>Приложение_6.1!F474</f>
        <v>194924654.94</v>
      </c>
      <c r="G89" s="134"/>
      <c r="H89" s="134">
        <f>Приложение_6.1!H474</f>
        <v>196523800.38</v>
      </c>
      <c r="I89" s="134"/>
      <c r="K89" s="134">
        <v>194924654.94</v>
      </c>
      <c r="L89" s="134"/>
      <c r="M89" s="134">
        <v>196523800.38</v>
      </c>
      <c r="N89" s="134"/>
      <c r="P89" s="165">
        <f t="shared" si="35"/>
        <v>0</v>
      </c>
      <c r="Q89" s="165">
        <f t="shared" si="36"/>
        <v>0</v>
      </c>
      <c r="R89" s="165">
        <f t="shared" si="37"/>
        <v>0</v>
      </c>
      <c r="S89" s="165">
        <f t="shared" si="38"/>
        <v>0</v>
      </c>
    </row>
    <row r="90" spans="1:19" ht="63" outlineLevel="3">
      <c r="A90" s="132" t="s">
        <v>472</v>
      </c>
      <c r="B90" s="133" t="s">
        <v>278</v>
      </c>
      <c r="C90" s="133" t="s">
        <v>1</v>
      </c>
      <c r="D90" s="133" t="s">
        <v>3</v>
      </c>
      <c r="E90" s="133" t="s">
        <v>3</v>
      </c>
      <c r="F90" s="134">
        <f t="shared" ref="F90:G91" si="45">F91</f>
        <v>5261893.09</v>
      </c>
      <c r="G90" s="134">
        <f t="shared" si="45"/>
        <v>5261893.09</v>
      </c>
      <c r="H90" s="134">
        <f t="shared" ref="H90:H91" si="46">H91</f>
        <v>0</v>
      </c>
      <c r="I90" s="134"/>
      <c r="K90" s="134">
        <v>5261893.09</v>
      </c>
      <c r="L90" s="134">
        <v>5261893.09</v>
      </c>
      <c r="M90" s="134">
        <v>0</v>
      </c>
      <c r="N90" s="134">
        <v>0</v>
      </c>
      <c r="P90" s="165">
        <f t="shared" si="35"/>
        <v>0</v>
      </c>
      <c r="Q90" s="165">
        <f t="shared" si="36"/>
        <v>0</v>
      </c>
      <c r="R90" s="165">
        <f t="shared" si="37"/>
        <v>0</v>
      </c>
      <c r="S90" s="165">
        <f t="shared" si="38"/>
        <v>0</v>
      </c>
    </row>
    <row r="91" spans="1:19" ht="31.5" outlineLevel="4">
      <c r="A91" s="132" t="s">
        <v>706</v>
      </c>
      <c r="B91" s="133" t="s">
        <v>278</v>
      </c>
      <c r="C91" s="133" t="s">
        <v>70</v>
      </c>
      <c r="D91" s="133" t="s">
        <v>3</v>
      </c>
      <c r="E91" s="133" t="s">
        <v>3</v>
      </c>
      <c r="F91" s="134">
        <f t="shared" si="45"/>
        <v>5261893.09</v>
      </c>
      <c r="G91" s="134">
        <f t="shared" si="45"/>
        <v>5261893.09</v>
      </c>
      <c r="H91" s="134">
        <f t="shared" si="46"/>
        <v>0</v>
      </c>
      <c r="I91" s="134"/>
      <c r="K91" s="134">
        <v>5261893.09</v>
      </c>
      <c r="L91" s="134">
        <v>5261893.09</v>
      </c>
      <c r="M91" s="134">
        <v>0</v>
      </c>
      <c r="N91" s="134">
        <v>0</v>
      </c>
      <c r="P91" s="165">
        <f t="shared" si="35"/>
        <v>0</v>
      </c>
      <c r="Q91" s="165">
        <f t="shared" si="36"/>
        <v>0</v>
      </c>
      <c r="R91" s="165">
        <f t="shared" si="37"/>
        <v>0</v>
      </c>
      <c r="S91" s="165">
        <f t="shared" si="38"/>
        <v>0</v>
      </c>
    </row>
    <row r="92" spans="1:19" outlineLevel="5">
      <c r="A92" s="132" t="s">
        <v>691</v>
      </c>
      <c r="B92" s="133" t="s">
        <v>278</v>
      </c>
      <c r="C92" s="133" t="s">
        <v>70</v>
      </c>
      <c r="D92" s="133" t="s">
        <v>242</v>
      </c>
      <c r="E92" s="133" t="s">
        <v>14</v>
      </c>
      <c r="F92" s="134">
        <f>Приложение_6.1!F476</f>
        <v>5261893.09</v>
      </c>
      <c r="G92" s="134">
        <f>F92</f>
        <v>5261893.09</v>
      </c>
      <c r="H92" s="134">
        <f>Приложение_6.1!H476</f>
        <v>0</v>
      </c>
      <c r="I92" s="134"/>
      <c r="K92" s="134">
        <v>5261893.09</v>
      </c>
      <c r="L92" s="134">
        <v>5261893.09</v>
      </c>
      <c r="M92" s="134">
        <v>0</v>
      </c>
      <c r="N92" s="134">
        <v>0</v>
      </c>
      <c r="P92" s="165">
        <f t="shared" si="35"/>
        <v>0</v>
      </c>
      <c r="Q92" s="165">
        <f t="shared" si="36"/>
        <v>0</v>
      </c>
      <c r="R92" s="165">
        <f t="shared" si="37"/>
        <v>0</v>
      </c>
      <c r="S92" s="165">
        <f t="shared" si="38"/>
        <v>0</v>
      </c>
    </row>
    <row r="93" spans="1:19" outlineLevel="2">
      <c r="A93" s="132" t="s">
        <v>571</v>
      </c>
      <c r="B93" s="133" t="s">
        <v>280</v>
      </c>
      <c r="C93" s="133" t="s">
        <v>1</v>
      </c>
      <c r="D93" s="133" t="s">
        <v>3</v>
      </c>
      <c r="E93" s="133" t="s">
        <v>3</v>
      </c>
      <c r="F93" s="134">
        <f>F94</f>
        <v>2723994.24</v>
      </c>
      <c r="G93" s="134"/>
      <c r="H93" s="134">
        <f>H94</f>
        <v>3285427.2</v>
      </c>
      <c r="I93" s="134"/>
      <c r="K93" s="134">
        <v>2723994.24</v>
      </c>
      <c r="L93" s="134"/>
      <c r="M93" s="134">
        <v>3285427.2</v>
      </c>
      <c r="N93" s="134"/>
      <c r="P93" s="165">
        <f t="shared" si="35"/>
        <v>0</v>
      </c>
      <c r="Q93" s="165">
        <f t="shared" si="36"/>
        <v>0</v>
      </c>
      <c r="R93" s="165">
        <f t="shared" si="37"/>
        <v>0</v>
      </c>
      <c r="S93" s="165">
        <f t="shared" si="38"/>
        <v>0</v>
      </c>
    </row>
    <row r="94" spans="1:19" ht="63" outlineLevel="3">
      <c r="A94" s="132" t="s">
        <v>439</v>
      </c>
      <c r="B94" s="133" t="s">
        <v>281</v>
      </c>
      <c r="C94" s="133" t="s">
        <v>1</v>
      </c>
      <c r="D94" s="133" t="s">
        <v>3</v>
      </c>
      <c r="E94" s="133" t="s">
        <v>3</v>
      </c>
      <c r="F94" s="134">
        <f>F95</f>
        <v>2723994.24</v>
      </c>
      <c r="G94" s="134"/>
      <c r="H94" s="134">
        <f>H95</f>
        <v>3285427.2</v>
      </c>
      <c r="I94" s="134"/>
      <c r="K94" s="134">
        <v>2723994.24</v>
      </c>
      <c r="L94" s="134"/>
      <c r="M94" s="134">
        <v>3285427.2</v>
      </c>
      <c r="N94" s="134"/>
      <c r="P94" s="165">
        <f t="shared" si="35"/>
        <v>0</v>
      </c>
      <c r="Q94" s="165">
        <f t="shared" si="36"/>
        <v>0</v>
      </c>
      <c r="R94" s="165">
        <f t="shared" si="37"/>
        <v>0</v>
      </c>
      <c r="S94" s="165">
        <f t="shared" si="38"/>
        <v>0</v>
      </c>
    </row>
    <row r="95" spans="1:19" ht="31.5" outlineLevel="4">
      <c r="A95" s="132" t="s">
        <v>706</v>
      </c>
      <c r="B95" s="133" t="s">
        <v>281</v>
      </c>
      <c r="C95" s="133" t="s">
        <v>70</v>
      </c>
      <c r="D95" s="133" t="s">
        <v>3</v>
      </c>
      <c r="E95" s="133" t="s">
        <v>3</v>
      </c>
      <c r="F95" s="134">
        <f>F96</f>
        <v>2723994.24</v>
      </c>
      <c r="G95" s="134"/>
      <c r="H95" s="134">
        <f>H96</f>
        <v>3285427.2</v>
      </c>
      <c r="I95" s="134"/>
      <c r="K95" s="134">
        <v>2723994.24</v>
      </c>
      <c r="L95" s="134"/>
      <c r="M95" s="134">
        <v>3285427.2</v>
      </c>
      <c r="N95" s="134"/>
      <c r="P95" s="165">
        <f t="shared" si="35"/>
        <v>0</v>
      </c>
      <c r="Q95" s="165">
        <f t="shared" si="36"/>
        <v>0</v>
      </c>
      <c r="R95" s="165">
        <f t="shared" si="37"/>
        <v>0</v>
      </c>
      <c r="S95" s="165">
        <f t="shared" si="38"/>
        <v>0</v>
      </c>
    </row>
    <row r="96" spans="1:19" outlineLevel="5">
      <c r="A96" s="132" t="s">
        <v>691</v>
      </c>
      <c r="B96" s="133" t="s">
        <v>281</v>
      </c>
      <c r="C96" s="133" t="s">
        <v>70</v>
      </c>
      <c r="D96" s="133" t="s">
        <v>242</v>
      </c>
      <c r="E96" s="133" t="s">
        <v>14</v>
      </c>
      <c r="F96" s="134">
        <f>Приложение_6.1!F479</f>
        <v>2723994.24</v>
      </c>
      <c r="G96" s="134"/>
      <c r="H96" s="134">
        <f>Приложение_6.1!H479</f>
        <v>3285427.2</v>
      </c>
      <c r="I96" s="134"/>
      <c r="K96" s="134">
        <v>2723994.24</v>
      </c>
      <c r="L96" s="134"/>
      <c r="M96" s="134">
        <v>3285427.2</v>
      </c>
      <c r="N96" s="134"/>
      <c r="P96" s="165">
        <f t="shared" si="35"/>
        <v>0</v>
      </c>
      <c r="Q96" s="165">
        <f t="shared" si="36"/>
        <v>0</v>
      </c>
      <c r="R96" s="165">
        <f t="shared" si="37"/>
        <v>0</v>
      </c>
      <c r="S96" s="165">
        <f t="shared" si="38"/>
        <v>0</v>
      </c>
    </row>
    <row r="97" spans="1:19" ht="47.25" outlineLevel="1">
      <c r="A97" s="139" t="s">
        <v>623</v>
      </c>
      <c r="B97" s="140" t="s">
        <v>24</v>
      </c>
      <c r="C97" s="140" t="s">
        <v>1</v>
      </c>
      <c r="D97" s="140" t="s">
        <v>3</v>
      </c>
      <c r="E97" s="140" t="s">
        <v>3</v>
      </c>
      <c r="F97" s="141">
        <f>F98+F102+F109+F115+F119+F126+F130+F135+F138+F145</f>
        <v>58546418.659999996</v>
      </c>
      <c r="G97" s="141">
        <f>G98+G102+G109+G115+G119+G126+G130+G135+G138+G145</f>
        <v>42070100</v>
      </c>
      <c r="H97" s="141">
        <f>H98+H102+H109+H115+H119+H126+H130+H135+H138+H145</f>
        <v>58232318.659999996</v>
      </c>
      <c r="I97" s="141">
        <f>I98+I102+I109+I115+I119+I126+I130+I135+I138+I145</f>
        <v>41756000</v>
      </c>
      <c r="K97" s="141">
        <v>58546418.659999996</v>
      </c>
      <c r="L97" s="141">
        <f>L109+L115+L126+L130+L134+L119</f>
        <v>42070100</v>
      </c>
      <c r="M97" s="141">
        <v>58232318.659999996</v>
      </c>
      <c r="N97" s="141">
        <f>N109+N115+N126+N130+N134+N119</f>
        <v>41756000</v>
      </c>
      <c r="P97" s="165">
        <f t="shared" si="35"/>
        <v>0</v>
      </c>
      <c r="Q97" s="165">
        <f t="shared" si="36"/>
        <v>0</v>
      </c>
      <c r="R97" s="165">
        <f t="shared" si="37"/>
        <v>0</v>
      </c>
      <c r="S97" s="165">
        <f t="shared" si="38"/>
        <v>0</v>
      </c>
    </row>
    <row r="98" spans="1:19" ht="126" outlineLevel="2">
      <c r="A98" s="132" t="s">
        <v>499</v>
      </c>
      <c r="B98" s="133" t="s">
        <v>25</v>
      </c>
      <c r="C98" s="133" t="s">
        <v>1</v>
      </c>
      <c r="D98" s="133" t="s">
        <v>3</v>
      </c>
      <c r="E98" s="133" t="s">
        <v>3</v>
      </c>
      <c r="F98" s="134">
        <f>F99</f>
        <v>1373779.26</v>
      </c>
      <c r="G98" s="134"/>
      <c r="H98" s="134">
        <f>H99</f>
        <v>1373779.26</v>
      </c>
      <c r="I98" s="134"/>
      <c r="K98" s="134">
        <v>1373779.26</v>
      </c>
      <c r="L98" s="134"/>
      <c r="M98" s="134">
        <v>1373779.26</v>
      </c>
      <c r="N98" s="134"/>
      <c r="P98" s="165">
        <f t="shared" si="35"/>
        <v>0</v>
      </c>
      <c r="Q98" s="165">
        <f t="shared" si="36"/>
        <v>0</v>
      </c>
      <c r="R98" s="165">
        <f t="shared" si="37"/>
        <v>0</v>
      </c>
      <c r="S98" s="165">
        <f t="shared" si="38"/>
        <v>0</v>
      </c>
    </row>
    <row r="99" spans="1:19" ht="31.5" outlineLevel="3">
      <c r="A99" s="132" t="s">
        <v>441</v>
      </c>
      <c r="B99" s="133" t="s">
        <v>26</v>
      </c>
      <c r="C99" s="133" t="s">
        <v>1</v>
      </c>
      <c r="D99" s="133" t="s">
        <v>3</v>
      </c>
      <c r="E99" s="133" t="s">
        <v>3</v>
      </c>
      <c r="F99" s="134">
        <f>F100</f>
        <v>1373779.26</v>
      </c>
      <c r="G99" s="134"/>
      <c r="H99" s="134">
        <f>H100</f>
        <v>1373779.26</v>
      </c>
      <c r="I99" s="134"/>
      <c r="K99" s="134">
        <v>1373779.26</v>
      </c>
      <c r="L99" s="134"/>
      <c r="M99" s="134">
        <v>1373779.26</v>
      </c>
      <c r="N99" s="134"/>
      <c r="P99" s="165">
        <f t="shared" si="35"/>
        <v>0</v>
      </c>
      <c r="Q99" s="165">
        <f t="shared" si="36"/>
        <v>0</v>
      </c>
      <c r="R99" s="165">
        <f t="shared" si="37"/>
        <v>0</v>
      </c>
      <c r="S99" s="165">
        <f t="shared" si="38"/>
        <v>0</v>
      </c>
    </row>
    <row r="100" spans="1:19" ht="78.75" outlineLevel="4">
      <c r="A100" s="132" t="s">
        <v>1226</v>
      </c>
      <c r="B100" s="133" t="s">
        <v>26</v>
      </c>
      <c r="C100" s="133" t="s">
        <v>10</v>
      </c>
      <c r="D100" s="133" t="s">
        <v>3</v>
      </c>
      <c r="E100" s="133" t="s">
        <v>3</v>
      </c>
      <c r="F100" s="134">
        <f>F101</f>
        <v>1373779.26</v>
      </c>
      <c r="G100" s="134"/>
      <c r="H100" s="134">
        <f>H101</f>
        <v>1373779.26</v>
      </c>
      <c r="I100" s="134"/>
      <c r="K100" s="134">
        <v>1373779.26</v>
      </c>
      <c r="L100" s="134"/>
      <c r="M100" s="134">
        <v>1373779.26</v>
      </c>
      <c r="N100" s="134"/>
      <c r="P100" s="165">
        <f t="shared" si="35"/>
        <v>0</v>
      </c>
      <c r="Q100" s="165">
        <f t="shared" si="36"/>
        <v>0</v>
      </c>
      <c r="R100" s="165">
        <f t="shared" si="37"/>
        <v>0</v>
      </c>
      <c r="S100" s="165">
        <f t="shared" si="38"/>
        <v>0</v>
      </c>
    </row>
    <row r="101" spans="1:19" ht="63" outlineLevel="5">
      <c r="A101" s="132" t="s">
        <v>674</v>
      </c>
      <c r="B101" s="133" t="s">
        <v>26</v>
      </c>
      <c r="C101" s="133" t="s">
        <v>10</v>
      </c>
      <c r="D101" s="133" t="s">
        <v>2</v>
      </c>
      <c r="E101" s="133" t="s">
        <v>22</v>
      </c>
      <c r="F101" s="134">
        <f>Приложение_6.1!F46</f>
        <v>1373779.26</v>
      </c>
      <c r="G101" s="134"/>
      <c r="H101" s="134">
        <f>Приложение_6.1!H46</f>
        <v>1373779.26</v>
      </c>
      <c r="I101" s="134"/>
      <c r="K101" s="134">
        <v>1373779.26</v>
      </c>
      <c r="L101" s="134"/>
      <c r="M101" s="134">
        <v>1373779.26</v>
      </c>
      <c r="N101" s="134"/>
      <c r="P101" s="165">
        <f t="shared" si="35"/>
        <v>0</v>
      </c>
      <c r="Q101" s="165">
        <f t="shared" si="36"/>
        <v>0</v>
      </c>
      <c r="R101" s="165">
        <f t="shared" si="37"/>
        <v>0</v>
      </c>
      <c r="S101" s="165">
        <f t="shared" si="38"/>
        <v>0</v>
      </c>
    </row>
    <row r="102" spans="1:19" ht="78.75" outlineLevel="2">
      <c r="A102" s="132" t="s">
        <v>500</v>
      </c>
      <c r="B102" s="133" t="s">
        <v>27</v>
      </c>
      <c r="C102" s="133" t="s">
        <v>1</v>
      </c>
      <c r="D102" s="133" t="s">
        <v>3</v>
      </c>
      <c r="E102" s="133" t="s">
        <v>3</v>
      </c>
      <c r="F102" s="134">
        <f>F103+F106</f>
        <v>2124094.8199999998</v>
      </c>
      <c r="G102" s="134"/>
      <c r="H102" s="134">
        <f>H103+H106</f>
        <v>2124094.8199999998</v>
      </c>
      <c r="I102" s="134"/>
      <c r="K102" s="134">
        <v>2124094.8199999998</v>
      </c>
      <c r="L102" s="134"/>
      <c r="M102" s="134">
        <v>2124094.8199999998</v>
      </c>
      <c r="N102" s="134"/>
      <c r="P102" s="165">
        <f t="shared" si="35"/>
        <v>0</v>
      </c>
      <c r="Q102" s="165">
        <f t="shared" si="36"/>
        <v>0</v>
      </c>
      <c r="R102" s="165">
        <f t="shared" si="37"/>
        <v>0</v>
      </c>
      <c r="S102" s="165">
        <f t="shared" si="38"/>
        <v>0</v>
      </c>
    </row>
    <row r="103" spans="1:19" ht="31.5" outlineLevel="3">
      <c r="A103" s="132" t="s">
        <v>441</v>
      </c>
      <c r="B103" s="133" t="s">
        <v>28</v>
      </c>
      <c r="C103" s="133" t="s">
        <v>1</v>
      </c>
      <c r="D103" s="133" t="s">
        <v>3</v>
      </c>
      <c r="E103" s="133" t="s">
        <v>3</v>
      </c>
      <c r="F103" s="134">
        <f>F104</f>
        <v>2099094.8199999998</v>
      </c>
      <c r="G103" s="134"/>
      <c r="H103" s="134">
        <f>H104</f>
        <v>2099094.8199999998</v>
      </c>
      <c r="I103" s="134"/>
      <c r="K103" s="134">
        <v>2099094.8199999998</v>
      </c>
      <c r="L103" s="134"/>
      <c r="M103" s="134">
        <v>2099094.8199999998</v>
      </c>
      <c r="N103" s="134"/>
      <c r="P103" s="165">
        <f t="shared" si="35"/>
        <v>0</v>
      </c>
      <c r="Q103" s="165">
        <f t="shared" si="36"/>
        <v>0</v>
      </c>
      <c r="R103" s="165">
        <f t="shared" si="37"/>
        <v>0</v>
      </c>
      <c r="S103" s="165">
        <f t="shared" si="38"/>
        <v>0</v>
      </c>
    </row>
    <row r="104" spans="1:19" ht="78.75" outlineLevel="4">
      <c r="A104" s="132" t="s">
        <v>1226</v>
      </c>
      <c r="B104" s="133" t="s">
        <v>28</v>
      </c>
      <c r="C104" s="133" t="s">
        <v>10</v>
      </c>
      <c r="D104" s="133" t="s">
        <v>3</v>
      </c>
      <c r="E104" s="133" t="s">
        <v>3</v>
      </c>
      <c r="F104" s="134">
        <f>F105</f>
        <v>2099094.8199999998</v>
      </c>
      <c r="G104" s="134"/>
      <c r="H104" s="134">
        <f>H105</f>
        <v>2099094.8199999998</v>
      </c>
      <c r="I104" s="134"/>
      <c r="K104" s="134">
        <v>2099094.8199999998</v>
      </c>
      <c r="L104" s="134"/>
      <c r="M104" s="134">
        <v>2099094.8199999998</v>
      </c>
      <c r="N104" s="134"/>
      <c r="P104" s="165">
        <f t="shared" si="35"/>
        <v>0</v>
      </c>
      <c r="Q104" s="165">
        <f t="shared" si="36"/>
        <v>0</v>
      </c>
      <c r="R104" s="165">
        <f t="shared" si="37"/>
        <v>0</v>
      </c>
      <c r="S104" s="165">
        <f t="shared" si="38"/>
        <v>0</v>
      </c>
    </row>
    <row r="105" spans="1:19" ht="63" outlineLevel="5">
      <c r="A105" s="132" t="s">
        <v>674</v>
      </c>
      <c r="B105" s="133" t="s">
        <v>28</v>
      </c>
      <c r="C105" s="133" t="s">
        <v>10</v>
      </c>
      <c r="D105" s="133" t="s">
        <v>2</v>
      </c>
      <c r="E105" s="133" t="s">
        <v>22</v>
      </c>
      <c r="F105" s="134">
        <f>Приложение_6.1!F49</f>
        <v>2099094.8199999998</v>
      </c>
      <c r="G105" s="134"/>
      <c r="H105" s="134">
        <f>Приложение_6.1!H49</f>
        <v>2099094.8199999998</v>
      </c>
      <c r="I105" s="134"/>
      <c r="K105" s="134">
        <v>2099094.8199999998</v>
      </c>
      <c r="L105" s="134"/>
      <c r="M105" s="134">
        <v>2099094.8199999998</v>
      </c>
      <c r="N105" s="134"/>
      <c r="P105" s="165">
        <f t="shared" si="35"/>
        <v>0</v>
      </c>
      <c r="Q105" s="165">
        <f t="shared" si="36"/>
        <v>0</v>
      </c>
      <c r="R105" s="165">
        <f t="shared" si="37"/>
        <v>0</v>
      </c>
      <c r="S105" s="165">
        <f t="shared" si="38"/>
        <v>0</v>
      </c>
    </row>
    <row r="106" spans="1:19" ht="63" outlineLevel="3">
      <c r="A106" s="132" t="s">
        <v>439</v>
      </c>
      <c r="B106" s="133" t="s">
        <v>29</v>
      </c>
      <c r="C106" s="133" t="s">
        <v>1</v>
      </c>
      <c r="D106" s="133" t="s">
        <v>3</v>
      </c>
      <c r="E106" s="133" t="s">
        <v>3</v>
      </c>
      <c r="F106" s="134">
        <f>F107</f>
        <v>25000</v>
      </c>
      <c r="G106" s="134"/>
      <c r="H106" s="134">
        <f>H107</f>
        <v>25000</v>
      </c>
      <c r="I106" s="134"/>
      <c r="K106" s="134">
        <v>25000</v>
      </c>
      <c r="L106" s="134"/>
      <c r="M106" s="134">
        <v>25000</v>
      </c>
      <c r="N106" s="134"/>
      <c r="P106" s="165">
        <f t="shared" si="35"/>
        <v>0</v>
      </c>
      <c r="Q106" s="165">
        <f t="shared" si="36"/>
        <v>0</v>
      </c>
      <c r="R106" s="165">
        <f t="shared" si="37"/>
        <v>0</v>
      </c>
      <c r="S106" s="165">
        <f t="shared" si="38"/>
        <v>0</v>
      </c>
    </row>
    <row r="107" spans="1:19" ht="78.75" outlineLevel="4">
      <c r="A107" s="132" t="s">
        <v>1226</v>
      </c>
      <c r="B107" s="133" t="s">
        <v>29</v>
      </c>
      <c r="C107" s="133" t="s">
        <v>10</v>
      </c>
      <c r="D107" s="133" t="s">
        <v>3</v>
      </c>
      <c r="E107" s="133" t="s">
        <v>3</v>
      </c>
      <c r="F107" s="134">
        <f>F108</f>
        <v>25000</v>
      </c>
      <c r="G107" s="134"/>
      <c r="H107" s="134">
        <f>H108</f>
        <v>25000</v>
      </c>
      <c r="I107" s="134"/>
      <c r="K107" s="134">
        <v>25000</v>
      </c>
      <c r="L107" s="134"/>
      <c r="M107" s="134">
        <v>25000</v>
      </c>
      <c r="N107" s="134"/>
      <c r="P107" s="165">
        <f t="shared" si="35"/>
        <v>0</v>
      </c>
      <c r="Q107" s="165">
        <f t="shared" si="36"/>
        <v>0</v>
      </c>
      <c r="R107" s="165">
        <f t="shared" si="37"/>
        <v>0</v>
      </c>
      <c r="S107" s="165">
        <f t="shared" si="38"/>
        <v>0</v>
      </c>
    </row>
    <row r="108" spans="1:19" ht="63" outlineLevel="5">
      <c r="A108" s="132" t="s">
        <v>674</v>
      </c>
      <c r="B108" s="133" t="s">
        <v>29</v>
      </c>
      <c r="C108" s="133" t="s">
        <v>10</v>
      </c>
      <c r="D108" s="133" t="s">
        <v>2</v>
      </c>
      <c r="E108" s="133" t="s">
        <v>22</v>
      </c>
      <c r="F108" s="134">
        <f>Приложение_6.1!F51</f>
        <v>25000</v>
      </c>
      <c r="G108" s="134"/>
      <c r="H108" s="134">
        <f>Приложение_6.1!H51</f>
        <v>25000</v>
      </c>
      <c r="I108" s="134"/>
      <c r="K108" s="134">
        <v>25000</v>
      </c>
      <c r="L108" s="134"/>
      <c r="M108" s="134">
        <v>25000</v>
      </c>
      <c r="N108" s="134"/>
      <c r="P108" s="165">
        <f t="shared" si="35"/>
        <v>0</v>
      </c>
      <c r="Q108" s="165">
        <f t="shared" si="36"/>
        <v>0</v>
      </c>
      <c r="R108" s="165">
        <f t="shared" si="37"/>
        <v>0</v>
      </c>
      <c r="S108" s="165">
        <f t="shared" si="38"/>
        <v>0</v>
      </c>
    </row>
    <row r="109" spans="1:19" ht="47.25" outlineLevel="2">
      <c r="A109" s="132" t="s">
        <v>613</v>
      </c>
      <c r="B109" s="133" t="s">
        <v>395</v>
      </c>
      <c r="C109" s="133" t="s">
        <v>1</v>
      </c>
      <c r="D109" s="133" t="s">
        <v>3</v>
      </c>
      <c r="E109" s="133" t="s">
        <v>3</v>
      </c>
      <c r="F109" s="134">
        <f>F110</f>
        <v>5286000</v>
      </c>
      <c r="G109" s="134">
        <f>G110</f>
        <v>5286000</v>
      </c>
      <c r="H109" s="134">
        <f>H110</f>
        <v>5286000</v>
      </c>
      <c r="I109" s="134">
        <f>I110</f>
        <v>5286000</v>
      </c>
      <c r="K109" s="134">
        <v>5286000</v>
      </c>
      <c r="L109" s="134">
        <f>L112+L114</f>
        <v>5286000</v>
      </c>
      <c r="M109" s="134">
        <v>5286000</v>
      </c>
      <c r="N109" s="134">
        <f>N112+N114</f>
        <v>5286000</v>
      </c>
      <c r="P109" s="165">
        <f t="shared" si="35"/>
        <v>0</v>
      </c>
      <c r="Q109" s="165">
        <f t="shared" si="36"/>
        <v>0</v>
      </c>
      <c r="R109" s="165">
        <f t="shared" si="37"/>
        <v>0</v>
      </c>
      <c r="S109" s="165">
        <f t="shared" si="38"/>
        <v>0</v>
      </c>
    </row>
    <row r="110" spans="1:19" ht="110.25" outlineLevel="3">
      <c r="A110" s="132" t="s">
        <v>489</v>
      </c>
      <c r="B110" s="133" t="s">
        <v>396</v>
      </c>
      <c r="C110" s="133" t="s">
        <v>1</v>
      </c>
      <c r="D110" s="133" t="s">
        <v>3</v>
      </c>
      <c r="E110" s="133" t="s">
        <v>3</v>
      </c>
      <c r="F110" s="134">
        <f>F111+F113</f>
        <v>5286000</v>
      </c>
      <c r="G110" s="134">
        <f>G111+G113</f>
        <v>5286000</v>
      </c>
      <c r="H110" s="134">
        <f>H111+H113</f>
        <v>5286000</v>
      </c>
      <c r="I110" s="134">
        <f>I111+I113</f>
        <v>5286000</v>
      </c>
      <c r="K110" s="134">
        <v>5286000</v>
      </c>
      <c r="L110" s="134">
        <v>5286000</v>
      </c>
      <c r="M110" s="134">
        <v>5286000</v>
      </c>
      <c r="N110" s="134">
        <v>5286000</v>
      </c>
      <c r="P110" s="165">
        <f t="shared" si="35"/>
        <v>0</v>
      </c>
      <c r="Q110" s="165">
        <f t="shared" si="36"/>
        <v>0</v>
      </c>
      <c r="R110" s="165">
        <f t="shared" si="37"/>
        <v>0</v>
      </c>
      <c r="S110" s="165">
        <f t="shared" si="38"/>
        <v>0</v>
      </c>
    </row>
    <row r="111" spans="1:19" ht="78.75" outlineLevel="4">
      <c r="A111" s="132" t="s">
        <v>1226</v>
      </c>
      <c r="B111" s="133" t="s">
        <v>396</v>
      </c>
      <c r="C111" s="133" t="s">
        <v>10</v>
      </c>
      <c r="D111" s="133" t="s">
        <v>3</v>
      </c>
      <c r="E111" s="133" t="s">
        <v>3</v>
      </c>
      <c r="F111" s="134">
        <f>F112</f>
        <v>3774682.59</v>
      </c>
      <c r="G111" s="134">
        <f>G112</f>
        <v>3774682.59</v>
      </c>
      <c r="H111" s="134">
        <f>H112</f>
        <v>3774682.59</v>
      </c>
      <c r="I111" s="134">
        <f>I112</f>
        <v>3774682.59</v>
      </c>
      <c r="K111" s="134">
        <v>3774682.59</v>
      </c>
      <c r="L111" s="134">
        <v>3774682.59</v>
      </c>
      <c r="M111" s="134">
        <v>3774682.59</v>
      </c>
      <c r="N111" s="134">
        <v>3774682.59</v>
      </c>
      <c r="P111" s="165">
        <f t="shared" si="35"/>
        <v>0</v>
      </c>
      <c r="Q111" s="165">
        <f t="shared" si="36"/>
        <v>0</v>
      </c>
      <c r="R111" s="165">
        <f t="shared" si="37"/>
        <v>0</v>
      </c>
      <c r="S111" s="165">
        <f t="shared" si="38"/>
        <v>0</v>
      </c>
    </row>
    <row r="112" spans="1:19" outlineLevel="5">
      <c r="A112" s="132" t="s">
        <v>697</v>
      </c>
      <c r="B112" s="133" t="s">
        <v>396</v>
      </c>
      <c r="C112" s="133" t="s">
        <v>10</v>
      </c>
      <c r="D112" s="133" t="s">
        <v>187</v>
      </c>
      <c r="E112" s="133" t="s">
        <v>22</v>
      </c>
      <c r="F112" s="134">
        <f>Приложение_6.1!F712</f>
        <v>3774682.59</v>
      </c>
      <c r="G112" s="134">
        <f>F112</f>
        <v>3774682.59</v>
      </c>
      <c r="H112" s="134">
        <f>Приложение_6.1!H712</f>
        <v>3774682.59</v>
      </c>
      <c r="I112" s="134">
        <f>H112</f>
        <v>3774682.59</v>
      </c>
      <c r="K112" s="134">
        <v>3774682.59</v>
      </c>
      <c r="L112" s="134">
        <v>3774682.59</v>
      </c>
      <c r="M112" s="134">
        <v>3774682.59</v>
      </c>
      <c r="N112" s="134">
        <v>3774682.59</v>
      </c>
      <c r="P112" s="165">
        <f t="shared" si="35"/>
        <v>0</v>
      </c>
      <c r="Q112" s="165">
        <f t="shared" si="36"/>
        <v>0</v>
      </c>
      <c r="R112" s="165">
        <f t="shared" si="37"/>
        <v>0</v>
      </c>
      <c r="S112" s="165">
        <f t="shared" si="38"/>
        <v>0</v>
      </c>
    </row>
    <row r="113" spans="1:19" ht="31.5" outlineLevel="4">
      <c r="A113" s="132" t="s">
        <v>703</v>
      </c>
      <c r="B113" s="133" t="s">
        <v>396</v>
      </c>
      <c r="C113" s="133" t="s">
        <v>17</v>
      </c>
      <c r="D113" s="133" t="s">
        <v>3</v>
      </c>
      <c r="E113" s="133" t="s">
        <v>3</v>
      </c>
      <c r="F113" s="134">
        <f>F114</f>
        <v>1511317.41</v>
      </c>
      <c r="G113" s="134">
        <f>G114</f>
        <v>1511317.41</v>
      </c>
      <c r="H113" s="134">
        <f>H114</f>
        <v>1511317.41</v>
      </c>
      <c r="I113" s="134">
        <f>I114</f>
        <v>1511317.41</v>
      </c>
      <c r="K113" s="134">
        <v>1511317.41</v>
      </c>
      <c r="L113" s="134">
        <v>1511317.41</v>
      </c>
      <c r="M113" s="134">
        <v>1511317.41</v>
      </c>
      <c r="N113" s="134">
        <v>1511317.41</v>
      </c>
      <c r="P113" s="165">
        <f t="shared" si="35"/>
        <v>0</v>
      </c>
      <c r="Q113" s="165">
        <f t="shared" si="36"/>
        <v>0</v>
      </c>
      <c r="R113" s="165">
        <f t="shared" si="37"/>
        <v>0</v>
      </c>
      <c r="S113" s="165">
        <f t="shared" si="38"/>
        <v>0</v>
      </c>
    </row>
    <row r="114" spans="1:19" outlineLevel="5">
      <c r="A114" s="132" t="s">
        <v>697</v>
      </c>
      <c r="B114" s="133" t="s">
        <v>396</v>
      </c>
      <c r="C114" s="133" t="s">
        <v>17</v>
      </c>
      <c r="D114" s="133" t="s">
        <v>187</v>
      </c>
      <c r="E114" s="133" t="s">
        <v>22</v>
      </c>
      <c r="F114" s="134">
        <f>Приложение_6.1!F713</f>
        <v>1511317.41</v>
      </c>
      <c r="G114" s="134">
        <f>F114</f>
        <v>1511317.41</v>
      </c>
      <c r="H114" s="134">
        <f>Приложение_6.1!H713</f>
        <v>1511317.41</v>
      </c>
      <c r="I114" s="134">
        <f>H114</f>
        <v>1511317.41</v>
      </c>
      <c r="K114" s="134">
        <v>1511317.41</v>
      </c>
      <c r="L114" s="134">
        <v>1511317.41</v>
      </c>
      <c r="M114" s="134">
        <v>1511317.41</v>
      </c>
      <c r="N114" s="134">
        <v>1511317.41</v>
      </c>
      <c r="P114" s="165">
        <f t="shared" si="35"/>
        <v>0</v>
      </c>
      <c r="Q114" s="165">
        <f t="shared" si="36"/>
        <v>0</v>
      </c>
      <c r="R114" s="165">
        <f t="shared" si="37"/>
        <v>0</v>
      </c>
      <c r="S114" s="165">
        <f t="shared" si="38"/>
        <v>0</v>
      </c>
    </row>
    <row r="115" spans="1:19" ht="157.5" outlineLevel="2">
      <c r="A115" s="132" t="s">
        <v>608</v>
      </c>
      <c r="B115" s="133" t="s">
        <v>380</v>
      </c>
      <c r="C115" s="133" t="s">
        <v>1</v>
      </c>
      <c r="D115" s="133" t="s">
        <v>3</v>
      </c>
      <c r="E115" s="133" t="s">
        <v>3</v>
      </c>
      <c r="F115" s="134">
        <f t="shared" ref="F115:G117" si="47">F116</f>
        <v>147100</v>
      </c>
      <c r="G115" s="134">
        <f t="shared" si="47"/>
        <v>147100</v>
      </c>
      <c r="H115" s="134">
        <f t="shared" ref="H115:H117" si="48">H116</f>
        <v>147100</v>
      </c>
      <c r="I115" s="134">
        <f t="shared" ref="I115:I117" si="49">I116</f>
        <v>147100</v>
      </c>
      <c r="K115" s="134">
        <v>147100</v>
      </c>
      <c r="L115" s="134">
        <f>L118</f>
        <v>147100</v>
      </c>
      <c r="M115" s="134">
        <v>147100</v>
      </c>
      <c r="N115" s="134">
        <f>N118</f>
        <v>147100</v>
      </c>
      <c r="P115" s="165">
        <f t="shared" si="35"/>
        <v>0</v>
      </c>
      <c r="Q115" s="165">
        <f t="shared" si="36"/>
        <v>0</v>
      </c>
      <c r="R115" s="165">
        <f t="shared" si="37"/>
        <v>0</v>
      </c>
      <c r="S115" s="165">
        <f t="shared" si="38"/>
        <v>0</v>
      </c>
    </row>
    <row r="116" spans="1:19" ht="157.5" outlineLevel="3">
      <c r="A116" s="132" t="s">
        <v>483</v>
      </c>
      <c r="B116" s="133" t="s">
        <v>381</v>
      </c>
      <c r="C116" s="133" t="s">
        <v>1</v>
      </c>
      <c r="D116" s="133" t="s">
        <v>3</v>
      </c>
      <c r="E116" s="133" t="s">
        <v>3</v>
      </c>
      <c r="F116" s="134">
        <f t="shared" si="47"/>
        <v>147100</v>
      </c>
      <c r="G116" s="134">
        <f t="shared" si="47"/>
        <v>147100</v>
      </c>
      <c r="H116" s="134">
        <f t="shared" si="48"/>
        <v>147100</v>
      </c>
      <c r="I116" s="134">
        <f t="shared" si="49"/>
        <v>147100</v>
      </c>
      <c r="K116" s="134">
        <v>147100</v>
      </c>
      <c r="L116" s="134">
        <v>147100</v>
      </c>
      <c r="M116" s="134">
        <v>147100</v>
      </c>
      <c r="N116" s="134">
        <v>147100</v>
      </c>
      <c r="P116" s="165">
        <f t="shared" si="35"/>
        <v>0</v>
      </c>
      <c r="Q116" s="165">
        <f t="shared" si="36"/>
        <v>0</v>
      </c>
      <c r="R116" s="165">
        <f t="shared" si="37"/>
        <v>0</v>
      </c>
      <c r="S116" s="165">
        <f t="shared" si="38"/>
        <v>0</v>
      </c>
    </row>
    <row r="117" spans="1:19" ht="31.5" outlineLevel="4">
      <c r="A117" s="132" t="s">
        <v>704</v>
      </c>
      <c r="B117" s="133" t="s">
        <v>381</v>
      </c>
      <c r="C117" s="133" t="s">
        <v>47</v>
      </c>
      <c r="D117" s="133" t="s">
        <v>3</v>
      </c>
      <c r="E117" s="133" t="s">
        <v>3</v>
      </c>
      <c r="F117" s="134">
        <f t="shared" si="47"/>
        <v>147100</v>
      </c>
      <c r="G117" s="134">
        <f t="shared" si="47"/>
        <v>147100</v>
      </c>
      <c r="H117" s="134">
        <f t="shared" si="48"/>
        <v>147100</v>
      </c>
      <c r="I117" s="134">
        <f t="shared" si="49"/>
        <v>147100</v>
      </c>
      <c r="K117" s="134">
        <v>147100</v>
      </c>
      <c r="L117" s="134">
        <v>147100</v>
      </c>
      <c r="M117" s="134">
        <v>147100</v>
      </c>
      <c r="N117" s="134">
        <v>147100</v>
      </c>
      <c r="P117" s="165">
        <f t="shared" si="35"/>
        <v>0</v>
      </c>
      <c r="Q117" s="165">
        <f t="shared" si="36"/>
        <v>0</v>
      </c>
      <c r="R117" s="165">
        <f t="shared" si="37"/>
        <v>0</v>
      </c>
      <c r="S117" s="165">
        <f t="shared" si="38"/>
        <v>0</v>
      </c>
    </row>
    <row r="118" spans="1:19" outlineLevel="5">
      <c r="A118" s="132" t="s">
        <v>696</v>
      </c>
      <c r="B118" s="133" t="s">
        <v>381</v>
      </c>
      <c r="C118" s="133" t="s">
        <v>47</v>
      </c>
      <c r="D118" s="133" t="s">
        <v>187</v>
      </c>
      <c r="E118" s="133" t="s">
        <v>14</v>
      </c>
      <c r="F118" s="134">
        <f>Приложение_6.1!F677</f>
        <v>147100</v>
      </c>
      <c r="G118" s="134">
        <f>F118</f>
        <v>147100</v>
      </c>
      <c r="H118" s="134">
        <f>Приложение_6.1!H677</f>
        <v>147100</v>
      </c>
      <c r="I118" s="134">
        <f>H118</f>
        <v>147100</v>
      </c>
      <c r="K118" s="134">
        <v>147100</v>
      </c>
      <c r="L118" s="134">
        <v>147100</v>
      </c>
      <c r="M118" s="134">
        <v>147100</v>
      </c>
      <c r="N118" s="134">
        <v>147100</v>
      </c>
      <c r="P118" s="165">
        <f t="shared" si="35"/>
        <v>0</v>
      </c>
      <c r="Q118" s="165">
        <f t="shared" si="36"/>
        <v>0</v>
      </c>
      <c r="R118" s="165">
        <f t="shared" si="37"/>
        <v>0</v>
      </c>
      <c r="S118" s="165">
        <f t="shared" si="38"/>
        <v>0</v>
      </c>
    </row>
    <row r="119" spans="1:19" ht="94.5" outlineLevel="2">
      <c r="A119" s="132" t="s">
        <v>609</v>
      </c>
      <c r="B119" s="133" t="s">
        <v>382</v>
      </c>
      <c r="C119" s="133" t="s">
        <v>1</v>
      </c>
      <c r="D119" s="133" t="s">
        <v>3</v>
      </c>
      <c r="E119" s="133" t="s">
        <v>3</v>
      </c>
      <c r="F119" s="134">
        <f>F120+F123</f>
        <v>1855600</v>
      </c>
      <c r="G119" s="134">
        <f>G120+G123</f>
        <v>1855600</v>
      </c>
      <c r="H119" s="134">
        <f>H120+H123</f>
        <v>1855600</v>
      </c>
      <c r="I119" s="134">
        <f>I120+I123</f>
        <v>1855600</v>
      </c>
      <c r="K119" s="134">
        <v>1855600</v>
      </c>
      <c r="L119" s="134">
        <f>L122+L125</f>
        <v>1855600</v>
      </c>
      <c r="M119" s="134">
        <v>1855600</v>
      </c>
      <c r="N119" s="134">
        <f>N122+N125</f>
        <v>1855600</v>
      </c>
      <c r="P119" s="165">
        <f t="shared" si="35"/>
        <v>0</v>
      </c>
      <c r="Q119" s="165">
        <f t="shared" si="36"/>
        <v>0</v>
      </c>
      <c r="R119" s="165">
        <f t="shared" si="37"/>
        <v>0</v>
      </c>
      <c r="S119" s="165">
        <f t="shared" si="38"/>
        <v>0</v>
      </c>
    </row>
    <row r="120" spans="1:19" ht="94.5" outlineLevel="3">
      <c r="A120" s="132" t="s">
        <v>484</v>
      </c>
      <c r="B120" s="133" t="s">
        <v>383</v>
      </c>
      <c r="C120" s="133" t="s">
        <v>1</v>
      </c>
      <c r="D120" s="133" t="s">
        <v>3</v>
      </c>
      <c r="E120" s="133" t="s">
        <v>3</v>
      </c>
      <c r="F120" s="134">
        <f t="shared" ref="F120:G121" si="50">F121</f>
        <v>1833800</v>
      </c>
      <c r="G120" s="134">
        <f t="shared" si="50"/>
        <v>1833800</v>
      </c>
      <c r="H120" s="134">
        <f t="shared" ref="H120:H121" si="51">H121</f>
        <v>1833800</v>
      </c>
      <c r="I120" s="134">
        <f t="shared" ref="I120:I121" si="52">I121</f>
        <v>1833800</v>
      </c>
      <c r="K120" s="134">
        <v>1833800</v>
      </c>
      <c r="L120" s="134">
        <v>1833800</v>
      </c>
      <c r="M120" s="134">
        <v>1833800</v>
      </c>
      <c r="N120" s="134">
        <v>1833800</v>
      </c>
      <c r="P120" s="165">
        <f t="shared" si="35"/>
        <v>0</v>
      </c>
      <c r="Q120" s="165">
        <f t="shared" si="36"/>
        <v>0</v>
      </c>
      <c r="R120" s="165">
        <f t="shared" si="37"/>
        <v>0</v>
      </c>
      <c r="S120" s="165">
        <f t="shared" si="38"/>
        <v>0</v>
      </c>
    </row>
    <row r="121" spans="1:19" ht="31.5" outlineLevel="4">
      <c r="A121" s="132" t="s">
        <v>704</v>
      </c>
      <c r="B121" s="133" t="s">
        <v>383</v>
      </c>
      <c r="C121" s="133" t="s">
        <v>47</v>
      </c>
      <c r="D121" s="133" t="s">
        <v>3</v>
      </c>
      <c r="E121" s="133" t="s">
        <v>3</v>
      </c>
      <c r="F121" s="134">
        <f t="shared" si="50"/>
        <v>1833800</v>
      </c>
      <c r="G121" s="134">
        <f t="shared" si="50"/>
        <v>1833800</v>
      </c>
      <c r="H121" s="134">
        <f t="shared" si="51"/>
        <v>1833800</v>
      </c>
      <c r="I121" s="134">
        <f t="shared" si="52"/>
        <v>1833800</v>
      </c>
      <c r="K121" s="134">
        <v>1833800</v>
      </c>
      <c r="L121" s="134">
        <v>1833800</v>
      </c>
      <c r="M121" s="134">
        <v>1833800</v>
      </c>
      <c r="N121" s="134">
        <v>1833800</v>
      </c>
      <c r="P121" s="165">
        <f t="shared" si="35"/>
        <v>0</v>
      </c>
      <c r="Q121" s="165">
        <f t="shared" si="36"/>
        <v>0</v>
      </c>
      <c r="R121" s="165">
        <f t="shared" si="37"/>
        <v>0</v>
      </c>
      <c r="S121" s="165">
        <f t="shared" si="38"/>
        <v>0</v>
      </c>
    </row>
    <row r="122" spans="1:19" outlineLevel="5">
      <c r="A122" s="132" t="s">
        <v>696</v>
      </c>
      <c r="B122" s="133" t="s">
        <v>383</v>
      </c>
      <c r="C122" s="133" t="s">
        <v>47</v>
      </c>
      <c r="D122" s="133" t="s">
        <v>187</v>
      </c>
      <c r="E122" s="133" t="s">
        <v>14</v>
      </c>
      <c r="F122" s="134">
        <f>Приложение_6.1!F680</f>
        <v>1833800</v>
      </c>
      <c r="G122" s="134">
        <f>F122</f>
        <v>1833800</v>
      </c>
      <c r="H122" s="134">
        <f>Приложение_6.1!H680</f>
        <v>1833800</v>
      </c>
      <c r="I122" s="134">
        <f>H122</f>
        <v>1833800</v>
      </c>
      <c r="K122" s="134">
        <v>1833800</v>
      </c>
      <c r="L122" s="134">
        <v>1833800</v>
      </c>
      <c r="M122" s="134">
        <v>1833800</v>
      </c>
      <c r="N122" s="134">
        <v>1833800</v>
      </c>
      <c r="P122" s="165">
        <f t="shared" si="35"/>
        <v>0</v>
      </c>
      <c r="Q122" s="165">
        <f t="shared" si="36"/>
        <v>0</v>
      </c>
      <c r="R122" s="165">
        <f t="shared" si="37"/>
        <v>0</v>
      </c>
      <c r="S122" s="165">
        <f t="shared" si="38"/>
        <v>0</v>
      </c>
    </row>
    <row r="123" spans="1:19" ht="94.5" outlineLevel="3">
      <c r="A123" s="132" t="s">
        <v>485</v>
      </c>
      <c r="B123" s="133" t="s">
        <v>384</v>
      </c>
      <c r="C123" s="133" t="s">
        <v>1</v>
      </c>
      <c r="D123" s="133" t="s">
        <v>3</v>
      </c>
      <c r="E123" s="133" t="s">
        <v>3</v>
      </c>
      <c r="F123" s="134">
        <f t="shared" ref="F123:G124" si="53">F124</f>
        <v>21800</v>
      </c>
      <c r="G123" s="134">
        <f t="shared" si="53"/>
        <v>21800</v>
      </c>
      <c r="H123" s="134">
        <f t="shared" ref="H123:H124" si="54">H124</f>
        <v>21800</v>
      </c>
      <c r="I123" s="134">
        <f t="shared" ref="I123:I124" si="55">I124</f>
        <v>21800</v>
      </c>
      <c r="K123" s="134">
        <v>21800</v>
      </c>
      <c r="L123" s="134">
        <v>21800</v>
      </c>
      <c r="M123" s="134">
        <v>21800</v>
      </c>
      <c r="N123" s="134">
        <v>21800</v>
      </c>
      <c r="P123" s="165">
        <f t="shared" si="35"/>
        <v>0</v>
      </c>
      <c r="Q123" s="165">
        <f t="shared" si="36"/>
        <v>0</v>
      </c>
      <c r="R123" s="165">
        <f t="shared" si="37"/>
        <v>0</v>
      </c>
      <c r="S123" s="165">
        <f t="shared" si="38"/>
        <v>0</v>
      </c>
    </row>
    <row r="124" spans="1:19" ht="78.75" outlineLevel="4">
      <c r="A124" s="132" t="s">
        <v>1226</v>
      </c>
      <c r="B124" s="133" t="s">
        <v>384</v>
      </c>
      <c r="C124" s="133" t="s">
        <v>10</v>
      </c>
      <c r="D124" s="133" t="s">
        <v>3</v>
      </c>
      <c r="E124" s="133" t="s">
        <v>3</v>
      </c>
      <c r="F124" s="134">
        <f t="shared" si="53"/>
        <v>21800</v>
      </c>
      <c r="G124" s="134">
        <f t="shared" si="53"/>
        <v>21800</v>
      </c>
      <c r="H124" s="134">
        <f t="shared" si="54"/>
        <v>21800</v>
      </c>
      <c r="I124" s="134">
        <f t="shared" si="55"/>
        <v>21800</v>
      </c>
      <c r="K124" s="134">
        <v>21800</v>
      </c>
      <c r="L124" s="134">
        <v>21800</v>
      </c>
      <c r="M124" s="134">
        <v>21800</v>
      </c>
      <c r="N124" s="134">
        <v>21800</v>
      </c>
      <c r="P124" s="165">
        <f t="shared" si="35"/>
        <v>0</v>
      </c>
      <c r="Q124" s="165">
        <f t="shared" si="36"/>
        <v>0</v>
      </c>
      <c r="R124" s="165">
        <f t="shared" si="37"/>
        <v>0</v>
      </c>
      <c r="S124" s="165">
        <f t="shared" si="38"/>
        <v>0</v>
      </c>
    </row>
    <row r="125" spans="1:19" outlineLevel="5">
      <c r="A125" s="132" t="s">
        <v>696</v>
      </c>
      <c r="B125" s="133" t="s">
        <v>384</v>
      </c>
      <c r="C125" s="133" t="s">
        <v>10</v>
      </c>
      <c r="D125" s="133" t="s">
        <v>187</v>
      </c>
      <c r="E125" s="133" t="s">
        <v>14</v>
      </c>
      <c r="F125" s="134">
        <f>Приложение_6.1!F682</f>
        <v>21800</v>
      </c>
      <c r="G125" s="134">
        <f>F125</f>
        <v>21800</v>
      </c>
      <c r="H125" s="134">
        <f>Приложение_6.1!H682</f>
        <v>21800</v>
      </c>
      <c r="I125" s="134">
        <f>H125</f>
        <v>21800</v>
      </c>
      <c r="K125" s="134">
        <v>21800</v>
      </c>
      <c r="L125" s="134">
        <v>21800</v>
      </c>
      <c r="M125" s="134">
        <v>21800</v>
      </c>
      <c r="N125" s="134">
        <v>21800</v>
      </c>
      <c r="P125" s="165">
        <f t="shared" si="35"/>
        <v>0</v>
      </c>
      <c r="Q125" s="165">
        <f t="shared" si="36"/>
        <v>0</v>
      </c>
      <c r="R125" s="165">
        <f t="shared" si="37"/>
        <v>0</v>
      </c>
      <c r="S125" s="165">
        <f t="shared" si="38"/>
        <v>0</v>
      </c>
    </row>
    <row r="126" spans="1:19" ht="110.25" outlineLevel="2">
      <c r="A126" s="132" t="s">
        <v>610</v>
      </c>
      <c r="B126" s="133" t="s">
        <v>385</v>
      </c>
      <c r="C126" s="133" t="s">
        <v>1</v>
      </c>
      <c r="D126" s="133" t="s">
        <v>3</v>
      </c>
      <c r="E126" s="133" t="s">
        <v>3</v>
      </c>
      <c r="F126" s="134">
        <f t="shared" ref="F126:G128" si="56">F127</f>
        <v>628100</v>
      </c>
      <c r="G126" s="134">
        <f t="shared" si="56"/>
        <v>628100</v>
      </c>
      <c r="H126" s="134">
        <f t="shared" ref="H126:H128" si="57">H127</f>
        <v>314000</v>
      </c>
      <c r="I126" s="134">
        <f t="shared" ref="I126:I128" si="58">I127</f>
        <v>314000</v>
      </c>
      <c r="K126" s="134">
        <v>628100</v>
      </c>
      <c r="L126" s="134">
        <f>L129</f>
        <v>628100</v>
      </c>
      <c r="M126" s="134">
        <v>314000</v>
      </c>
      <c r="N126" s="134">
        <f>N129</f>
        <v>314000</v>
      </c>
      <c r="P126" s="165">
        <f t="shared" si="35"/>
        <v>0</v>
      </c>
      <c r="Q126" s="165">
        <f t="shared" si="36"/>
        <v>0</v>
      </c>
      <c r="R126" s="165">
        <f t="shared" si="37"/>
        <v>0</v>
      </c>
      <c r="S126" s="165">
        <f t="shared" si="38"/>
        <v>0</v>
      </c>
    </row>
    <row r="127" spans="1:19" ht="157.5" outlineLevel="3">
      <c r="A127" s="132" t="s">
        <v>486</v>
      </c>
      <c r="B127" s="133" t="s">
        <v>386</v>
      </c>
      <c r="C127" s="133" t="s">
        <v>1</v>
      </c>
      <c r="D127" s="133" t="s">
        <v>3</v>
      </c>
      <c r="E127" s="133" t="s">
        <v>3</v>
      </c>
      <c r="F127" s="134">
        <f t="shared" si="56"/>
        <v>628100</v>
      </c>
      <c r="G127" s="134">
        <f t="shared" si="56"/>
        <v>628100</v>
      </c>
      <c r="H127" s="134">
        <f t="shared" si="57"/>
        <v>314000</v>
      </c>
      <c r="I127" s="134">
        <f t="shared" si="58"/>
        <v>314000</v>
      </c>
      <c r="K127" s="134">
        <v>628100</v>
      </c>
      <c r="L127" s="134">
        <v>628100</v>
      </c>
      <c r="M127" s="134">
        <v>314000</v>
      </c>
      <c r="N127" s="134">
        <v>314000</v>
      </c>
      <c r="P127" s="165">
        <f t="shared" si="35"/>
        <v>0</v>
      </c>
      <c r="Q127" s="165">
        <f t="shared" si="36"/>
        <v>0</v>
      </c>
      <c r="R127" s="165">
        <f t="shared" si="37"/>
        <v>0</v>
      </c>
      <c r="S127" s="165">
        <f t="shared" si="38"/>
        <v>0</v>
      </c>
    </row>
    <row r="128" spans="1:19" ht="31.5" outlineLevel="4">
      <c r="A128" s="132" t="s">
        <v>704</v>
      </c>
      <c r="B128" s="133" t="s">
        <v>386</v>
      </c>
      <c r="C128" s="133" t="s">
        <v>47</v>
      </c>
      <c r="D128" s="133" t="s">
        <v>3</v>
      </c>
      <c r="E128" s="133" t="s">
        <v>3</v>
      </c>
      <c r="F128" s="134">
        <f t="shared" si="56"/>
        <v>628100</v>
      </c>
      <c r="G128" s="134">
        <f t="shared" si="56"/>
        <v>628100</v>
      </c>
      <c r="H128" s="134">
        <f t="shared" si="57"/>
        <v>314000</v>
      </c>
      <c r="I128" s="134">
        <f t="shared" si="58"/>
        <v>314000</v>
      </c>
      <c r="K128" s="134">
        <v>628100</v>
      </c>
      <c r="L128" s="134">
        <v>628100</v>
      </c>
      <c r="M128" s="134">
        <v>314000</v>
      </c>
      <c r="N128" s="134">
        <v>314000</v>
      </c>
      <c r="P128" s="165">
        <f t="shared" si="35"/>
        <v>0</v>
      </c>
      <c r="Q128" s="165">
        <f t="shared" si="36"/>
        <v>0</v>
      </c>
      <c r="R128" s="165">
        <f t="shared" si="37"/>
        <v>0</v>
      </c>
      <c r="S128" s="165">
        <f t="shared" si="38"/>
        <v>0</v>
      </c>
    </row>
    <row r="129" spans="1:19" outlineLevel="5">
      <c r="A129" s="132" t="s">
        <v>696</v>
      </c>
      <c r="B129" s="133" t="s">
        <v>386</v>
      </c>
      <c r="C129" s="133" t="s">
        <v>47</v>
      </c>
      <c r="D129" s="133" t="s">
        <v>187</v>
      </c>
      <c r="E129" s="133" t="s">
        <v>14</v>
      </c>
      <c r="F129" s="134">
        <f>Приложение_6.1!F685</f>
        <v>628100</v>
      </c>
      <c r="G129" s="134">
        <f>F129</f>
        <v>628100</v>
      </c>
      <c r="H129" s="134">
        <f>Приложение_6.1!H685</f>
        <v>314000</v>
      </c>
      <c r="I129" s="134">
        <f>H129</f>
        <v>314000</v>
      </c>
      <c r="K129" s="134">
        <v>628100</v>
      </c>
      <c r="L129" s="134">
        <v>628100</v>
      </c>
      <c r="M129" s="134">
        <v>314000</v>
      </c>
      <c r="N129" s="134">
        <v>314000</v>
      </c>
      <c r="P129" s="165">
        <f t="shared" si="35"/>
        <v>0</v>
      </c>
      <c r="Q129" s="165">
        <f t="shared" si="36"/>
        <v>0</v>
      </c>
      <c r="R129" s="165">
        <f t="shared" si="37"/>
        <v>0</v>
      </c>
      <c r="S129" s="165">
        <f t="shared" si="38"/>
        <v>0</v>
      </c>
    </row>
    <row r="130" spans="1:19" ht="63" outlineLevel="2">
      <c r="A130" s="132" t="s">
        <v>614</v>
      </c>
      <c r="B130" s="133" t="s">
        <v>397</v>
      </c>
      <c r="C130" s="133" t="s">
        <v>1</v>
      </c>
      <c r="D130" s="133" t="s">
        <v>3</v>
      </c>
      <c r="E130" s="133" t="s">
        <v>3</v>
      </c>
      <c r="F130" s="134">
        <f t="shared" ref="F130:G132" si="59">F131</f>
        <v>756100</v>
      </c>
      <c r="G130" s="134">
        <f t="shared" si="59"/>
        <v>756100</v>
      </c>
      <c r="H130" s="134">
        <f t="shared" ref="H130:H132" si="60">H131</f>
        <v>756100</v>
      </c>
      <c r="I130" s="134">
        <f t="shared" ref="I130:I132" si="61">I131</f>
        <v>756100</v>
      </c>
      <c r="K130" s="134">
        <v>756100</v>
      </c>
      <c r="L130" s="134">
        <f>L133</f>
        <v>756100</v>
      </c>
      <c r="M130" s="134">
        <v>756100</v>
      </c>
      <c r="N130" s="134">
        <f>N133</f>
        <v>756100</v>
      </c>
      <c r="P130" s="165">
        <f t="shared" si="35"/>
        <v>0</v>
      </c>
      <c r="Q130" s="165">
        <f t="shared" si="36"/>
        <v>0</v>
      </c>
      <c r="R130" s="165">
        <f t="shared" si="37"/>
        <v>0</v>
      </c>
      <c r="S130" s="165">
        <f t="shared" si="38"/>
        <v>0</v>
      </c>
    </row>
    <row r="131" spans="1:19" ht="94.5" outlineLevel="3">
      <c r="A131" s="132" t="s">
        <v>490</v>
      </c>
      <c r="B131" s="133" t="s">
        <v>398</v>
      </c>
      <c r="C131" s="133" t="s">
        <v>1</v>
      </c>
      <c r="D131" s="133" t="s">
        <v>3</v>
      </c>
      <c r="E131" s="133" t="s">
        <v>3</v>
      </c>
      <c r="F131" s="134">
        <f t="shared" si="59"/>
        <v>756100</v>
      </c>
      <c r="G131" s="134">
        <f t="shared" si="59"/>
        <v>756100</v>
      </c>
      <c r="H131" s="134">
        <f t="shared" si="60"/>
        <v>756100</v>
      </c>
      <c r="I131" s="134">
        <f t="shared" si="61"/>
        <v>756100</v>
      </c>
      <c r="K131" s="134">
        <v>756100</v>
      </c>
      <c r="L131" s="134">
        <v>756100</v>
      </c>
      <c r="M131" s="134">
        <v>756100</v>
      </c>
      <c r="N131" s="134">
        <v>756100</v>
      </c>
      <c r="P131" s="165">
        <f t="shared" si="35"/>
        <v>0</v>
      </c>
      <c r="Q131" s="165">
        <f t="shared" si="36"/>
        <v>0</v>
      </c>
      <c r="R131" s="165">
        <f t="shared" si="37"/>
        <v>0</v>
      </c>
      <c r="S131" s="165">
        <f t="shared" si="38"/>
        <v>0</v>
      </c>
    </row>
    <row r="132" spans="1:19" ht="31.5" outlineLevel="4">
      <c r="A132" s="132" t="s">
        <v>704</v>
      </c>
      <c r="B132" s="133" t="s">
        <v>398</v>
      </c>
      <c r="C132" s="133" t="s">
        <v>47</v>
      </c>
      <c r="D132" s="133" t="s">
        <v>3</v>
      </c>
      <c r="E132" s="133" t="s">
        <v>3</v>
      </c>
      <c r="F132" s="134">
        <f t="shared" si="59"/>
        <v>756100</v>
      </c>
      <c r="G132" s="134">
        <f t="shared" si="59"/>
        <v>756100</v>
      </c>
      <c r="H132" s="134">
        <f t="shared" si="60"/>
        <v>756100</v>
      </c>
      <c r="I132" s="134">
        <f t="shared" si="61"/>
        <v>756100</v>
      </c>
      <c r="K132" s="134">
        <v>756100</v>
      </c>
      <c r="L132" s="134">
        <v>756100</v>
      </c>
      <c r="M132" s="134">
        <v>756100</v>
      </c>
      <c r="N132" s="134">
        <v>756100</v>
      </c>
      <c r="P132" s="165">
        <f t="shared" si="35"/>
        <v>0</v>
      </c>
      <c r="Q132" s="165">
        <f t="shared" si="36"/>
        <v>0</v>
      </c>
      <c r="R132" s="165">
        <f t="shared" si="37"/>
        <v>0</v>
      </c>
      <c r="S132" s="165">
        <f t="shared" si="38"/>
        <v>0</v>
      </c>
    </row>
    <row r="133" spans="1:19" outlineLevel="5">
      <c r="A133" s="132" t="s">
        <v>697</v>
      </c>
      <c r="B133" s="133" t="s">
        <v>398</v>
      </c>
      <c r="C133" s="133" t="s">
        <v>47</v>
      </c>
      <c r="D133" s="133" t="s">
        <v>187</v>
      </c>
      <c r="E133" s="133" t="s">
        <v>22</v>
      </c>
      <c r="F133" s="134">
        <f>Приложение_6.1!F716</f>
        <v>756100</v>
      </c>
      <c r="G133" s="134">
        <f>F133</f>
        <v>756100</v>
      </c>
      <c r="H133" s="134">
        <f>Приложение_6.1!H716</f>
        <v>756100</v>
      </c>
      <c r="I133" s="134">
        <f>H133</f>
        <v>756100</v>
      </c>
      <c r="K133" s="134">
        <v>756100</v>
      </c>
      <c r="L133" s="134">
        <v>756100</v>
      </c>
      <c r="M133" s="134">
        <v>756100</v>
      </c>
      <c r="N133" s="134">
        <v>756100</v>
      </c>
      <c r="P133" s="165">
        <f t="shared" si="35"/>
        <v>0</v>
      </c>
      <c r="Q133" s="165">
        <f t="shared" si="36"/>
        <v>0</v>
      </c>
      <c r="R133" s="165">
        <f t="shared" si="37"/>
        <v>0</v>
      </c>
      <c r="S133" s="165">
        <f t="shared" si="38"/>
        <v>0</v>
      </c>
    </row>
    <row r="134" spans="1:19" ht="47.25" outlineLevel="2">
      <c r="A134" s="132" t="s">
        <v>615</v>
      </c>
      <c r="B134" s="133" t="s">
        <v>399</v>
      </c>
      <c r="C134" s="133" t="s">
        <v>1</v>
      </c>
      <c r="D134" s="133" t="s">
        <v>3</v>
      </c>
      <c r="E134" s="133" t="s">
        <v>3</v>
      </c>
      <c r="F134" s="134">
        <f t="shared" ref="F134:G136" si="62">F135</f>
        <v>33397200</v>
      </c>
      <c r="G134" s="134">
        <f t="shared" si="62"/>
        <v>33397200</v>
      </c>
      <c r="H134" s="134">
        <f t="shared" ref="H134:H136" si="63">H135</f>
        <v>33397200</v>
      </c>
      <c r="I134" s="134">
        <f t="shared" ref="I134:I136" si="64">I135</f>
        <v>33397200</v>
      </c>
      <c r="K134" s="134">
        <v>33397200</v>
      </c>
      <c r="L134" s="134">
        <f>L137</f>
        <v>33397200</v>
      </c>
      <c r="M134" s="134">
        <v>33397200</v>
      </c>
      <c r="N134" s="134">
        <f>N137</f>
        <v>33397200</v>
      </c>
      <c r="P134" s="165">
        <f t="shared" si="35"/>
        <v>0</v>
      </c>
      <c r="Q134" s="165">
        <f t="shared" si="36"/>
        <v>0</v>
      </c>
      <c r="R134" s="165">
        <f t="shared" si="37"/>
        <v>0</v>
      </c>
      <c r="S134" s="165">
        <f t="shared" si="38"/>
        <v>0</v>
      </c>
    </row>
    <row r="135" spans="1:19" ht="63" outlineLevel="3">
      <c r="A135" s="132" t="s">
        <v>491</v>
      </c>
      <c r="B135" s="133" t="s">
        <v>400</v>
      </c>
      <c r="C135" s="133" t="s">
        <v>1</v>
      </c>
      <c r="D135" s="133" t="s">
        <v>3</v>
      </c>
      <c r="E135" s="133" t="s">
        <v>3</v>
      </c>
      <c r="F135" s="134">
        <f t="shared" si="62"/>
        <v>33397200</v>
      </c>
      <c r="G135" s="134">
        <f t="shared" si="62"/>
        <v>33397200</v>
      </c>
      <c r="H135" s="134">
        <f t="shared" si="63"/>
        <v>33397200</v>
      </c>
      <c r="I135" s="134">
        <f t="shared" si="64"/>
        <v>33397200</v>
      </c>
      <c r="K135" s="134">
        <v>33397200</v>
      </c>
      <c r="L135" s="134">
        <v>33397200</v>
      </c>
      <c r="M135" s="134">
        <v>33397200</v>
      </c>
      <c r="N135" s="134">
        <v>33397200</v>
      </c>
      <c r="P135" s="165">
        <f t="shared" si="35"/>
        <v>0</v>
      </c>
      <c r="Q135" s="165">
        <f t="shared" si="36"/>
        <v>0</v>
      </c>
      <c r="R135" s="165">
        <f t="shared" si="37"/>
        <v>0</v>
      </c>
      <c r="S135" s="165">
        <f t="shared" si="38"/>
        <v>0</v>
      </c>
    </row>
    <row r="136" spans="1:19" ht="31.5" outlineLevel="4">
      <c r="A136" s="132" t="s">
        <v>704</v>
      </c>
      <c r="B136" s="133" t="s">
        <v>400</v>
      </c>
      <c r="C136" s="133" t="s">
        <v>47</v>
      </c>
      <c r="D136" s="133" t="s">
        <v>3</v>
      </c>
      <c r="E136" s="133" t="s">
        <v>3</v>
      </c>
      <c r="F136" s="134">
        <f t="shared" si="62"/>
        <v>33397200</v>
      </c>
      <c r="G136" s="134">
        <f t="shared" si="62"/>
        <v>33397200</v>
      </c>
      <c r="H136" s="134">
        <f t="shared" si="63"/>
        <v>33397200</v>
      </c>
      <c r="I136" s="134">
        <f t="shared" si="64"/>
        <v>33397200</v>
      </c>
      <c r="K136" s="134">
        <v>33397200</v>
      </c>
      <c r="L136" s="134">
        <v>33397200</v>
      </c>
      <c r="M136" s="134">
        <v>33397200</v>
      </c>
      <c r="N136" s="134">
        <v>33397200</v>
      </c>
      <c r="P136" s="165">
        <f t="shared" si="35"/>
        <v>0</v>
      </c>
      <c r="Q136" s="165">
        <f t="shared" si="36"/>
        <v>0</v>
      </c>
      <c r="R136" s="165">
        <f t="shared" si="37"/>
        <v>0</v>
      </c>
      <c r="S136" s="165">
        <f t="shared" si="38"/>
        <v>0</v>
      </c>
    </row>
    <row r="137" spans="1:19" outlineLevel="5">
      <c r="A137" s="132" t="s">
        <v>697</v>
      </c>
      <c r="B137" s="133" t="s">
        <v>400</v>
      </c>
      <c r="C137" s="133" t="s">
        <v>47</v>
      </c>
      <c r="D137" s="133" t="s">
        <v>187</v>
      </c>
      <c r="E137" s="133" t="s">
        <v>22</v>
      </c>
      <c r="F137" s="134">
        <f>Приложение_6.1!F719</f>
        <v>33397200</v>
      </c>
      <c r="G137" s="134">
        <f>F137</f>
        <v>33397200</v>
      </c>
      <c r="H137" s="134">
        <f>Приложение_6.1!H719</f>
        <v>33397200</v>
      </c>
      <c r="I137" s="134">
        <f>H137</f>
        <v>33397200</v>
      </c>
      <c r="K137" s="134">
        <v>33397200</v>
      </c>
      <c r="L137" s="134">
        <v>33397200</v>
      </c>
      <c r="M137" s="134">
        <v>33397200</v>
      </c>
      <c r="N137" s="134">
        <v>33397200</v>
      </c>
      <c r="P137" s="165">
        <f t="shared" si="35"/>
        <v>0</v>
      </c>
      <c r="Q137" s="165">
        <f t="shared" si="36"/>
        <v>0</v>
      </c>
      <c r="R137" s="165">
        <f t="shared" si="37"/>
        <v>0</v>
      </c>
      <c r="S137" s="165">
        <f t="shared" si="38"/>
        <v>0</v>
      </c>
    </row>
    <row r="138" spans="1:19" ht="110.25" outlineLevel="2">
      <c r="A138" s="132" t="s">
        <v>501</v>
      </c>
      <c r="B138" s="133" t="s">
        <v>30</v>
      </c>
      <c r="C138" s="133" t="s">
        <v>1</v>
      </c>
      <c r="D138" s="133" t="s">
        <v>3</v>
      </c>
      <c r="E138" s="133" t="s">
        <v>3</v>
      </c>
      <c r="F138" s="134">
        <f>F139+F142</f>
        <v>5902579.3099999996</v>
      </c>
      <c r="G138" s="134"/>
      <c r="H138" s="134">
        <f>H139+H142</f>
        <v>5902579.3099999996</v>
      </c>
      <c r="I138" s="134"/>
      <c r="K138" s="134">
        <v>5902579.3099999996</v>
      </c>
      <c r="L138" s="134"/>
      <c r="M138" s="134">
        <v>5902579.3099999996</v>
      </c>
      <c r="N138" s="134"/>
      <c r="P138" s="165">
        <f t="shared" si="35"/>
        <v>0</v>
      </c>
      <c r="Q138" s="165">
        <f t="shared" si="36"/>
        <v>0</v>
      </c>
      <c r="R138" s="165">
        <f t="shared" si="37"/>
        <v>0</v>
      </c>
      <c r="S138" s="165">
        <f t="shared" si="38"/>
        <v>0</v>
      </c>
    </row>
    <row r="139" spans="1:19" ht="31.5" outlineLevel="3">
      <c r="A139" s="132" t="s">
        <v>441</v>
      </c>
      <c r="B139" s="133" t="s">
        <v>31</v>
      </c>
      <c r="C139" s="133" t="s">
        <v>1</v>
      </c>
      <c r="D139" s="133" t="s">
        <v>3</v>
      </c>
      <c r="E139" s="133" t="s">
        <v>3</v>
      </c>
      <c r="F139" s="134">
        <f>F140</f>
        <v>5841197.3099999996</v>
      </c>
      <c r="G139" s="134"/>
      <c r="H139" s="134">
        <f>H140</f>
        <v>5841197.3099999996</v>
      </c>
      <c r="I139" s="134"/>
      <c r="K139" s="134">
        <v>5841197.3099999996</v>
      </c>
      <c r="L139" s="134"/>
      <c r="M139" s="134">
        <v>5841197.3099999996</v>
      </c>
      <c r="N139" s="134"/>
      <c r="P139" s="165">
        <f t="shared" si="35"/>
        <v>0</v>
      </c>
      <c r="Q139" s="165">
        <f t="shared" si="36"/>
        <v>0</v>
      </c>
      <c r="R139" s="165">
        <f t="shared" si="37"/>
        <v>0</v>
      </c>
      <c r="S139" s="165">
        <f t="shared" si="38"/>
        <v>0</v>
      </c>
    </row>
    <row r="140" spans="1:19" ht="78.75" outlineLevel="4">
      <c r="A140" s="132" t="s">
        <v>1226</v>
      </c>
      <c r="B140" s="133" t="s">
        <v>31</v>
      </c>
      <c r="C140" s="133" t="s">
        <v>10</v>
      </c>
      <c r="D140" s="133" t="s">
        <v>3</v>
      </c>
      <c r="E140" s="133" t="s">
        <v>3</v>
      </c>
      <c r="F140" s="134">
        <f>F141</f>
        <v>5841197.3099999996</v>
      </c>
      <c r="G140" s="134"/>
      <c r="H140" s="134">
        <f>H141</f>
        <v>5841197.3099999996</v>
      </c>
      <c r="I140" s="134"/>
      <c r="K140" s="134">
        <v>5841197.3099999996</v>
      </c>
      <c r="L140" s="134"/>
      <c r="M140" s="134">
        <v>5841197.3099999996</v>
      </c>
      <c r="N140" s="134"/>
      <c r="P140" s="165">
        <f t="shared" ref="P140:P203" si="65">K140-F140</f>
        <v>0</v>
      </c>
      <c r="Q140" s="165">
        <f t="shared" ref="Q140:Q203" si="66">L140-G140</f>
        <v>0</v>
      </c>
      <c r="R140" s="165">
        <f t="shared" ref="R140:R203" si="67">M140-H140</f>
        <v>0</v>
      </c>
      <c r="S140" s="165">
        <f t="shared" ref="S140:S203" si="68">N140-I140</f>
        <v>0</v>
      </c>
    </row>
    <row r="141" spans="1:19" ht="63" outlineLevel="5">
      <c r="A141" s="132" t="s">
        <v>674</v>
      </c>
      <c r="B141" s="133" t="s">
        <v>31</v>
      </c>
      <c r="C141" s="133" t="s">
        <v>10</v>
      </c>
      <c r="D141" s="133" t="s">
        <v>2</v>
      </c>
      <c r="E141" s="133" t="s">
        <v>22</v>
      </c>
      <c r="F141" s="134">
        <f>Приложение_6.1!F54</f>
        <v>5841197.3099999996</v>
      </c>
      <c r="G141" s="134"/>
      <c r="H141" s="134">
        <f>Приложение_6.1!H54</f>
        <v>5841197.3099999996</v>
      </c>
      <c r="I141" s="134"/>
      <c r="K141" s="134">
        <v>5841197.3099999996</v>
      </c>
      <c r="L141" s="134"/>
      <c r="M141" s="134">
        <v>5841197.3099999996</v>
      </c>
      <c r="N141" s="134"/>
      <c r="P141" s="165">
        <f t="shared" si="65"/>
        <v>0</v>
      </c>
      <c r="Q141" s="165">
        <f t="shared" si="66"/>
        <v>0</v>
      </c>
      <c r="R141" s="165">
        <f t="shared" si="67"/>
        <v>0</v>
      </c>
      <c r="S141" s="165">
        <f t="shared" si="68"/>
        <v>0</v>
      </c>
    </row>
    <row r="142" spans="1:19" ht="63" outlineLevel="3">
      <c r="A142" s="132" t="s">
        <v>439</v>
      </c>
      <c r="B142" s="133" t="s">
        <v>33</v>
      </c>
      <c r="C142" s="133" t="s">
        <v>1</v>
      </c>
      <c r="D142" s="133" t="s">
        <v>3</v>
      </c>
      <c r="E142" s="133" t="s">
        <v>3</v>
      </c>
      <c r="F142" s="134">
        <f>F143</f>
        <v>61382</v>
      </c>
      <c r="G142" s="134"/>
      <c r="H142" s="134">
        <f>H143</f>
        <v>61382</v>
      </c>
      <c r="I142" s="134"/>
      <c r="K142" s="134">
        <v>61382</v>
      </c>
      <c r="L142" s="134"/>
      <c r="M142" s="134">
        <v>61382</v>
      </c>
      <c r="N142" s="134"/>
      <c r="P142" s="165">
        <f t="shared" si="65"/>
        <v>0</v>
      </c>
      <c r="Q142" s="165">
        <f t="shared" si="66"/>
        <v>0</v>
      </c>
      <c r="R142" s="165">
        <f t="shared" si="67"/>
        <v>0</v>
      </c>
      <c r="S142" s="165">
        <f t="shared" si="68"/>
        <v>0</v>
      </c>
    </row>
    <row r="143" spans="1:19" ht="78.75" outlineLevel="4">
      <c r="A143" s="132" t="s">
        <v>1226</v>
      </c>
      <c r="B143" s="133" t="s">
        <v>33</v>
      </c>
      <c r="C143" s="133" t="s">
        <v>10</v>
      </c>
      <c r="D143" s="133" t="s">
        <v>3</v>
      </c>
      <c r="E143" s="133" t="s">
        <v>3</v>
      </c>
      <c r="F143" s="134">
        <f>F144</f>
        <v>61382</v>
      </c>
      <c r="G143" s="134"/>
      <c r="H143" s="134">
        <f>H144</f>
        <v>61382</v>
      </c>
      <c r="I143" s="134"/>
      <c r="K143" s="134">
        <v>61382</v>
      </c>
      <c r="L143" s="134"/>
      <c r="M143" s="134">
        <v>61382</v>
      </c>
      <c r="N143" s="134"/>
      <c r="P143" s="165">
        <f t="shared" si="65"/>
        <v>0</v>
      </c>
      <c r="Q143" s="165">
        <f t="shared" si="66"/>
        <v>0</v>
      </c>
      <c r="R143" s="165">
        <f t="shared" si="67"/>
        <v>0</v>
      </c>
      <c r="S143" s="165">
        <f t="shared" si="68"/>
        <v>0</v>
      </c>
    </row>
    <row r="144" spans="1:19" ht="63" outlineLevel="5">
      <c r="A144" s="132" t="s">
        <v>674</v>
      </c>
      <c r="B144" s="133" t="s">
        <v>33</v>
      </c>
      <c r="C144" s="133" t="s">
        <v>10</v>
      </c>
      <c r="D144" s="133" t="s">
        <v>2</v>
      </c>
      <c r="E144" s="133" t="s">
        <v>22</v>
      </c>
      <c r="F144" s="134">
        <f>Приложение_6.1!F56</f>
        <v>61382</v>
      </c>
      <c r="G144" s="134"/>
      <c r="H144" s="134">
        <f>Приложение_6.1!H56</f>
        <v>61382</v>
      </c>
      <c r="I144" s="134"/>
      <c r="K144" s="134">
        <v>61382</v>
      </c>
      <c r="L144" s="134"/>
      <c r="M144" s="134">
        <v>61382</v>
      </c>
      <c r="N144" s="134"/>
      <c r="P144" s="165">
        <f t="shared" si="65"/>
        <v>0</v>
      </c>
      <c r="Q144" s="165">
        <f t="shared" si="66"/>
        <v>0</v>
      </c>
      <c r="R144" s="165">
        <f t="shared" si="67"/>
        <v>0</v>
      </c>
      <c r="S144" s="165">
        <f t="shared" si="68"/>
        <v>0</v>
      </c>
    </row>
    <row r="145" spans="1:19" ht="126" outlineLevel="2">
      <c r="A145" s="132" t="s">
        <v>502</v>
      </c>
      <c r="B145" s="133" t="s">
        <v>34</v>
      </c>
      <c r="C145" s="133" t="s">
        <v>1</v>
      </c>
      <c r="D145" s="133" t="s">
        <v>3</v>
      </c>
      <c r="E145" s="133" t="s">
        <v>3</v>
      </c>
      <c r="F145" s="134">
        <f>F146+F149+F152</f>
        <v>7075865.2699999996</v>
      </c>
      <c r="G145" s="134"/>
      <c r="H145" s="134">
        <f>H146+H149+H152</f>
        <v>7075865.2699999996</v>
      </c>
      <c r="I145" s="134"/>
      <c r="K145" s="134">
        <v>7075865.2699999996</v>
      </c>
      <c r="L145" s="134"/>
      <c r="M145" s="134">
        <v>7075865.2699999996</v>
      </c>
      <c r="N145" s="134"/>
      <c r="P145" s="165">
        <f t="shared" si="65"/>
        <v>0</v>
      </c>
      <c r="Q145" s="165">
        <f t="shared" si="66"/>
        <v>0</v>
      </c>
      <c r="R145" s="165">
        <f t="shared" si="67"/>
        <v>0</v>
      </c>
      <c r="S145" s="165">
        <f t="shared" si="68"/>
        <v>0</v>
      </c>
    </row>
    <row r="146" spans="1:19" ht="31.5" outlineLevel="3">
      <c r="A146" s="132" t="s">
        <v>441</v>
      </c>
      <c r="B146" s="133" t="s">
        <v>35</v>
      </c>
      <c r="C146" s="133" t="s">
        <v>1</v>
      </c>
      <c r="D146" s="133" t="s">
        <v>3</v>
      </c>
      <c r="E146" s="133" t="s">
        <v>3</v>
      </c>
      <c r="F146" s="134">
        <f>F147</f>
        <v>7012233.2699999996</v>
      </c>
      <c r="G146" s="134"/>
      <c r="H146" s="134">
        <f>H147</f>
        <v>7012233.2699999996</v>
      </c>
      <c r="I146" s="134"/>
      <c r="K146" s="134">
        <v>7012233.2699999996</v>
      </c>
      <c r="L146" s="134"/>
      <c r="M146" s="134">
        <v>7012233.2699999996</v>
      </c>
      <c r="N146" s="134"/>
      <c r="P146" s="165">
        <f t="shared" si="65"/>
        <v>0</v>
      </c>
      <c r="Q146" s="165">
        <f t="shared" si="66"/>
        <v>0</v>
      </c>
      <c r="R146" s="165">
        <f t="shared" si="67"/>
        <v>0</v>
      </c>
      <c r="S146" s="165">
        <f t="shared" si="68"/>
        <v>0</v>
      </c>
    </row>
    <row r="147" spans="1:19" ht="78.75" outlineLevel="4">
      <c r="A147" s="132" t="s">
        <v>1226</v>
      </c>
      <c r="B147" s="133" t="s">
        <v>35</v>
      </c>
      <c r="C147" s="133" t="s">
        <v>10</v>
      </c>
      <c r="D147" s="133" t="s">
        <v>3</v>
      </c>
      <c r="E147" s="133" t="s">
        <v>3</v>
      </c>
      <c r="F147" s="134">
        <f>F148</f>
        <v>7012233.2699999996</v>
      </c>
      <c r="G147" s="134"/>
      <c r="H147" s="134">
        <f>H148</f>
        <v>7012233.2699999996</v>
      </c>
      <c r="I147" s="134"/>
      <c r="K147" s="134">
        <v>7012233.2699999996</v>
      </c>
      <c r="L147" s="134"/>
      <c r="M147" s="134">
        <v>7012233.2699999996</v>
      </c>
      <c r="N147" s="134"/>
      <c r="P147" s="165">
        <f t="shared" si="65"/>
        <v>0</v>
      </c>
      <c r="Q147" s="165">
        <f t="shared" si="66"/>
        <v>0</v>
      </c>
      <c r="R147" s="165">
        <f t="shared" si="67"/>
        <v>0</v>
      </c>
      <c r="S147" s="165">
        <f t="shared" si="68"/>
        <v>0</v>
      </c>
    </row>
    <row r="148" spans="1:19" ht="63" outlineLevel="5">
      <c r="A148" s="132" t="s">
        <v>674</v>
      </c>
      <c r="B148" s="133" t="s">
        <v>35</v>
      </c>
      <c r="C148" s="133" t="s">
        <v>10</v>
      </c>
      <c r="D148" s="133" t="s">
        <v>2</v>
      </c>
      <c r="E148" s="133" t="s">
        <v>22</v>
      </c>
      <c r="F148" s="134">
        <f>Приложение_6.1!F59</f>
        <v>7012233.2699999996</v>
      </c>
      <c r="G148" s="134"/>
      <c r="H148" s="134">
        <f>Приложение_6.1!H59</f>
        <v>7012233.2699999996</v>
      </c>
      <c r="I148" s="134"/>
      <c r="K148" s="134">
        <v>7012233.2699999996</v>
      </c>
      <c r="L148" s="134"/>
      <c r="M148" s="134">
        <v>7012233.2699999996</v>
      </c>
      <c r="N148" s="134"/>
      <c r="P148" s="165">
        <f t="shared" si="65"/>
        <v>0</v>
      </c>
      <c r="Q148" s="165">
        <f t="shared" si="66"/>
        <v>0</v>
      </c>
      <c r="R148" s="165">
        <f t="shared" si="67"/>
        <v>0</v>
      </c>
      <c r="S148" s="165">
        <f t="shared" si="68"/>
        <v>0</v>
      </c>
    </row>
    <row r="149" spans="1:19" ht="31.5" outlineLevel="3">
      <c r="A149" s="132" t="s">
        <v>437</v>
      </c>
      <c r="B149" s="133" t="s">
        <v>36</v>
      </c>
      <c r="C149" s="133" t="s">
        <v>1</v>
      </c>
      <c r="D149" s="133" t="s">
        <v>3</v>
      </c>
      <c r="E149" s="133" t="s">
        <v>3</v>
      </c>
      <c r="F149" s="134">
        <f>F150</f>
        <v>2250</v>
      </c>
      <c r="G149" s="134"/>
      <c r="H149" s="134">
        <f>H150</f>
        <v>2250</v>
      </c>
      <c r="I149" s="134"/>
      <c r="K149" s="134">
        <v>2250</v>
      </c>
      <c r="L149" s="134"/>
      <c r="M149" s="134">
        <v>2250</v>
      </c>
      <c r="N149" s="134"/>
      <c r="P149" s="165">
        <f t="shared" si="65"/>
        <v>0</v>
      </c>
      <c r="Q149" s="165">
        <f t="shared" si="66"/>
        <v>0</v>
      </c>
      <c r="R149" s="165">
        <f t="shared" si="67"/>
        <v>0</v>
      </c>
      <c r="S149" s="165">
        <f t="shared" si="68"/>
        <v>0</v>
      </c>
    </row>
    <row r="150" spans="1:19" ht="78.75" outlineLevel="4">
      <c r="A150" s="132" t="s">
        <v>1226</v>
      </c>
      <c r="B150" s="133" t="s">
        <v>36</v>
      </c>
      <c r="C150" s="133" t="s">
        <v>10</v>
      </c>
      <c r="D150" s="133" t="s">
        <v>3</v>
      </c>
      <c r="E150" s="133" t="s">
        <v>3</v>
      </c>
      <c r="F150" s="134">
        <f>F151</f>
        <v>2250</v>
      </c>
      <c r="G150" s="134"/>
      <c r="H150" s="134">
        <f>H151</f>
        <v>2250</v>
      </c>
      <c r="I150" s="134"/>
      <c r="K150" s="134">
        <v>2250</v>
      </c>
      <c r="L150" s="134"/>
      <c r="M150" s="134">
        <v>2250</v>
      </c>
      <c r="N150" s="134"/>
      <c r="P150" s="165">
        <f t="shared" si="65"/>
        <v>0</v>
      </c>
      <c r="Q150" s="165">
        <f t="shared" si="66"/>
        <v>0</v>
      </c>
      <c r="R150" s="165">
        <f t="shared" si="67"/>
        <v>0</v>
      </c>
      <c r="S150" s="165">
        <f t="shared" si="68"/>
        <v>0</v>
      </c>
    </row>
    <row r="151" spans="1:19" ht="63" outlineLevel="5">
      <c r="A151" s="132" t="s">
        <v>674</v>
      </c>
      <c r="B151" s="133" t="s">
        <v>36</v>
      </c>
      <c r="C151" s="133" t="s">
        <v>10</v>
      </c>
      <c r="D151" s="133" t="s">
        <v>2</v>
      </c>
      <c r="E151" s="133" t="s">
        <v>22</v>
      </c>
      <c r="F151" s="134">
        <f>Приложение_6.1!F61</f>
        <v>2250</v>
      </c>
      <c r="G151" s="134"/>
      <c r="H151" s="134">
        <f>Приложение_6.1!H61</f>
        <v>2250</v>
      </c>
      <c r="I151" s="134"/>
      <c r="K151" s="134">
        <v>2250</v>
      </c>
      <c r="L151" s="134"/>
      <c r="M151" s="134">
        <v>2250</v>
      </c>
      <c r="N151" s="134"/>
      <c r="P151" s="165">
        <f t="shared" si="65"/>
        <v>0</v>
      </c>
      <c r="Q151" s="165">
        <f t="shared" si="66"/>
        <v>0</v>
      </c>
      <c r="R151" s="165">
        <f t="shared" si="67"/>
        <v>0</v>
      </c>
      <c r="S151" s="165">
        <f t="shared" si="68"/>
        <v>0</v>
      </c>
    </row>
    <row r="152" spans="1:19" ht="63" outlineLevel="3">
      <c r="A152" s="132" t="s">
        <v>439</v>
      </c>
      <c r="B152" s="133" t="s">
        <v>37</v>
      </c>
      <c r="C152" s="133" t="s">
        <v>1</v>
      </c>
      <c r="D152" s="133" t="s">
        <v>3</v>
      </c>
      <c r="E152" s="133" t="s">
        <v>3</v>
      </c>
      <c r="F152" s="134">
        <f>F153</f>
        <v>61382</v>
      </c>
      <c r="G152" s="134"/>
      <c r="H152" s="134">
        <f>H153</f>
        <v>61382</v>
      </c>
      <c r="I152" s="134"/>
      <c r="K152" s="134">
        <v>61382</v>
      </c>
      <c r="L152" s="134"/>
      <c r="M152" s="134">
        <v>61382</v>
      </c>
      <c r="N152" s="134"/>
      <c r="P152" s="165">
        <f t="shared" si="65"/>
        <v>0</v>
      </c>
      <c r="Q152" s="165">
        <f t="shared" si="66"/>
        <v>0</v>
      </c>
      <c r="R152" s="165">
        <f t="shared" si="67"/>
        <v>0</v>
      </c>
      <c r="S152" s="165">
        <f t="shared" si="68"/>
        <v>0</v>
      </c>
    </row>
    <row r="153" spans="1:19" ht="78.75" outlineLevel="4">
      <c r="A153" s="132" t="s">
        <v>1226</v>
      </c>
      <c r="B153" s="133" t="s">
        <v>37</v>
      </c>
      <c r="C153" s="133" t="s">
        <v>10</v>
      </c>
      <c r="D153" s="133" t="s">
        <v>3</v>
      </c>
      <c r="E153" s="133" t="s">
        <v>3</v>
      </c>
      <c r="F153" s="134">
        <f>F154</f>
        <v>61382</v>
      </c>
      <c r="G153" s="134"/>
      <c r="H153" s="134">
        <f>H154</f>
        <v>61382</v>
      </c>
      <c r="I153" s="134"/>
      <c r="K153" s="134">
        <v>61382</v>
      </c>
      <c r="L153" s="134"/>
      <c r="M153" s="134">
        <v>61382</v>
      </c>
      <c r="N153" s="134"/>
      <c r="P153" s="165">
        <f t="shared" si="65"/>
        <v>0</v>
      </c>
      <c r="Q153" s="165">
        <f t="shared" si="66"/>
        <v>0</v>
      </c>
      <c r="R153" s="165">
        <f t="shared" si="67"/>
        <v>0</v>
      </c>
      <c r="S153" s="165">
        <f t="shared" si="68"/>
        <v>0</v>
      </c>
    </row>
    <row r="154" spans="1:19" ht="63" outlineLevel="5">
      <c r="A154" s="132" t="s">
        <v>674</v>
      </c>
      <c r="B154" s="133" t="s">
        <v>37</v>
      </c>
      <c r="C154" s="133" t="s">
        <v>10</v>
      </c>
      <c r="D154" s="133" t="s">
        <v>2</v>
      </c>
      <c r="E154" s="133" t="s">
        <v>22</v>
      </c>
      <c r="F154" s="134">
        <f>Приложение_6.1!F63</f>
        <v>61382</v>
      </c>
      <c r="G154" s="134"/>
      <c r="H154" s="134">
        <f>Приложение_6.1!H63</f>
        <v>61382</v>
      </c>
      <c r="I154" s="134"/>
      <c r="K154" s="134">
        <v>61382</v>
      </c>
      <c r="L154" s="134"/>
      <c r="M154" s="134">
        <v>61382</v>
      </c>
      <c r="N154" s="134"/>
      <c r="P154" s="165">
        <f t="shared" si="65"/>
        <v>0</v>
      </c>
      <c r="Q154" s="165">
        <f t="shared" si="66"/>
        <v>0</v>
      </c>
      <c r="R154" s="165">
        <f t="shared" si="67"/>
        <v>0</v>
      </c>
      <c r="S154" s="165">
        <f t="shared" si="68"/>
        <v>0</v>
      </c>
    </row>
    <row r="155" spans="1:19" ht="47.25" outlineLevel="1">
      <c r="A155" s="139" t="s">
        <v>656</v>
      </c>
      <c r="B155" s="140" t="s">
        <v>317</v>
      </c>
      <c r="C155" s="140" t="s">
        <v>1</v>
      </c>
      <c r="D155" s="140" t="s">
        <v>3</v>
      </c>
      <c r="E155" s="140" t="s">
        <v>3</v>
      </c>
      <c r="F155" s="141">
        <f>F156+F160</f>
        <v>10331535.829999998</v>
      </c>
      <c r="G155" s="141"/>
      <c r="H155" s="141">
        <f>H156+H160</f>
        <v>0</v>
      </c>
      <c r="I155" s="141"/>
      <c r="K155" s="141">
        <v>10331535.83</v>
      </c>
      <c r="L155" s="141"/>
      <c r="M155" s="141">
        <v>0</v>
      </c>
      <c r="N155" s="141"/>
      <c r="P155" s="165">
        <f t="shared" si="65"/>
        <v>0</v>
      </c>
      <c r="Q155" s="165">
        <f t="shared" si="66"/>
        <v>0</v>
      </c>
      <c r="R155" s="165">
        <f t="shared" si="67"/>
        <v>0</v>
      </c>
      <c r="S155" s="165">
        <f t="shared" si="68"/>
        <v>0</v>
      </c>
    </row>
    <row r="156" spans="1:19" ht="47.25" outlineLevel="2">
      <c r="A156" s="132" t="s">
        <v>591</v>
      </c>
      <c r="B156" s="133" t="s">
        <v>318</v>
      </c>
      <c r="C156" s="133" t="s">
        <v>1</v>
      </c>
      <c r="D156" s="133" t="s">
        <v>3</v>
      </c>
      <c r="E156" s="133" t="s">
        <v>3</v>
      </c>
      <c r="F156" s="134">
        <f>F157</f>
        <v>10189901.039999999</v>
      </c>
      <c r="G156" s="134"/>
      <c r="H156" s="134">
        <f>H157</f>
        <v>0</v>
      </c>
      <c r="I156" s="134"/>
      <c r="K156" s="134">
        <v>10189901.039999999</v>
      </c>
      <c r="L156" s="134"/>
      <c r="M156" s="134">
        <v>0</v>
      </c>
      <c r="N156" s="134"/>
      <c r="P156" s="165">
        <f t="shared" si="65"/>
        <v>0</v>
      </c>
      <c r="Q156" s="165">
        <f t="shared" si="66"/>
        <v>0</v>
      </c>
      <c r="R156" s="165">
        <f t="shared" si="67"/>
        <v>0</v>
      </c>
      <c r="S156" s="165">
        <f t="shared" si="68"/>
        <v>0</v>
      </c>
    </row>
    <row r="157" spans="1:19" ht="63" outlineLevel="3">
      <c r="A157" s="132" t="s">
        <v>450</v>
      </c>
      <c r="B157" s="133" t="s">
        <v>319</v>
      </c>
      <c r="C157" s="133" t="s">
        <v>1</v>
      </c>
      <c r="D157" s="133" t="s">
        <v>3</v>
      </c>
      <c r="E157" s="133" t="s">
        <v>3</v>
      </c>
      <c r="F157" s="134">
        <f>F158</f>
        <v>10189901.039999999</v>
      </c>
      <c r="G157" s="134"/>
      <c r="H157" s="134">
        <f>H158</f>
        <v>0</v>
      </c>
      <c r="I157" s="134"/>
      <c r="K157" s="134">
        <v>10189901.039999999</v>
      </c>
      <c r="L157" s="134"/>
      <c r="M157" s="134">
        <v>0</v>
      </c>
      <c r="N157" s="134"/>
      <c r="P157" s="165">
        <f t="shared" si="65"/>
        <v>0</v>
      </c>
      <c r="Q157" s="165">
        <f t="shared" si="66"/>
        <v>0</v>
      </c>
      <c r="R157" s="165">
        <f t="shared" si="67"/>
        <v>0</v>
      </c>
      <c r="S157" s="165">
        <f t="shared" si="68"/>
        <v>0</v>
      </c>
    </row>
    <row r="158" spans="1:19" ht="31.5" outlineLevel="4">
      <c r="A158" s="132" t="s">
        <v>706</v>
      </c>
      <c r="B158" s="133" t="s">
        <v>319</v>
      </c>
      <c r="C158" s="133" t="s">
        <v>70</v>
      </c>
      <c r="D158" s="133" t="s">
        <v>3</v>
      </c>
      <c r="E158" s="133" t="s">
        <v>3</v>
      </c>
      <c r="F158" s="134">
        <f>F159</f>
        <v>10189901.039999999</v>
      </c>
      <c r="G158" s="134"/>
      <c r="H158" s="134">
        <f>H159</f>
        <v>0</v>
      </c>
      <c r="I158" s="134"/>
      <c r="K158" s="134">
        <v>10189901.039999999</v>
      </c>
      <c r="L158" s="134"/>
      <c r="M158" s="134">
        <v>0</v>
      </c>
      <c r="N158" s="134"/>
      <c r="P158" s="165">
        <f t="shared" si="65"/>
        <v>0</v>
      </c>
      <c r="Q158" s="165">
        <f t="shared" si="66"/>
        <v>0</v>
      </c>
      <c r="R158" s="165">
        <f t="shared" si="67"/>
        <v>0</v>
      </c>
      <c r="S158" s="165">
        <f t="shared" si="68"/>
        <v>0</v>
      </c>
    </row>
    <row r="159" spans="1:19" outlineLevel="5">
      <c r="A159" s="132" t="s">
        <v>693</v>
      </c>
      <c r="B159" s="133" t="s">
        <v>319</v>
      </c>
      <c r="C159" s="133" t="s">
        <v>70</v>
      </c>
      <c r="D159" s="133" t="s">
        <v>242</v>
      </c>
      <c r="E159" s="133" t="s">
        <v>146</v>
      </c>
      <c r="F159" s="134">
        <f>Приложение_6.1!F557</f>
        <v>10189901.039999999</v>
      </c>
      <c r="G159" s="134"/>
      <c r="H159" s="134">
        <f>Приложение_6.1!H557</f>
        <v>0</v>
      </c>
      <c r="I159" s="134"/>
      <c r="K159" s="134">
        <v>10189901.039999999</v>
      </c>
      <c r="L159" s="134"/>
      <c r="M159" s="134">
        <v>0</v>
      </c>
      <c r="N159" s="134"/>
      <c r="P159" s="165">
        <f t="shared" si="65"/>
        <v>0</v>
      </c>
      <c r="Q159" s="165">
        <f t="shared" si="66"/>
        <v>0</v>
      </c>
      <c r="R159" s="165">
        <f t="shared" si="67"/>
        <v>0</v>
      </c>
      <c r="S159" s="165">
        <f t="shared" si="68"/>
        <v>0</v>
      </c>
    </row>
    <row r="160" spans="1:19" outlineLevel="2">
      <c r="A160" s="132" t="s">
        <v>571</v>
      </c>
      <c r="B160" s="133" t="s">
        <v>320</v>
      </c>
      <c r="C160" s="133" t="s">
        <v>1</v>
      </c>
      <c r="D160" s="133" t="s">
        <v>3</v>
      </c>
      <c r="E160" s="133" t="s">
        <v>3</v>
      </c>
      <c r="F160" s="134">
        <f>F161</f>
        <v>141634.79</v>
      </c>
      <c r="G160" s="134"/>
      <c r="H160" s="134">
        <f>H161</f>
        <v>0</v>
      </c>
      <c r="I160" s="134"/>
      <c r="K160" s="134">
        <v>141634.79</v>
      </c>
      <c r="L160" s="134"/>
      <c r="M160" s="134">
        <v>0</v>
      </c>
      <c r="N160" s="134"/>
      <c r="P160" s="165">
        <f t="shared" si="65"/>
        <v>0</v>
      </c>
      <c r="Q160" s="165">
        <f t="shared" si="66"/>
        <v>0</v>
      </c>
      <c r="R160" s="165">
        <f t="shared" si="67"/>
        <v>0</v>
      </c>
      <c r="S160" s="165">
        <f t="shared" si="68"/>
        <v>0</v>
      </c>
    </row>
    <row r="161" spans="1:19" ht="63" outlineLevel="3">
      <c r="A161" s="132" t="s">
        <v>439</v>
      </c>
      <c r="B161" s="133" t="s">
        <v>321</v>
      </c>
      <c r="C161" s="133" t="s">
        <v>1</v>
      </c>
      <c r="D161" s="133" t="s">
        <v>3</v>
      </c>
      <c r="E161" s="133" t="s">
        <v>3</v>
      </c>
      <c r="F161" s="134">
        <f>F162</f>
        <v>141634.79</v>
      </c>
      <c r="G161" s="134"/>
      <c r="H161" s="134">
        <f>H162</f>
        <v>0</v>
      </c>
      <c r="I161" s="134"/>
      <c r="K161" s="134">
        <v>141634.79</v>
      </c>
      <c r="L161" s="134"/>
      <c r="M161" s="134">
        <v>0</v>
      </c>
      <c r="N161" s="134"/>
      <c r="P161" s="165">
        <f t="shared" si="65"/>
        <v>0</v>
      </c>
      <c r="Q161" s="165">
        <f t="shared" si="66"/>
        <v>0</v>
      </c>
      <c r="R161" s="165">
        <f t="shared" si="67"/>
        <v>0</v>
      </c>
      <c r="S161" s="165">
        <f t="shared" si="68"/>
        <v>0</v>
      </c>
    </row>
    <row r="162" spans="1:19" ht="31.5" outlineLevel="4">
      <c r="A162" s="132" t="s">
        <v>706</v>
      </c>
      <c r="B162" s="133" t="s">
        <v>321</v>
      </c>
      <c r="C162" s="133" t="s">
        <v>70</v>
      </c>
      <c r="D162" s="133" t="s">
        <v>3</v>
      </c>
      <c r="E162" s="133" t="s">
        <v>3</v>
      </c>
      <c r="F162" s="134">
        <f>F163</f>
        <v>141634.79</v>
      </c>
      <c r="G162" s="134"/>
      <c r="H162" s="134">
        <f>H163</f>
        <v>0</v>
      </c>
      <c r="I162" s="134"/>
      <c r="K162" s="134">
        <v>141634.79</v>
      </c>
      <c r="L162" s="134"/>
      <c r="M162" s="134">
        <v>0</v>
      </c>
      <c r="N162" s="134"/>
      <c r="P162" s="165">
        <f t="shared" si="65"/>
        <v>0</v>
      </c>
      <c r="Q162" s="165">
        <f t="shared" si="66"/>
        <v>0</v>
      </c>
      <c r="R162" s="165">
        <f t="shared" si="67"/>
        <v>0</v>
      </c>
      <c r="S162" s="165">
        <f t="shared" si="68"/>
        <v>0</v>
      </c>
    </row>
    <row r="163" spans="1:19" outlineLevel="5">
      <c r="A163" s="132" t="s">
        <v>693</v>
      </c>
      <c r="B163" s="133" t="s">
        <v>321</v>
      </c>
      <c r="C163" s="133" t="s">
        <v>70</v>
      </c>
      <c r="D163" s="133" t="s">
        <v>242</v>
      </c>
      <c r="E163" s="133" t="s">
        <v>146</v>
      </c>
      <c r="F163" s="134">
        <f>Приложение_6.1!F560</f>
        <v>141634.79</v>
      </c>
      <c r="G163" s="134"/>
      <c r="H163" s="134">
        <f>Приложение_6.1!H560</f>
        <v>0</v>
      </c>
      <c r="I163" s="134"/>
      <c r="K163" s="134">
        <v>141634.79</v>
      </c>
      <c r="L163" s="134"/>
      <c r="M163" s="134">
        <v>0</v>
      </c>
      <c r="N163" s="134"/>
      <c r="P163" s="165">
        <f t="shared" si="65"/>
        <v>0</v>
      </c>
      <c r="Q163" s="165">
        <f t="shared" si="66"/>
        <v>0</v>
      </c>
      <c r="R163" s="165">
        <f t="shared" si="67"/>
        <v>0</v>
      </c>
      <c r="S163" s="165">
        <f t="shared" si="68"/>
        <v>0</v>
      </c>
    </row>
    <row r="164" spans="1:19" ht="47.25" outlineLevel="1">
      <c r="A164" s="139" t="s">
        <v>657</v>
      </c>
      <c r="B164" s="140" t="s">
        <v>322</v>
      </c>
      <c r="C164" s="140" t="s">
        <v>1</v>
      </c>
      <c r="D164" s="140" t="s">
        <v>3</v>
      </c>
      <c r="E164" s="140" t="s">
        <v>3</v>
      </c>
      <c r="F164" s="141">
        <f>F165+F169</f>
        <v>13582646.560000001</v>
      </c>
      <c r="G164" s="141"/>
      <c r="H164" s="141">
        <f>H165+H169</f>
        <v>0</v>
      </c>
      <c r="I164" s="141"/>
      <c r="K164" s="141">
        <v>13582646.560000001</v>
      </c>
      <c r="L164" s="141"/>
      <c r="M164" s="141">
        <v>0</v>
      </c>
      <c r="N164" s="141"/>
      <c r="P164" s="165">
        <f t="shared" si="65"/>
        <v>0</v>
      </c>
      <c r="Q164" s="165">
        <f t="shared" si="66"/>
        <v>0</v>
      </c>
      <c r="R164" s="165">
        <f t="shared" si="67"/>
        <v>0</v>
      </c>
      <c r="S164" s="165">
        <f t="shared" si="68"/>
        <v>0</v>
      </c>
    </row>
    <row r="165" spans="1:19" ht="47.25" outlineLevel="2">
      <c r="A165" s="132" t="s">
        <v>592</v>
      </c>
      <c r="B165" s="133" t="s">
        <v>323</v>
      </c>
      <c r="C165" s="133" t="s">
        <v>1</v>
      </c>
      <c r="D165" s="133" t="s">
        <v>3</v>
      </c>
      <c r="E165" s="133" t="s">
        <v>3</v>
      </c>
      <c r="F165" s="134">
        <f>F166</f>
        <v>13441011.640000001</v>
      </c>
      <c r="G165" s="134"/>
      <c r="H165" s="134">
        <f>H166</f>
        <v>0</v>
      </c>
      <c r="I165" s="134"/>
      <c r="K165" s="134">
        <v>13441011.640000001</v>
      </c>
      <c r="L165" s="134"/>
      <c r="M165" s="134">
        <v>0</v>
      </c>
      <c r="N165" s="134"/>
      <c r="P165" s="165">
        <f t="shared" si="65"/>
        <v>0</v>
      </c>
      <c r="Q165" s="165">
        <f t="shared" si="66"/>
        <v>0</v>
      </c>
      <c r="R165" s="165">
        <f t="shared" si="67"/>
        <v>0</v>
      </c>
      <c r="S165" s="165">
        <f t="shared" si="68"/>
        <v>0</v>
      </c>
    </row>
    <row r="166" spans="1:19" ht="63" outlineLevel="3">
      <c r="A166" s="132" t="s">
        <v>450</v>
      </c>
      <c r="B166" s="133" t="s">
        <v>324</v>
      </c>
      <c r="C166" s="133" t="s">
        <v>1</v>
      </c>
      <c r="D166" s="133" t="s">
        <v>3</v>
      </c>
      <c r="E166" s="133" t="s">
        <v>3</v>
      </c>
      <c r="F166" s="134">
        <f>F167</f>
        <v>13441011.640000001</v>
      </c>
      <c r="G166" s="134"/>
      <c r="H166" s="134">
        <f>H167</f>
        <v>0</v>
      </c>
      <c r="I166" s="134"/>
      <c r="K166" s="134">
        <v>13441011.640000001</v>
      </c>
      <c r="L166" s="134"/>
      <c r="M166" s="134">
        <v>0</v>
      </c>
      <c r="N166" s="134"/>
      <c r="P166" s="165">
        <f t="shared" si="65"/>
        <v>0</v>
      </c>
      <c r="Q166" s="165">
        <f t="shared" si="66"/>
        <v>0</v>
      </c>
      <c r="R166" s="165">
        <f t="shared" si="67"/>
        <v>0</v>
      </c>
      <c r="S166" s="165">
        <f t="shared" si="68"/>
        <v>0</v>
      </c>
    </row>
    <row r="167" spans="1:19" ht="31.5" outlineLevel="4">
      <c r="A167" s="132" t="s">
        <v>706</v>
      </c>
      <c r="B167" s="133" t="s">
        <v>324</v>
      </c>
      <c r="C167" s="133" t="s">
        <v>70</v>
      </c>
      <c r="D167" s="133" t="s">
        <v>3</v>
      </c>
      <c r="E167" s="133" t="s">
        <v>3</v>
      </c>
      <c r="F167" s="134">
        <f>F168</f>
        <v>13441011.640000001</v>
      </c>
      <c r="G167" s="134"/>
      <c r="H167" s="134">
        <f>H168</f>
        <v>0</v>
      </c>
      <c r="I167" s="134"/>
      <c r="K167" s="134">
        <v>13441011.640000001</v>
      </c>
      <c r="L167" s="134"/>
      <c r="M167" s="134">
        <v>0</v>
      </c>
      <c r="N167" s="134"/>
      <c r="P167" s="165">
        <f t="shared" si="65"/>
        <v>0</v>
      </c>
      <c r="Q167" s="165">
        <f t="shared" si="66"/>
        <v>0</v>
      </c>
      <c r="R167" s="165">
        <f t="shared" si="67"/>
        <v>0</v>
      </c>
      <c r="S167" s="165">
        <f t="shared" si="68"/>
        <v>0</v>
      </c>
    </row>
    <row r="168" spans="1:19" outlineLevel="5">
      <c r="A168" s="132" t="s">
        <v>693</v>
      </c>
      <c r="B168" s="133" t="s">
        <v>324</v>
      </c>
      <c r="C168" s="133" t="s">
        <v>70</v>
      </c>
      <c r="D168" s="133" t="s">
        <v>242</v>
      </c>
      <c r="E168" s="133" t="s">
        <v>146</v>
      </c>
      <c r="F168" s="134">
        <f>Приложение_6.1!F564</f>
        <v>13441011.640000001</v>
      </c>
      <c r="G168" s="134"/>
      <c r="H168" s="134">
        <f>Приложение_6.1!H564</f>
        <v>0</v>
      </c>
      <c r="I168" s="134"/>
      <c r="K168" s="134">
        <v>13441011.640000001</v>
      </c>
      <c r="L168" s="134"/>
      <c r="M168" s="134">
        <v>0</v>
      </c>
      <c r="N168" s="134"/>
      <c r="P168" s="165">
        <f t="shared" si="65"/>
        <v>0</v>
      </c>
      <c r="Q168" s="165">
        <f t="shared" si="66"/>
        <v>0</v>
      </c>
      <c r="R168" s="165">
        <f t="shared" si="67"/>
        <v>0</v>
      </c>
      <c r="S168" s="165">
        <f t="shared" si="68"/>
        <v>0</v>
      </c>
    </row>
    <row r="169" spans="1:19" outlineLevel="2">
      <c r="A169" s="132" t="s">
        <v>571</v>
      </c>
      <c r="B169" s="133" t="s">
        <v>325</v>
      </c>
      <c r="C169" s="133" t="s">
        <v>1</v>
      </c>
      <c r="D169" s="133" t="s">
        <v>3</v>
      </c>
      <c r="E169" s="133" t="s">
        <v>3</v>
      </c>
      <c r="F169" s="134">
        <f>F170</f>
        <v>141634.92000000001</v>
      </c>
      <c r="G169" s="134"/>
      <c r="H169" s="134">
        <f>H170</f>
        <v>0</v>
      </c>
      <c r="I169" s="134"/>
      <c r="K169" s="134">
        <v>141634.92000000001</v>
      </c>
      <c r="L169" s="134"/>
      <c r="M169" s="134">
        <v>0</v>
      </c>
      <c r="N169" s="134"/>
      <c r="P169" s="165">
        <f t="shared" si="65"/>
        <v>0</v>
      </c>
      <c r="Q169" s="165">
        <f t="shared" si="66"/>
        <v>0</v>
      </c>
      <c r="R169" s="165">
        <f t="shared" si="67"/>
        <v>0</v>
      </c>
      <c r="S169" s="165">
        <f t="shared" si="68"/>
        <v>0</v>
      </c>
    </row>
    <row r="170" spans="1:19" ht="63" outlineLevel="3">
      <c r="A170" s="132" t="s">
        <v>439</v>
      </c>
      <c r="B170" s="133" t="s">
        <v>326</v>
      </c>
      <c r="C170" s="133" t="s">
        <v>1</v>
      </c>
      <c r="D170" s="133" t="s">
        <v>3</v>
      </c>
      <c r="E170" s="133" t="s">
        <v>3</v>
      </c>
      <c r="F170" s="134">
        <f>F171</f>
        <v>141634.92000000001</v>
      </c>
      <c r="G170" s="134"/>
      <c r="H170" s="134">
        <f>H171</f>
        <v>0</v>
      </c>
      <c r="I170" s="134"/>
      <c r="K170" s="134">
        <v>141634.92000000001</v>
      </c>
      <c r="L170" s="134"/>
      <c r="M170" s="134">
        <v>0</v>
      </c>
      <c r="N170" s="134"/>
      <c r="P170" s="165">
        <f t="shared" si="65"/>
        <v>0</v>
      </c>
      <c r="Q170" s="165">
        <f t="shared" si="66"/>
        <v>0</v>
      </c>
      <c r="R170" s="165">
        <f t="shared" si="67"/>
        <v>0</v>
      </c>
      <c r="S170" s="165">
        <f t="shared" si="68"/>
        <v>0</v>
      </c>
    </row>
    <row r="171" spans="1:19" ht="31.5" outlineLevel="4">
      <c r="A171" s="132" t="s">
        <v>706</v>
      </c>
      <c r="B171" s="133" t="s">
        <v>326</v>
      </c>
      <c r="C171" s="133" t="s">
        <v>70</v>
      </c>
      <c r="D171" s="133" t="s">
        <v>3</v>
      </c>
      <c r="E171" s="133" t="s">
        <v>3</v>
      </c>
      <c r="F171" s="134">
        <f>F172</f>
        <v>141634.92000000001</v>
      </c>
      <c r="G171" s="134"/>
      <c r="H171" s="134">
        <f>H172</f>
        <v>0</v>
      </c>
      <c r="I171" s="134"/>
      <c r="K171" s="134">
        <v>141634.92000000001</v>
      </c>
      <c r="L171" s="134"/>
      <c r="M171" s="134">
        <v>0</v>
      </c>
      <c r="N171" s="134"/>
      <c r="P171" s="165">
        <f t="shared" si="65"/>
        <v>0</v>
      </c>
      <c r="Q171" s="165">
        <f t="shared" si="66"/>
        <v>0</v>
      </c>
      <c r="R171" s="165">
        <f t="shared" si="67"/>
        <v>0</v>
      </c>
      <c r="S171" s="165">
        <f t="shared" si="68"/>
        <v>0</v>
      </c>
    </row>
    <row r="172" spans="1:19" outlineLevel="5">
      <c r="A172" s="132" t="s">
        <v>693</v>
      </c>
      <c r="B172" s="133" t="s">
        <v>326</v>
      </c>
      <c r="C172" s="133" t="s">
        <v>70</v>
      </c>
      <c r="D172" s="133" t="s">
        <v>242</v>
      </c>
      <c r="E172" s="133" t="s">
        <v>146</v>
      </c>
      <c r="F172" s="134">
        <f>Приложение_6.1!F567</f>
        <v>141634.92000000001</v>
      </c>
      <c r="G172" s="134"/>
      <c r="H172" s="134">
        <f>Приложение_6.1!H567</f>
        <v>0</v>
      </c>
      <c r="I172" s="134"/>
      <c r="K172" s="134">
        <v>141634.92000000001</v>
      </c>
      <c r="L172" s="134"/>
      <c r="M172" s="134">
        <v>0</v>
      </c>
      <c r="N172" s="134"/>
      <c r="P172" s="165">
        <f t="shared" si="65"/>
        <v>0</v>
      </c>
      <c r="Q172" s="165">
        <f t="shared" si="66"/>
        <v>0</v>
      </c>
      <c r="R172" s="165">
        <f t="shared" si="67"/>
        <v>0</v>
      </c>
      <c r="S172" s="165">
        <f t="shared" si="68"/>
        <v>0</v>
      </c>
    </row>
    <row r="173" spans="1:19" outlineLevel="1">
      <c r="A173" s="139" t="s">
        <v>658</v>
      </c>
      <c r="B173" s="140" t="s">
        <v>327</v>
      </c>
      <c r="C173" s="140" t="s">
        <v>1</v>
      </c>
      <c r="D173" s="140" t="s">
        <v>3</v>
      </c>
      <c r="E173" s="140" t="s">
        <v>3</v>
      </c>
      <c r="F173" s="141">
        <f>F174+F181+F185</f>
        <v>20923022.810000002</v>
      </c>
      <c r="G173" s="141">
        <f>G174+G181+G185</f>
        <v>15084400</v>
      </c>
      <c r="H173" s="141">
        <f>H174+H181+H185</f>
        <v>20925664.73</v>
      </c>
      <c r="I173" s="141">
        <f>I174+I181+I185</f>
        <v>15084400</v>
      </c>
      <c r="K173" s="141">
        <v>20923022.809999999</v>
      </c>
      <c r="L173" s="141">
        <f>L174+L181</f>
        <v>15084400</v>
      </c>
      <c r="M173" s="141">
        <v>20925664.73</v>
      </c>
      <c r="N173" s="141">
        <f>N174+N181</f>
        <v>15084400</v>
      </c>
      <c r="P173" s="165">
        <f t="shared" si="65"/>
        <v>0</v>
      </c>
      <c r="Q173" s="165">
        <f t="shared" si="66"/>
        <v>0</v>
      </c>
      <c r="R173" s="165">
        <f t="shared" si="67"/>
        <v>0</v>
      </c>
      <c r="S173" s="165">
        <f t="shared" si="68"/>
        <v>0</v>
      </c>
    </row>
    <row r="174" spans="1:19" ht="31.5" outlineLevel="2">
      <c r="A174" s="132" t="s">
        <v>593</v>
      </c>
      <c r="B174" s="133" t="s">
        <v>328</v>
      </c>
      <c r="C174" s="133" t="s">
        <v>1</v>
      </c>
      <c r="D174" s="133" t="s">
        <v>3</v>
      </c>
      <c r="E174" s="133" t="s">
        <v>3</v>
      </c>
      <c r="F174" s="134">
        <f>F175+F178</f>
        <v>7145552.96</v>
      </c>
      <c r="G174" s="134">
        <f>G175+G178</f>
        <v>1590200</v>
      </c>
      <c r="H174" s="134">
        <f>H175+H178</f>
        <v>7148194.8799999999</v>
      </c>
      <c r="I174" s="134">
        <f>I175+I178</f>
        <v>1590200</v>
      </c>
      <c r="K174" s="134">
        <v>7145552.96</v>
      </c>
      <c r="L174" s="134">
        <f>L177</f>
        <v>1590200</v>
      </c>
      <c r="M174" s="134">
        <v>7148194.8799999999</v>
      </c>
      <c r="N174" s="134">
        <f>N177</f>
        <v>1590200</v>
      </c>
      <c r="P174" s="165">
        <f t="shared" si="65"/>
        <v>0</v>
      </c>
      <c r="Q174" s="165">
        <f t="shared" si="66"/>
        <v>0</v>
      </c>
      <c r="R174" s="165">
        <f t="shared" si="67"/>
        <v>0</v>
      </c>
      <c r="S174" s="165">
        <f t="shared" si="68"/>
        <v>0</v>
      </c>
    </row>
    <row r="175" spans="1:19" ht="78.75" outlineLevel="3">
      <c r="A175" s="132" t="s">
        <v>477</v>
      </c>
      <c r="B175" s="133" t="s">
        <v>329</v>
      </c>
      <c r="C175" s="133" t="s">
        <v>1</v>
      </c>
      <c r="D175" s="133" t="s">
        <v>3</v>
      </c>
      <c r="E175" s="133" t="s">
        <v>3</v>
      </c>
      <c r="F175" s="134">
        <f t="shared" ref="F175:G176" si="69">F176</f>
        <v>1590200</v>
      </c>
      <c r="G175" s="134">
        <f t="shared" si="69"/>
        <v>1590200</v>
      </c>
      <c r="H175" s="134">
        <f t="shared" ref="H175:H176" si="70">H176</f>
        <v>1590200</v>
      </c>
      <c r="I175" s="134">
        <f t="shared" ref="I175:I176" si="71">I176</f>
        <v>1590200</v>
      </c>
      <c r="K175" s="134">
        <v>1590200</v>
      </c>
      <c r="L175" s="134">
        <v>1590200</v>
      </c>
      <c r="M175" s="134">
        <v>1590200</v>
      </c>
      <c r="N175" s="134">
        <v>1590200</v>
      </c>
      <c r="P175" s="165">
        <f t="shared" si="65"/>
        <v>0</v>
      </c>
      <c r="Q175" s="165">
        <f t="shared" si="66"/>
        <v>0</v>
      </c>
      <c r="R175" s="165">
        <f t="shared" si="67"/>
        <v>0</v>
      </c>
      <c r="S175" s="165">
        <f t="shared" si="68"/>
        <v>0</v>
      </c>
    </row>
    <row r="176" spans="1:19" ht="31.5" outlineLevel="4">
      <c r="A176" s="132" t="s">
        <v>706</v>
      </c>
      <c r="B176" s="133" t="s">
        <v>329</v>
      </c>
      <c r="C176" s="133" t="s">
        <v>70</v>
      </c>
      <c r="D176" s="133" t="s">
        <v>3</v>
      </c>
      <c r="E176" s="133" t="s">
        <v>3</v>
      </c>
      <c r="F176" s="134">
        <f t="shared" si="69"/>
        <v>1590200</v>
      </c>
      <c r="G176" s="134">
        <f t="shared" si="69"/>
        <v>1590200</v>
      </c>
      <c r="H176" s="134">
        <f t="shared" si="70"/>
        <v>1590200</v>
      </c>
      <c r="I176" s="134">
        <f t="shared" si="71"/>
        <v>1590200</v>
      </c>
      <c r="K176" s="134">
        <v>1590200</v>
      </c>
      <c r="L176" s="134">
        <v>1590200</v>
      </c>
      <c r="M176" s="134">
        <v>1590200</v>
      </c>
      <c r="N176" s="134">
        <v>1590200</v>
      </c>
      <c r="P176" s="165">
        <f t="shared" si="65"/>
        <v>0</v>
      </c>
      <c r="Q176" s="165">
        <f t="shared" si="66"/>
        <v>0</v>
      </c>
      <c r="R176" s="165">
        <f t="shared" si="67"/>
        <v>0</v>
      </c>
      <c r="S176" s="165">
        <f t="shared" si="68"/>
        <v>0</v>
      </c>
    </row>
    <row r="177" spans="1:19" outlineLevel="5">
      <c r="A177" s="132" t="s">
        <v>693</v>
      </c>
      <c r="B177" s="133" t="s">
        <v>329</v>
      </c>
      <c r="C177" s="133" t="s">
        <v>70</v>
      </c>
      <c r="D177" s="133" t="s">
        <v>242</v>
      </c>
      <c r="E177" s="133" t="s">
        <v>146</v>
      </c>
      <c r="F177" s="134">
        <f>Приложение_6.1!F571</f>
        <v>1590200</v>
      </c>
      <c r="G177" s="134">
        <f>F177</f>
        <v>1590200</v>
      </c>
      <c r="H177" s="134">
        <f>Приложение_6.1!H571</f>
        <v>1590200</v>
      </c>
      <c r="I177" s="134">
        <f>H177</f>
        <v>1590200</v>
      </c>
      <c r="K177" s="134">
        <v>1590200</v>
      </c>
      <c r="L177" s="134">
        <v>1590200</v>
      </c>
      <c r="M177" s="134">
        <v>1590200</v>
      </c>
      <c r="N177" s="134">
        <v>1590200</v>
      </c>
      <c r="P177" s="165">
        <f t="shared" si="65"/>
        <v>0</v>
      </c>
      <c r="Q177" s="165">
        <f t="shared" si="66"/>
        <v>0</v>
      </c>
      <c r="R177" s="165">
        <f t="shared" si="67"/>
        <v>0</v>
      </c>
      <c r="S177" s="165">
        <f t="shared" si="68"/>
        <v>0</v>
      </c>
    </row>
    <row r="178" spans="1:19" ht="78.75" outlineLevel="3">
      <c r="A178" s="132" t="s">
        <v>477</v>
      </c>
      <c r="B178" s="133" t="s">
        <v>330</v>
      </c>
      <c r="C178" s="133" t="s">
        <v>1</v>
      </c>
      <c r="D178" s="133" t="s">
        <v>3</v>
      </c>
      <c r="E178" s="133" t="s">
        <v>3</v>
      </c>
      <c r="F178" s="134">
        <f>F179</f>
        <v>5555352.96</v>
      </c>
      <c r="G178" s="134"/>
      <c r="H178" s="134">
        <f>H179</f>
        <v>5557994.8799999999</v>
      </c>
      <c r="I178" s="134"/>
      <c r="K178" s="134">
        <v>5555352.96</v>
      </c>
      <c r="L178" s="134"/>
      <c r="M178" s="134">
        <v>5557994.8799999999</v>
      </c>
      <c r="N178" s="134"/>
      <c r="P178" s="165">
        <f t="shared" si="65"/>
        <v>0</v>
      </c>
      <c r="Q178" s="165">
        <f t="shared" si="66"/>
        <v>0</v>
      </c>
      <c r="R178" s="165">
        <f t="shared" si="67"/>
        <v>0</v>
      </c>
      <c r="S178" s="165">
        <f t="shared" si="68"/>
        <v>0</v>
      </c>
    </row>
    <row r="179" spans="1:19" ht="31.5" outlineLevel="4">
      <c r="A179" s="132" t="s">
        <v>706</v>
      </c>
      <c r="B179" s="133" t="s">
        <v>330</v>
      </c>
      <c r="C179" s="133" t="s">
        <v>70</v>
      </c>
      <c r="D179" s="133" t="s">
        <v>3</v>
      </c>
      <c r="E179" s="133" t="s">
        <v>3</v>
      </c>
      <c r="F179" s="134">
        <f>F180</f>
        <v>5555352.96</v>
      </c>
      <c r="G179" s="134"/>
      <c r="H179" s="134">
        <f>H180</f>
        <v>5557994.8799999999</v>
      </c>
      <c r="I179" s="134"/>
      <c r="K179" s="134">
        <v>5555352.96</v>
      </c>
      <c r="L179" s="134"/>
      <c r="M179" s="134">
        <v>5557994.8799999999</v>
      </c>
      <c r="N179" s="134"/>
      <c r="P179" s="165">
        <f t="shared" si="65"/>
        <v>0</v>
      </c>
      <c r="Q179" s="165">
        <f t="shared" si="66"/>
        <v>0</v>
      </c>
      <c r="R179" s="165">
        <f t="shared" si="67"/>
        <v>0</v>
      </c>
      <c r="S179" s="165">
        <f t="shared" si="68"/>
        <v>0</v>
      </c>
    </row>
    <row r="180" spans="1:19" outlineLevel="5">
      <c r="A180" s="132" t="s">
        <v>693</v>
      </c>
      <c r="B180" s="133" t="s">
        <v>330</v>
      </c>
      <c r="C180" s="133" t="s">
        <v>70</v>
      </c>
      <c r="D180" s="133" t="s">
        <v>242</v>
      </c>
      <c r="E180" s="133" t="s">
        <v>146</v>
      </c>
      <c r="F180" s="134">
        <f>Приложение_6.1!F573</f>
        <v>5555352.96</v>
      </c>
      <c r="G180" s="134"/>
      <c r="H180" s="134">
        <f>Приложение_6.1!H573</f>
        <v>5557994.8799999999</v>
      </c>
      <c r="I180" s="134"/>
      <c r="K180" s="134">
        <v>5555352.96</v>
      </c>
      <c r="L180" s="134"/>
      <c r="M180" s="134">
        <v>5557994.8799999999</v>
      </c>
      <c r="N180" s="134"/>
      <c r="P180" s="165">
        <f t="shared" si="65"/>
        <v>0</v>
      </c>
      <c r="Q180" s="165">
        <f t="shared" si="66"/>
        <v>0</v>
      </c>
      <c r="R180" s="165">
        <f t="shared" si="67"/>
        <v>0</v>
      </c>
      <c r="S180" s="165">
        <f t="shared" si="68"/>
        <v>0</v>
      </c>
    </row>
    <row r="181" spans="1:19" ht="31.5" outlineLevel="2">
      <c r="A181" s="132" t="s">
        <v>594</v>
      </c>
      <c r="B181" s="133" t="s">
        <v>331</v>
      </c>
      <c r="C181" s="133" t="s">
        <v>1</v>
      </c>
      <c r="D181" s="133" t="s">
        <v>3</v>
      </c>
      <c r="E181" s="133" t="s">
        <v>3</v>
      </c>
      <c r="F181" s="134">
        <f t="shared" ref="F181:G183" si="72">F182</f>
        <v>13494200</v>
      </c>
      <c r="G181" s="134">
        <f t="shared" si="72"/>
        <v>13494200</v>
      </c>
      <c r="H181" s="134">
        <f t="shared" ref="H181:H183" si="73">H182</f>
        <v>13494200</v>
      </c>
      <c r="I181" s="134">
        <f t="shared" ref="I181:I183" si="74">I182</f>
        <v>13494200</v>
      </c>
      <c r="K181" s="134">
        <v>13494200</v>
      </c>
      <c r="L181" s="134">
        <f>L184</f>
        <v>13494200</v>
      </c>
      <c r="M181" s="134">
        <v>13494200</v>
      </c>
      <c r="N181" s="134">
        <f>N184</f>
        <v>13494200</v>
      </c>
      <c r="P181" s="165">
        <f t="shared" si="65"/>
        <v>0</v>
      </c>
      <c r="Q181" s="165">
        <f t="shared" si="66"/>
        <v>0</v>
      </c>
      <c r="R181" s="165">
        <f t="shared" si="67"/>
        <v>0</v>
      </c>
      <c r="S181" s="165">
        <f t="shared" si="68"/>
        <v>0</v>
      </c>
    </row>
    <row r="182" spans="1:19" ht="31.5" outlineLevel="3">
      <c r="A182" s="132" t="s">
        <v>478</v>
      </c>
      <c r="B182" s="133" t="s">
        <v>332</v>
      </c>
      <c r="C182" s="133" t="s">
        <v>1</v>
      </c>
      <c r="D182" s="133" t="s">
        <v>3</v>
      </c>
      <c r="E182" s="133" t="s">
        <v>3</v>
      </c>
      <c r="F182" s="134">
        <f t="shared" si="72"/>
        <v>13494200</v>
      </c>
      <c r="G182" s="134">
        <f t="shared" si="72"/>
        <v>13494200</v>
      </c>
      <c r="H182" s="134">
        <f t="shared" si="73"/>
        <v>13494200</v>
      </c>
      <c r="I182" s="134">
        <f t="shared" si="74"/>
        <v>13494200</v>
      </c>
      <c r="K182" s="134">
        <v>13494200</v>
      </c>
      <c r="L182" s="134">
        <v>13494200</v>
      </c>
      <c r="M182" s="134">
        <v>13494200</v>
      </c>
      <c r="N182" s="134">
        <v>13494200</v>
      </c>
      <c r="P182" s="165">
        <f t="shared" si="65"/>
        <v>0</v>
      </c>
      <c r="Q182" s="165">
        <f t="shared" si="66"/>
        <v>0</v>
      </c>
      <c r="R182" s="165">
        <f t="shared" si="67"/>
        <v>0</v>
      </c>
      <c r="S182" s="165">
        <f t="shared" si="68"/>
        <v>0</v>
      </c>
    </row>
    <row r="183" spans="1:19" ht="31.5" outlineLevel="4">
      <c r="A183" s="132" t="s">
        <v>706</v>
      </c>
      <c r="B183" s="133" t="s">
        <v>332</v>
      </c>
      <c r="C183" s="133" t="s">
        <v>70</v>
      </c>
      <c r="D183" s="133" t="s">
        <v>3</v>
      </c>
      <c r="E183" s="133" t="s">
        <v>3</v>
      </c>
      <c r="F183" s="134">
        <f t="shared" si="72"/>
        <v>13494200</v>
      </c>
      <c r="G183" s="134">
        <f t="shared" si="72"/>
        <v>13494200</v>
      </c>
      <c r="H183" s="134">
        <f t="shared" si="73"/>
        <v>13494200</v>
      </c>
      <c r="I183" s="134">
        <f t="shared" si="74"/>
        <v>13494200</v>
      </c>
      <c r="K183" s="134">
        <v>13494200</v>
      </c>
      <c r="L183" s="134">
        <v>13494200</v>
      </c>
      <c r="M183" s="134">
        <v>13494200</v>
      </c>
      <c r="N183" s="134">
        <v>13494200</v>
      </c>
      <c r="P183" s="165">
        <f t="shared" si="65"/>
        <v>0</v>
      </c>
      <c r="Q183" s="165">
        <f t="shared" si="66"/>
        <v>0</v>
      </c>
      <c r="R183" s="165">
        <f t="shared" si="67"/>
        <v>0</v>
      </c>
      <c r="S183" s="165">
        <f t="shared" si="68"/>
        <v>0</v>
      </c>
    </row>
    <row r="184" spans="1:19" outlineLevel="5">
      <c r="A184" s="132" t="s">
        <v>693</v>
      </c>
      <c r="B184" s="133" t="s">
        <v>332</v>
      </c>
      <c r="C184" s="133" t="s">
        <v>70</v>
      </c>
      <c r="D184" s="133" t="s">
        <v>242</v>
      </c>
      <c r="E184" s="133" t="s">
        <v>146</v>
      </c>
      <c r="F184" s="134">
        <f>Приложение_6.1!F576</f>
        <v>13494200</v>
      </c>
      <c r="G184" s="134">
        <f>F184</f>
        <v>13494200</v>
      </c>
      <c r="H184" s="134">
        <f>Приложение_6.1!H576</f>
        <v>13494200</v>
      </c>
      <c r="I184" s="134">
        <f>H184</f>
        <v>13494200</v>
      </c>
      <c r="K184" s="134">
        <v>13494200</v>
      </c>
      <c r="L184" s="134">
        <v>13494200</v>
      </c>
      <c r="M184" s="134">
        <v>13494200</v>
      </c>
      <c r="N184" s="134">
        <v>13494200</v>
      </c>
      <c r="P184" s="165">
        <f t="shared" si="65"/>
        <v>0</v>
      </c>
      <c r="Q184" s="165">
        <f t="shared" si="66"/>
        <v>0</v>
      </c>
      <c r="R184" s="165">
        <f t="shared" si="67"/>
        <v>0</v>
      </c>
      <c r="S184" s="165">
        <f t="shared" si="68"/>
        <v>0</v>
      </c>
    </row>
    <row r="185" spans="1:19" ht="31.5" outlineLevel="2">
      <c r="A185" s="132" t="s">
        <v>595</v>
      </c>
      <c r="B185" s="133" t="s">
        <v>333</v>
      </c>
      <c r="C185" s="133" t="s">
        <v>1</v>
      </c>
      <c r="D185" s="133" t="s">
        <v>3</v>
      </c>
      <c r="E185" s="133" t="s">
        <v>3</v>
      </c>
      <c r="F185" s="134">
        <f>F186</f>
        <v>283269.84999999998</v>
      </c>
      <c r="G185" s="134"/>
      <c r="H185" s="134">
        <f>H186</f>
        <v>283269.84999999998</v>
      </c>
      <c r="I185" s="134"/>
      <c r="K185" s="134">
        <v>283269.84999999998</v>
      </c>
      <c r="L185" s="134"/>
      <c r="M185" s="134">
        <v>283269.84999999998</v>
      </c>
      <c r="N185" s="134"/>
      <c r="P185" s="165">
        <f t="shared" si="65"/>
        <v>0</v>
      </c>
      <c r="Q185" s="165">
        <f t="shared" si="66"/>
        <v>0</v>
      </c>
      <c r="R185" s="165">
        <f t="shared" si="67"/>
        <v>0</v>
      </c>
      <c r="S185" s="165">
        <f t="shared" si="68"/>
        <v>0</v>
      </c>
    </row>
    <row r="186" spans="1:19" ht="63" outlineLevel="3">
      <c r="A186" s="132" t="s">
        <v>439</v>
      </c>
      <c r="B186" s="133" t="s">
        <v>334</v>
      </c>
      <c r="C186" s="133" t="s">
        <v>1</v>
      </c>
      <c r="D186" s="133" t="s">
        <v>3</v>
      </c>
      <c r="E186" s="133" t="s">
        <v>3</v>
      </c>
      <c r="F186" s="134">
        <f>F187</f>
        <v>283269.84999999998</v>
      </c>
      <c r="G186" s="134"/>
      <c r="H186" s="134">
        <f>H187</f>
        <v>283269.84999999998</v>
      </c>
      <c r="I186" s="134"/>
      <c r="K186" s="134">
        <v>283269.84999999998</v>
      </c>
      <c r="L186" s="134"/>
      <c r="M186" s="134">
        <v>283269.84999999998</v>
      </c>
      <c r="N186" s="134"/>
      <c r="P186" s="165">
        <f t="shared" si="65"/>
        <v>0</v>
      </c>
      <c r="Q186" s="165">
        <f t="shared" si="66"/>
        <v>0</v>
      </c>
      <c r="R186" s="165">
        <f t="shared" si="67"/>
        <v>0</v>
      </c>
      <c r="S186" s="165">
        <f t="shared" si="68"/>
        <v>0</v>
      </c>
    </row>
    <row r="187" spans="1:19" ht="31.5" outlineLevel="4">
      <c r="A187" s="132" t="s">
        <v>706</v>
      </c>
      <c r="B187" s="133" t="s">
        <v>334</v>
      </c>
      <c r="C187" s="133" t="s">
        <v>70</v>
      </c>
      <c r="D187" s="133" t="s">
        <v>3</v>
      </c>
      <c r="E187" s="133" t="s">
        <v>3</v>
      </c>
      <c r="F187" s="134">
        <f>F188</f>
        <v>283269.84999999998</v>
      </c>
      <c r="G187" s="134"/>
      <c r="H187" s="134">
        <f>H188</f>
        <v>283269.84999999998</v>
      </c>
      <c r="I187" s="134"/>
      <c r="K187" s="134">
        <v>283269.84999999998</v>
      </c>
      <c r="L187" s="134"/>
      <c r="M187" s="134">
        <v>283269.84999999998</v>
      </c>
      <c r="N187" s="134"/>
      <c r="P187" s="165">
        <f t="shared" si="65"/>
        <v>0</v>
      </c>
      <c r="Q187" s="165">
        <f t="shared" si="66"/>
        <v>0</v>
      </c>
      <c r="R187" s="165">
        <f t="shared" si="67"/>
        <v>0</v>
      </c>
      <c r="S187" s="165">
        <f t="shared" si="68"/>
        <v>0</v>
      </c>
    </row>
    <row r="188" spans="1:19" outlineLevel="5">
      <c r="A188" s="132" t="s">
        <v>693</v>
      </c>
      <c r="B188" s="133" t="s">
        <v>334</v>
      </c>
      <c r="C188" s="133" t="s">
        <v>70</v>
      </c>
      <c r="D188" s="133" t="s">
        <v>242</v>
      </c>
      <c r="E188" s="133" t="s">
        <v>146</v>
      </c>
      <c r="F188" s="134">
        <f>Приложение_6.1!F579</f>
        <v>283269.84999999998</v>
      </c>
      <c r="G188" s="134"/>
      <c r="H188" s="134">
        <f>Приложение_6.1!H579</f>
        <v>283269.84999999998</v>
      </c>
      <c r="I188" s="134"/>
      <c r="K188" s="134">
        <v>283269.84999999998</v>
      </c>
      <c r="L188" s="134"/>
      <c r="M188" s="134">
        <v>283269.84999999998</v>
      </c>
      <c r="N188" s="134"/>
      <c r="P188" s="165">
        <f t="shared" si="65"/>
        <v>0</v>
      </c>
      <c r="Q188" s="165">
        <f t="shared" si="66"/>
        <v>0</v>
      </c>
      <c r="R188" s="165">
        <f t="shared" si="67"/>
        <v>0</v>
      </c>
      <c r="S188" s="165">
        <f t="shared" si="68"/>
        <v>0</v>
      </c>
    </row>
    <row r="189" spans="1:19" ht="47.25" outlineLevel="1">
      <c r="A189" s="139" t="s">
        <v>653</v>
      </c>
      <c r="B189" s="140" t="s">
        <v>294</v>
      </c>
      <c r="C189" s="140" t="s">
        <v>1</v>
      </c>
      <c r="D189" s="140" t="s">
        <v>3</v>
      </c>
      <c r="E189" s="140" t="s">
        <v>3</v>
      </c>
      <c r="F189" s="141">
        <f>F190+F194</f>
        <v>12358946.4</v>
      </c>
      <c r="G189" s="141">
        <f>G190+G194</f>
        <v>3866700</v>
      </c>
      <c r="H189" s="141">
        <f>H190+H194</f>
        <v>12358946.4</v>
      </c>
      <c r="I189" s="141">
        <f>I190+I194</f>
        <v>3866700</v>
      </c>
      <c r="K189" s="141">
        <v>12358946.4</v>
      </c>
      <c r="L189" s="141">
        <f>L194</f>
        <v>3866700</v>
      </c>
      <c r="M189" s="141">
        <v>12358946.4</v>
      </c>
      <c r="N189" s="141">
        <f>N194</f>
        <v>3866700</v>
      </c>
      <c r="P189" s="165">
        <f t="shared" si="65"/>
        <v>0</v>
      </c>
      <c r="Q189" s="165">
        <f t="shared" si="66"/>
        <v>0</v>
      </c>
      <c r="R189" s="165">
        <f t="shared" si="67"/>
        <v>0</v>
      </c>
      <c r="S189" s="165">
        <f t="shared" si="68"/>
        <v>0</v>
      </c>
    </row>
    <row r="190" spans="1:19" ht="31.5" outlineLevel="2">
      <c r="A190" s="132" t="s">
        <v>583</v>
      </c>
      <c r="B190" s="133" t="s">
        <v>295</v>
      </c>
      <c r="C190" s="133" t="s">
        <v>1</v>
      </c>
      <c r="D190" s="133" t="s">
        <v>3</v>
      </c>
      <c r="E190" s="133" t="s">
        <v>3</v>
      </c>
      <c r="F190" s="134">
        <f>F191</f>
        <v>6549270.9100000001</v>
      </c>
      <c r="G190" s="134"/>
      <c r="H190" s="134">
        <f>H191</f>
        <v>6549270.9100000001</v>
      </c>
      <c r="I190" s="134"/>
      <c r="K190" s="134">
        <v>6549270.9100000001</v>
      </c>
      <c r="L190" s="134"/>
      <c r="M190" s="134">
        <v>6549270.9100000001</v>
      </c>
      <c r="N190" s="134"/>
      <c r="P190" s="165">
        <f t="shared" si="65"/>
        <v>0</v>
      </c>
      <c r="Q190" s="165">
        <f t="shared" si="66"/>
        <v>0</v>
      </c>
      <c r="R190" s="165">
        <f t="shared" si="67"/>
        <v>0</v>
      </c>
      <c r="S190" s="165">
        <f t="shared" si="68"/>
        <v>0</v>
      </c>
    </row>
    <row r="191" spans="1:19" ht="31.5" outlineLevel="3">
      <c r="A191" s="132" t="s">
        <v>448</v>
      </c>
      <c r="B191" s="133" t="s">
        <v>296</v>
      </c>
      <c r="C191" s="133" t="s">
        <v>1</v>
      </c>
      <c r="D191" s="133" t="s">
        <v>3</v>
      </c>
      <c r="E191" s="133" t="s">
        <v>3</v>
      </c>
      <c r="F191" s="134">
        <f>F192</f>
        <v>6549270.9100000001</v>
      </c>
      <c r="G191" s="134"/>
      <c r="H191" s="134">
        <f>H192</f>
        <v>6549270.9100000001</v>
      </c>
      <c r="I191" s="134"/>
      <c r="K191" s="134">
        <v>6549270.9100000001</v>
      </c>
      <c r="L191" s="134"/>
      <c r="M191" s="134">
        <v>6549270.9100000001</v>
      </c>
      <c r="N191" s="134"/>
      <c r="P191" s="165">
        <f t="shared" si="65"/>
        <v>0</v>
      </c>
      <c r="Q191" s="165">
        <f t="shared" si="66"/>
        <v>0</v>
      </c>
      <c r="R191" s="165">
        <f t="shared" si="67"/>
        <v>0</v>
      </c>
      <c r="S191" s="165">
        <f t="shared" si="68"/>
        <v>0</v>
      </c>
    </row>
    <row r="192" spans="1:19" ht="31.5" outlineLevel="4">
      <c r="A192" s="132" t="s">
        <v>706</v>
      </c>
      <c r="B192" s="133" t="s">
        <v>296</v>
      </c>
      <c r="C192" s="133" t="s">
        <v>70</v>
      </c>
      <c r="D192" s="133" t="s">
        <v>3</v>
      </c>
      <c r="E192" s="133" t="s">
        <v>3</v>
      </c>
      <c r="F192" s="134">
        <f>F193</f>
        <v>6549270.9100000001</v>
      </c>
      <c r="G192" s="134"/>
      <c r="H192" s="134">
        <f>H193</f>
        <v>6549270.9100000001</v>
      </c>
      <c r="I192" s="134"/>
      <c r="K192" s="134">
        <v>6549270.9100000001</v>
      </c>
      <c r="L192" s="134"/>
      <c r="M192" s="134">
        <v>6549270.9100000001</v>
      </c>
      <c r="N192" s="134"/>
      <c r="P192" s="165">
        <f t="shared" si="65"/>
        <v>0</v>
      </c>
      <c r="Q192" s="165">
        <f t="shared" si="66"/>
        <v>0</v>
      </c>
      <c r="R192" s="165">
        <f t="shared" si="67"/>
        <v>0</v>
      </c>
      <c r="S192" s="165">
        <f t="shared" si="68"/>
        <v>0</v>
      </c>
    </row>
    <row r="193" spans="1:19" outlineLevel="5">
      <c r="A193" s="132" t="s">
        <v>692</v>
      </c>
      <c r="B193" s="133" t="s">
        <v>296</v>
      </c>
      <c r="C193" s="133" t="s">
        <v>70</v>
      </c>
      <c r="D193" s="133" t="s">
        <v>242</v>
      </c>
      <c r="E193" s="133" t="s">
        <v>242</v>
      </c>
      <c r="F193" s="134">
        <f>Приложение_6.1!F514</f>
        <v>6549270.9100000001</v>
      </c>
      <c r="G193" s="134"/>
      <c r="H193" s="134">
        <f>Приложение_6.1!H514</f>
        <v>6549270.9100000001</v>
      </c>
      <c r="I193" s="134"/>
      <c r="K193" s="134">
        <v>6549270.9100000001</v>
      </c>
      <c r="L193" s="134"/>
      <c r="M193" s="134">
        <v>6549270.9100000001</v>
      </c>
      <c r="N193" s="134"/>
      <c r="P193" s="165">
        <f t="shared" si="65"/>
        <v>0</v>
      </c>
      <c r="Q193" s="165">
        <f t="shared" si="66"/>
        <v>0</v>
      </c>
      <c r="R193" s="165">
        <f t="shared" si="67"/>
        <v>0</v>
      </c>
      <c r="S193" s="165">
        <f t="shared" si="68"/>
        <v>0</v>
      </c>
    </row>
    <row r="194" spans="1:19" ht="47.25" outlineLevel="2">
      <c r="A194" s="132" t="s">
        <v>584</v>
      </c>
      <c r="B194" s="133" t="s">
        <v>297</v>
      </c>
      <c r="C194" s="133" t="s">
        <v>1</v>
      </c>
      <c r="D194" s="133" t="s">
        <v>3</v>
      </c>
      <c r="E194" s="133" t="s">
        <v>3</v>
      </c>
      <c r="F194" s="134">
        <f>F195+F198</f>
        <v>5809675.4900000002</v>
      </c>
      <c r="G194" s="134">
        <f>G195+G198</f>
        <v>3866700</v>
      </c>
      <c r="H194" s="134">
        <f>H195+H198</f>
        <v>5809675.4900000002</v>
      </c>
      <c r="I194" s="134">
        <f>I195+I198</f>
        <v>3866700</v>
      </c>
      <c r="K194" s="134">
        <v>5809675.4900000002</v>
      </c>
      <c r="L194" s="134">
        <f>L197</f>
        <v>3866700</v>
      </c>
      <c r="M194" s="134">
        <v>5809675.4900000002</v>
      </c>
      <c r="N194" s="134">
        <f>N197</f>
        <v>3866700</v>
      </c>
      <c r="P194" s="165">
        <f t="shared" si="65"/>
        <v>0</v>
      </c>
      <c r="Q194" s="165">
        <f t="shared" si="66"/>
        <v>0</v>
      </c>
      <c r="R194" s="165">
        <f t="shared" si="67"/>
        <v>0</v>
      </c>
      <c r="S194" s="165">
        <f t="shared" si="68"/>
        <v>0</v>
      </c>
    </row>
    <row r="195" spans="1:19" ht="47.25" outlineLevel="3">
      <c r="A195" s="132" t="s">
        <v>1235</v>
      </c>
      <c r="B195" s="133" t="s">
        <v>298</v>
      </c>
      <c r="C195" s="133" t="s">
        <v>1</v>
      </c>
      <c r="D195" s="133" t="s">
        <v>3</v>
      </c>
      <c r="E195" s="133" t="s">
        <v>3</v>
      </c>
      <c r="F195" s="134">
        <f t="shared" ref="F195:G196" si="75">F196</f>
        <v>3866700</v>
      </c>
      <c r="G195" s="134">
        <f t="shared" si="75"/>
        <v>3866700</v>
      </c>
      <c r="H195" s="134">
        <f t="shared" ref="H195:H196" si="76">H196</f>
        <v>3866700</v>
      </c>
      <c r="I195" s="134">
        <f t="shared" ref="I195:I196" si="77">I196</f>
        <v>3866700</v>
      </c>
      <c r="K195" s="134">
        <v>3866700</v>
      </c>
      <c r="L195" s="134">
        <v>3866700</v>
      </c>
      <c r="M195" s="134">
        <v>3866700</v>
      </c>
      <c r="N195" s="134">
        <v>3866700</v>
      </c>
      <c r="P195" s="165">
        <f t="shared" si="65"/>
        <v>0</v>
      </c>
      <c r="Q195" s="165">
        <f t="shared" si="66"/>
        <v>0</v>
      </c>
      <c r="R195" s="165">
        <f t="shared" si="67"/>
        <v>0</v>
      </c>
      <c r="S195" s="165">
        <f t="shared" si="68"/>
        <v>0</v>
      </c>
    </row>
    <row r="196" spans="1:19" ht="31.5" outlineLevel="4">
      <c r="A196" s="132" t="s">
        <v>706</v>
      </c>
      <c r="B196" s="133" t="s">
        <v>298</v>
      </c>
      <c r="C196" s="133" t="s">
        <v>70</v>
      </c>
      <c r="D196" s="133" t="s">
        <v>3</v>
      </c>
      <c r="E196" s="133" t="s">
        <v>3</v>
      </c>
      <c r="F196" s="134">
        <f t="shared" si="75"/>
        <v>3866700</v>
      </c>
      <c r="G196" s="134">
        <f t="shared" si="75"/>
        <v>3866700</v>
      </c>
      <c r="H196" s="134">
        <f t="shared" si="76"/>
        <v>3866700</v>
      </c>
      <c r="I196" s="134">
        <f t="shared" si="77"/>
        <v>3866700</v>
      </c>
      <c r="K196" s="134">
        <v>3866700</v>
      </c>
      <c r="L196" s="134">
        <v>3866700</v>
      </c>
      <c r="M196" s="134">
        <v>3866700</v>
      </c>
      <c r="N196" s="134">
        <v>3866700</v>
      </c>
      <c r="P196" s="165">
        <f t="shared" si="65"/>
        <v>0</v>
      </c>
      <c r="Q196" s="165">
        <f t="shared" si="66"/>
        <v>0</v>
      </c>
      <c r="R196" s="165">
        <f t="shared" si="67"/>
        <v>0</v>
      </c>
      <c r="S196" s="165">
        <f t="shared" si="68"/>
        <v>0</v>
      </c>
    </row>
    <row r="197" spans="1:19" outlineLevel="5">
      <c r="A197" s="132" t="s">
        <v>692</v>
      </c>
      <c r="B197" s="133" t="s">
        <v>298</v>
      </c>
      <c r="C197" s="133" t="s">
        <v>70</v>
      </c>
      <c r="D197" s="133" t="s">
        <v>242</v>
      </c>
      <c r="E197" s="133" t="s">
        <v>242</v>
      </c>
      <c r="F197" s="134">
        <f>Приложение_6.1!F517</f>
        <v>3866700</v>
      </c>
      <c r="G197" s="134">
        <f>F197</f>
        <v>3866700</v>
      </c>
      <c r="H197" s="134">
        <f>Приложение_6.1!H517</f>
        <v>3866700</v>
      </c>
      <c r="I197" s="134">
        <f>H197</f>
        <v>3866700</v>
      </c>
      <c r="K197" s="134">
        <v>3866700</v>
      </c>
      <c r="L197" s="134">
        <v>3866700</v>
      </c>
      <c r="M197" s="134">
        <v>3866700</v>
      </c>
      <c r="N197" s="134">
        <v>3866700</v>
      </c>
      <c r="P197" s="165">
        <f t="shared" si="65"/>
        <v>0</v>
      </c>
      <c r="Q197" s="165">
        <f t="shared" si="66"/>
        <v>0</v>
      </c>
      <c r="R197" s="165">
        <f t="shared" si="67"/>
        <v>0</v>
      </c>
      <c r="S197" s="165">
        <f t="shared" si="68"/>
        <v>0</v>
      </c>
    </row>
    <row r="198" spans="1:19" ht="47.25" outlineLevel="3">
      <c r="A198" s="132" t="s">
        <v>1235</v>
      </c>
      <c r="B198" s="133" t="s">
        <v>299</v>
      </c>
      <c r="C198" s="133" t="s">
        <v>1</v>
      </c>
      <c r="D198" s="133" t="s">
        <v>3</v>
      </c>
      <c r="E198" s="133" t="s">
        <v>3</v>
      </c>
      <c r="F198" s="134">
        <f>F199</f>
        <v>1942975.49</v>
      </c>
      <c r="G198" s="134"/>
      <c r="H198" s="134">
        <f>H199</f>
        <v>1942975.49</v>
      </c>
      <c r="I198" s="134"/>
      <c r="K198" s="134">
        <v>1942975.49</v>
      </c>
      <c r="L198" s="134"/>
      <c r="M198" s="134">
        <v>1942975.49</v>
      </c>
      <c r="N198" s="134"/>
      <c r="P198" s="165">
        <f t="shared" si="65"/>
        <v>0</v>
      </c>
      <c r="Q198" s="165">
        <f t="shared" si="66"/>
        <v>0</v>
      </c>
      <c r="R198" s="165">
        <f t="shared" si="67"/>
        <v>0</v>
      </c>
      <c r="S198" s="165">
        <f t="shared" si="68"/>
        <v>0</v>
      </c>
    </row>
    <row r="199" spans="1:19" ht="31.5" outlineLevel="4">
      <c r="A199" s="132" t="s">
        <v>706</v>
      </c>
      <c r="B199" s="133" t="s">
        <v>299</v>
      </c>
      <c r="C199" s="133" t="s">
        <v>70</v>
      </c>
      <c r="D199" s="133" t="s">
        <v>3</v>
      </c>
      <c r="E199" s="133" t="s">
        <v>3</v>
      </c>
      <c r="F199" s="134">
        <f>F200</f>
        <v>1942975.49</v>
      </c>
      <c r="G199" s="134"/>
      <c r="H199" s="134">
        <f>H200</f>
        <v>1942975.49</v>
      </c>
      <c r="I199" s="134"/>
      <c r="K199" s="134">
        <v>1942975.49</v>
      </c>
      <c r="L199" s="134"/>
      <c r="M199" s="134">
        <v>1942975.49</v>
      </c>
      <c r="N199" s="134"/>
      <c r="P199" s="165">
        <f t="shared" si="65"/>
        <v>0</v>
      </c>
      <c r="Q199" s="165">
        <f t="shared" si="66"/>
        <v>0</v>
      </c>
      <c r="R199" s="165">
        <f t="shared" si="67"/>
        <v>0</v>
      </c>
      <c r="S199" s="165">
        <f t="shared" si="68"/>
        <v>0</v>
      </c>
    </row>
    <row r="200" spans="1:19" outlineLevel="5">
      <c r="A200" s="132" t="s">
        <v>692</v>
      </c>
      <c r="B200" s="133" t="s">
        <v>299</v>
      </c>
      <c r="C200" s="133" t="s">
        <v>70</v>
      </c>
      <c r="D200" s="133" t="s">
        <v>242</v>
      </c>
      <c r="E200" s="133" t="s">
        <v>242</v>
      </c>
      <c r="F200" s="134">
        <f>Приложение_6.1!F519</f>
        <v>1942975.49</v>
      </c>
      <c r="G200" s="134"/>
      <c r="H200" s="134">
        <f>Приложение_6.1!H519</f>
        <v>1942975.49</v>
      </c>
      <c r="I200" s="134"/>
      <c r="K200" s="134">
        <v>1942975.49</v>
      </c>
      <c r="L200" s="134"/>
      <c r="M200" s="134">
        <v>1942975.49</v>
      </c>
      <c r="N200" s="134"/>
      <c r="P200" s="165">
        <f t="shared" si="65"/>
        <v>0</v>
      </c>
      <c r="Q200" s="165">
        <f t="shared" si="66"/>
        <v>0</v>
      </c>
      <c r="R200" s="165">
        <f t="shared" si="67"/>
        <v>0</v>
      </c>
      <c r="S200" s="165">
        <f t="shared" si="68"/>
        <v>0</v>
      </c>
    </row>
    <row r="201" spans="1:19" ht="47.25" outlineLevel="1">
      <c r="A201" s="139" t="s">
        <v>650</v>
      </c>
      <c r="B201" s="140" t="s">
        <v>252</v>
      </c>
      <c r="C201" s="140" t="s">
        <v>1</v>
      </c>
      <c r="D201" s="140" t="s">
        <v>3</v>
      </c>
      <c r="E201" s="140" t="s">
        <v>3</v>
      </c>
      <c r="F201" s="141">
        <f>F202+F206+F213</f>
        <v>8653769.1799999997</v>
      </c>
      <c r="G201" s="141">
        <f>G202+G206+G213</f>
        <v>2553100</v>
      </c>
      <c r="H201" s="141">
        <f>H202+H206+H213</f>
        <v>7765140.4199999999</v>
      </c>
      <c r="I201" s="141"/>
      <c r="K201" s="141">
        <v>8653769.1799999997</v>
      </c>
      <c r="L201" s="141">
        <f>L206</f>
        <v>2553100</v>
      </c>
      <c r="M201" s="141">
        <v>7765140.4199999999</v>
      </c>
      <c r="N201" s="141">
        <f>N206</f>
        <v>0</v>
      </c>
      <c r="P201" s="165">
        <f t="shared" si="65"/>
        <v>0</v>
      </c>
      <c r="Q201" s="165">
        <f t="shared" si="66"/>
        <v>0</v>
      </c>
      <c r="R201" s="165">
        <f t="shared" si="67"/>
        <v>0</v>
      </c>
      <c r="S201" s="165">
        <f t="shared" si="68"/>
        <v>0</v>
      </c>
    </row>
    <row r="202" spans="1:19" ht="31.5" outlineLevel="2">
      <c r="A202" s="132" t="s">
        <v>573</v>
      </c>
      <c r="B202" s="133" t="s">
        <v>255</v>
      </c>
      <c r="C202" s="133" t="s">
        <v>1</v>
      </c>
      <c r="D202" s="133" t="s">
        <v>3</v>
      </c>
      <c r="E202" s="133" t="s">
        <v>3</v>
      </c>
      <c r="F202" s="134">
        <f>F203</f>
        <v>5253675.18</v>
      </c>
      <c r="G202" s="134"/>
      <c r="H202" s="134">
        <f>H203</f>
        <v>0</v>
      </c>
      <c r="I202" s="134"/>
      <c r="K202" s="134">
        <v>5253675.18</v>
      </c>
      <c r="L202" s="134"/>
      <c r="M202" s="134">
        <v>0</v>
      </c>
      <c r="N202" s="134"/>
      <c r="P202" s="165">
        <f t="shared" si="65"/>
        <v>0</v>
      </c>
      <c r="Q202" s="165">
        <f t="shared" si="66"/>
        <v>0</v>
      </c>
      <c r="R202" s="165">
        <f t="shared" si="67"/>
        <v>0</v>
      </c>
      <c r="S202" s="165">
        <f t="shared" si="68"/>
        <v>0</v>
      </c>
    </row>
    <row r="203" spans="1:19" ht="31.5" outlineLevel="3">
      <c r="A203" s="132" t="s">
        <v>448</v>
      </c>
      <c r="B203" s="133" t="s">
        <v>256</v>
      </c>
      <c r="C203" s="133" t="s">
        <v>1</v>
      </c>
      <c r="D203" s="133" t="s">
        <v>3</v>
      </c>
      <c r="E203" s="133" t="s">
        <v>3</v>
      </c>
      <c r="F203" s="134">
        <f>F204</f>
        <v>5253675.18</v>
      </c>
      <c r="G203" s="134"/>
      <c r="H203" s="134">
        <f>H204</f>
        <v>0</v>
      </c>
      <c r="I203" s="134"/>
      <c r="K203" s="134">
        <v>5253675.18</v>
      </c>
      <c r="L203" s="134"/>
      <c r="M203" s="134">
        <v>0</v>
      </c>
      <c r="N203" s="134"/>
      <c r="P203" s="165">
        <f t="shared" si="65"/>
        <v>0</v>
      </c>
      <c r="Q203" s="165">
        <f t="shared" si="66"/>
        <v>0</v>
      </c>
      <c r="R203" s="165">
        <f t="shared" si="67"/>
        <v>0</v>
      </c>
      <c r="S203" s="165">
        <f t="shared" si="68"/>
        <v>0</v>
      </c>
    </row>
    <row r="204" spans="1:19" ht="31.5" outlineLevel="4">
      <c r="A204" s="132" t="s">
        <v>706</v>
      </c>
      <c r="B204" s="133" t="s">
        <v>256</v>
      </c>
      <c r="C204" s="133" t="s">
        <v>70</v>
      </c>
      <c r="D204" s="133" t="s">
        <v>3</v>
      </c>
      <c r="E204" s="133" t="s">
        <v>3</v>
      </c>
      <c r="F204" s="134">
        <f>F205</f>
        <v>5253675.18</v>
      </c>
      <c r="G204" s="134"/>
      <c r="H204" s="134">
        <f>H205</f>
        <v>0</v>
      </c>
      <c r="I204" s="134"/>
      <c r="K204" s="134">
        <v>5253675.18</v>
      </c>
      <c r="L204" s="134"/>
      <c r="M204" s="134">
        <v>0</v>
      </c>
      <c r="N204" s="134"/>
      <c r="P204" s="165">
        <f t="shared" ref="P204:P267" si="78">K204-F204</f>
        <v>0</v>
      </c>
      <c r="Q204" s="165">
        <f t="shared" ref="Q204:Q267" si="79">L204-G204</f>
        <v>0</v>
      </c>
      <c r="R204" s="165">
        <f t="shared" ref="R204:R267" si="80">M204-H204</f>
        <v>0</v>
      </c>
      <c r="S204" s="165">
        <f t="shared" ref="S204:S267" si="81">N204-I204</f>
        <v>0</v>
      </c>
    </row>
    <row r="205" spans="1:19" outlineLevel="5">
      <c r="A205" s="132" t="s">
        <v>691</v>
      </c>
      <c r="B205" s="133" t="s">
        <v>256</v>
      </c>
      <c r="C205" s="133" t="s">
        <v>70</v>
      </c>
      <c r="D205" s="133" t="s">
        <v>242</v>
      </c>
      <c r="E205" s="133" t="s">
        <v>14</v>
      </c>
      <c r="F205" s="134">
        <f>Приложение_6.1!F483</f>
        <v>5253675.18</v>
      </c>
      <c r="G205" s="134"/>
      <c r="H205" s="134">
        <f>Приложение_6.1!H483</f>
        <v>0</v>
      </c>
      <c r="I205" s="134"/>
      <c r="K205" s="134">
        <v>5253675.18</v>
      </c>
      <c r="L205" s="134"/>
      <c r="M205" s="134">
        <v>0</v>
      </c>
      <c r="N205" s="134"/>
      <c r="P205" s="165">
        <f t="shared" si="78"/>
        <v>0</v>
      </c>
      <c r="Q205" s="165">
        <f t="shared" si="79"/>
        <v>0</v>
      </c>
      <c r="R205" s="165">
        <f t="shared" si="80"/>
        <v>0</v>
      </c>
      <c r="S205" s="165">
        <f t="shared" si="81"/>
        <v>0</v>
      </c>
    </row>
    <row r="206" spans="1:19" ht="47.25" outlineLevel="2">
      <c r="A206" s="132" t="s">
        <v>596</v>
      </c>
      <c r="B206" s="133" t="s">
        <v>420</v>
      </c>
      <c r="C206" s="133" t="s">
        <v>1</v>
      </c>
      <c r="D206" s="133" t="s">
        <v>3</v>
      </c>
      <c r="E206" s="133" t="s">
        <v>3</v>
      </c>
      <c r="F206" s="134">
        <f>F207+F210</f>
        <v>2747100</v>
      </c>
      <c r="G206" s="134">
        <f>G207+G210</f>
        <v>2553100</v>
      </c>
      <c r="H206" s="134">
        <f>H207+H210</f>
        <v>0</v>
      </c>
      <c r="I206" s="134"/>
      <c r="K206" s="134">
        <v>2747100</v>
      </c>
      <c r="L206" s="134">
        <f>L209</f>
        <v>2553100</v>
      </c>
      <c r="M206" s="134">
        <v>0</v>
      </c>
      <c r="N206" s="134">
        <f>N209</f>
        <v>0</v>
      </c>
      <c r="P206" s="165">
        <f t="shared" si="78"/>
        <v>0</v>
      </c>
      <c r="Q206" s="165">
        <f t="shared" si="79"/>
        <v>0</v>
      </c>
      <c r="R206" s="165">
        <f t="shared" si="80"/>
        <v>0</v>
      </c>
      <c r="S206" s="165">
        <f t="shared" si="81"/>
        <v>0</v>
      </c>
    </row>
    <row r="207" spans="1:19" outlineLevel="3">
      <c r="A207" s="132" t="s">
        <v>1234</v>
      </c>
      <c r="B207" s="133" t="s">
        <v>419</v>
      </c>
      <c r="C207" s="133" t="s">
        <v>1</v>
      </c>
      <c r="D207" s="133" t="s">
        <v>3</v>
      </c>
      <c r="E207" s="133" t="s">
        <v>3</v>
      </c>
      <c r="F207" s="134">
        <f t="shared" ref="F207:G208" si="82">F208</f>
        <v>2553100</v>
      </c>
      <c r="G207" s="134">
        <f t="shared" si="82"/>
        <v>2553100</v>
      </c>
      <c r="H207" s="134">
        <f t="shared" ref="H207:H208" si="83">H208</f>
        <v>0</v>
      </c>
      <c r="I207" s="134"/>
      <c r="K207" s="134">
        <v>2553100</v>
      </c>
      <c r="L207" s="134">
        <v>2553100</v>
      </c>
      <c r="M207" s="134">
        <v>0</v>
      </c>
      <c r="N207" s="134">
        <v>0</v>
      </c>
      <c r="P207" s="165">
        <f t="shared" si="78"/>
        <v>0</v>
      </c>
      <c r="Q207" s="165">
        <f t="shared" si="79"/>
        <v>0</v>
      </c>
      <c r="R207" s="165">
        <f t="shared" si="80"/>
        <v>0</v>
      </c>
      <c r="S207" s="165">
        <f t="shared" si="81"/>
        <v>0</v>
      </c>
    </row>
    <row r="208" spans="1:19" ht="31.5" outlineLevel="4">
      <c r="A208" s="132" t="s">
        <v>706</v>
      </c>
      <c r="B208" s="133" t="s">
        <v>419</v>
      </c>
      <c r="C208" s="133" t="s">
        <v>70</v>
      </c>
      <c r="D208" s="133" t="s">
        <v>3</v>
      </c>
      <c r="E208" s="133" t="s">
        <v>3</v>
      </c>
      <c r="F208" s="134">
        <f t="shared" si="82"/>
        <v>2553100</v>
      </c>
      <c r="G208" s="134">
        <f t="shared" si="82"/>
        <v>2553100</v>
      </c>
      <c r="H208" s="134">
        <f t="shared" si="83"/>
        <v>0</v>
      </c>
      <c r="I208" s="134"/>
      <c r="K208" s="134">
        <v>2553100</v>
      </c>
      <c r="L208" s="134">
        <v>2553100</v>
      </c>
      <c r="M208" s="134">
        <v>0</v>
      </c>
      <c r="N208" s="134">
        <v>0</v>
      </c>
      <c r="P208" s="165">
        <f t="shared" si="78"/>
        <v>0</v>
      </c>
      <c r="Q208" s="165">
        <f t="shared" si="79"/>
        <v>0</v>
      </c>
      <c r="R208" s="165">
        <f t="shared" si="80"/>
        <v>0</v>
      </c>
      <c r="S208" s="165">
        <f t="shared" si="81"/>
        <v>0</v>
      </c>
    </row>
    <row r="209" spans="1:19" outlineLevel="5">
      <c r="A209" s="132" t="s">
        <v>693</v>
      </c>
      <c r="B209" s="133" t="s">
        <v>419</v>
      </c>
      <c r="C209" s="133" t="s">
        <v>70</v>
      </c>
      <c r="D209" s="133" t="s">
        <v>242</v>
      </c>
      <c r="E209" s="133" t="s">
        <v>146</v>
      </c>
      <c r="F209" s="134">
        <f>Приложение_6.1!F583</f>
        <v>2553100</v>
      </c>
      <c r="G209" s="134">
        <f>F209</f>
        <v>2553100</v>
      </c>
      <c r="H209" s="134">
        <f>Приложение_6.1!H583</f>
        <v>0</v>
      </c>
      <c r="I209" s="134"/>
      <c r="K209" s="134">
        <v>2553100</v>
      </c>
      <c r="L209" s="134">
        <v>2553100</v>
      </c>
      <c r="M209" s="134">
        <v>0</v>
      </c>
      <c r="N209" s="134">
        <v>0</v>
      </c>
      <c r="P209" s="165">
        <f t="shared" si="78"/>
        <v>0</v>
      </c>
      <c r="Q209" s="165">
        <f t="shared" si="79"/>
        <v>0</v>
      </c>
      <c r="R209" s="165">
        <f t="shared" si="80"/>
        <v>0</v>
      </c>
      <c r="S209" s="165">
        <f t="shared" si="81"/>
        <v>0</v>
      </c>
    </row>
    <row r="210" spans="1:19" outlineLevel="3">
      <c r="A210" s="132" t="s">
        <v>479</v>
      </c>
      <c r="B210" s="133" t="s">
        <v>418</v>
      </c>
      <c r="C210" s="133" t="s">
        <v>1</v>
      </c>
      <c r="D210" s="133" t="s">
        <v>3</v>
      </c>
      <c r="E210" s="133" t="s">
        <v>3</v>
      </c>
      <c r="F210" s="134">
        <f>F211</f>
        <v>194000</v>
      </c>
      <c r="G210" s="134"/>
      <c r="H210" s="134">
        <f>H211</f>
        <v>0</v>
      </c>
      <c r="I210" s="134"/>
      <c r="K210" s="134">
        <v>194000</v>
      </c>
      <c r="L210" s="134"/>
      <c r="M210" s="134">
        <v>0</v>
      </c>
      <c r="N210" s="134"/>
      <c r="P210" s="165">
        <f t="shared" si="78"/>
        <v>0</v>
      </c>
      <c r="Q210" s="165">
        <f t="shared" si="79"/>
        <v>0</v>
      </c>
      <c r="R210" s="165">
        <f t="shared" si="80"/>
        <v>0</v>
      </c>
      <c r="S210" s="165">
        <f t="shared" si="81"/>
        <v>0</v>
      </c>
    </row>
    <row r="211" spans="1:19" ht="31.5" outlineLevel="4">
      <c r="A211" s="132" t="s">
        <v>706</v>
      </c>
      <c r="B211" s="133" t="s">
        <v>418</v>
      </c>
      <c r="C211" s="133" t="s">
        <v>70</v>
      </c>
      <c r="D211" s="133" t="s">
        <v>3</v>
      </c>
      <c r="E211" s="133" t="s">
        <v>3</v>
      </c>
      <c r="F211" s="134">
        <f>F212</f>
        <v>194000</v>
      </c>
      <c r="G211" s="134"/>
      <c r="H211" s="134">
        <f>H212</f>
        <v>0</v>
      </c>
      <c r="I211" s="134"/>
      <c r="K211" s="134">
        <v>194000</v>
      </c>
      <c r="L211" s="134"/>
      <c r="M211" s="134">
        <v>0</v>
      </c>
      <c r="N211" s="134"/>
      <c r="P211" s="165">
        <f t="shared" si="78"/>
        <v>0</v>
      </c>
      <c r="Q211" s="165">
        <f t="shared" si="79"/>
        <v>0</v>
      </c>
      <c r="R211" s="165">
        <f t="shared" si="80"/>
        <v>0</v>
      </c>
      <c r="S211" s="165">
        <f t="shared" si="81"/>
        <v>0</v>
      </c>
    </row>
    <row r="212" spans="1:19" outlineLevel="5">
      <c r="A212" s="132" t="s">
        <v>693</v>
      </c>
      <c r="B212" s="133" t="s">
        <v>418</v>
      </c>
      <c r="C212" s="133" t="s">
        <v>70</v>
      </c>
      <c r="D212" s="133" t="s">
        <v>242</v>
      </c>
      <c r="E212" s="133" t="s">
        <v>146</v>
      </c>
      <c r="F212" s="134">
        <f>Приложение_6.1!F585</f>
        <v>194000</v>
      </c>
      <c r="G212" s="134"/>
      <c r="H212" s="134">
        <f>Приложение_6.1!H585</f>
        <v>0</v>
      </c>
      <c r="I212" s="134"/>
      <c r="K212" s="134">
        <v>194000</v>
      </c>
      <c r="L212" s="134"/>
      <c r="M212" s="134">
        <v>0</v>
      </c>
      <c r="N212" s="134"/>
      <c r="P212" s="165">
        <f t="shared" si="78"/>
        <v>0</v>
      </c>
      <c r="Q212" s="165">
        <f t="shared" si="79"/>
        <v>0</v>
      </c>
      <c r="R212" s="165">
        <f t="shared" si="80"/>
        <v>0</v>
      </c>
      <c r="S212" s="165">
        <f t="shared" si="81"/>
        <v>0</v>
      </c>
    </row>
    <row r="213" spans="1:19" ht="47.25" outlineLevel="2">
      <c r="A213" s="132" t="s">
        <v>574</v>
      </c>
      <c r="B213" s="133" t="s">
        <v>257</v>
      </c>
      <c r="C213" s="133" t="s">
        <v>1</v>
      </c>
      <c r="D213" s="133" t="s">
        <v>3</v>
      </c>
      <c r="E213" s="133" t="s">
        <v>3</v>
      </c>
      <c r="F213" s="134">
        <f>F214+F218</f>
        <v>652994</v>
      </c>
      <c r="G213" s="134"/>
      <c r="H213" s="134">
        <f>H214+H218</f>
        <v>7765140.4199999999</v>
      </c>
      <c r="I213" s="134"/>
      <c r="K213" s="134">
        <v>652994</v>
      </c>
      <c r="L213" s="134"/>
      <c r="M213" s="134">
        <v>7765140.4199999999</v>
      </c>
      <c r="N213" s="134"/>
      <c r="P213" s="165">
        <f t="shared" si="78"/>
        <v>0</v>
      </c>
      <c r="Q213" s="165">
        <f t="shared" si="79"/>
        <v>0</v>
      </c>
      <c r="R213" s="165">
        <f t="shared" si="80"/>
        <v>0</v>
      </c>
      <c r="S213" s="165">
        <f t="shared" si="81"/>
        <v>0</v>
      </c>
    </row>
    <row r="214" spans="1:19" ht="31.5" outlineLevel="3">
      <c r="A214" s="132" t="s">
        <v>463</v>
      </c>
      <c r="B214" s="133" t="s">
        <v>421</v>
      </c>
      <c r="C214" s="133" t="s">
        <v>1</v>
      </c>
      <c r="D214" s="133" t="s">
        <v>3</v>
      </c>
      <c r="E214" s="133" t="s">
        <v>3</v>
      </c>
      <c r="F214" s="134">
        <f>F215</f>
        <v>0</v>
      </c>
      <c r="G214" s="134"/>
      <c r="H214" s="134">
        <f>H215</f>
        <v>7765140.4199999999</v>
      </c>
      <c r="I214" s="134"/>
      <c r="K214" s="134">
        <v>0</v>
      </c>
      <c r="L214" s="134"/>
      <c r="M214" s="134">
        <v>7765140.4199999999</v>
      </c>
      <c r="N214" s="134"/>
      <c r="P214" s="165">
        <f t="shared" si="78"/>
        <v>0</v>
      </c>
      <c r="Q214" s="165">
        <f t="shared" si="79"/>
        <v>0</v>
      </c>
      <c r="R214" s="165">
        <f t="shared" si="80"/>
        <v>0</v>
      </c>
      <c r="S214" s="165">
        <f t="shared" si="81"/>
        <v>0</v>
      </c>
    </row>
    <row r="215" spans="1:19" ht="31.5" outlineLevel="4">
      <c r="A215" s="132" t="s">
        <v>706</v>
      </c>
      <c r="B215" s="133" t="s">
        <v>421</v>
      </c>
      <c r="C215" s="133" t="s">
        <v>70</v>
      </c>
      <c r="D215" s="133" t="s">
        <v>3</v>
      </c>
      <c r="E215" s="133" t="s">
        <v>3</v>
      </c>
      <c r="F215" s="134">
        <f>F216+F217</f>
        <v>0</v>
      </c>
      <c r="G215" s="134"/>
      <c r="H215" s="134">
        <f>H216+H217</f>
        <v>7765140.4199999999</v>
      </c>
      <c r="I215" s="134"/>
      <c r="K215" s="134">
        <v>0</v>
      </c>
      <c r="L215" s="134"/>
      <c r="M215" s="134">
        <v>7765140.4199999999</v>
      </c>
      <c r="N215" s="134"/>
      <c r="P215" s="165">
        <f t="shared" si="78"/>
        <v>0</v>
      </c>
      <c r="Q215" s="165">
        <f t="shared" si="79"/>
        <v>0</v>
      </c>
      <c r="R215" s="165">
        <f t="shared" si="80"/>
        <v>0</v>
      </c>
      <c r="S215" s="165">
        <f t="shared" si="81"/>
        <v>0</v>
      </c>
    </row>
    <row r="216" spans="1:19" outlineLevel="5">
      <c r="A216" s="132" t="s">
        <v>689</v>
      </c>
      <c r="B216" s="133" t="s">
        <v>421</v>
      </c>
      <c r="C216" s="133" t="s">
        <v>70</v>
      </c>
      <c r="D216" s="133" t="s">
        <v>242</v>
      </c>
      <c r="E216" s="133" t="s">
        <v>2</v>
      </c>
      <c r="F216" s="134">
        <f>Приложение_6.1!F430</f>
        <v>0</v>
      </c>
      <c r="G216" s="134"/>
      <c r="H216" s="134">
        <f>Приложение_6.1!H430</f>
        <v>4777350.42</v>
      </c>
      <c r="I216" s="134"/>
      <c r="K216" s="134">
        <v>0</v>
      </c>
      <c r="L216" s="134"/>
      <c r="M216" s="134">
        <v>4777350.42</v>
      </c>
      <c r="N216" s="134"/>
      <c r="P216" s="165">
        <f t="shared" si="78"/>
        <v>0</v>
      </c>
      <c r="Q216" s="165">
        <f t="shared" si="79"/>
        <v>0</v>
      </c>
      <c r="R216" s="165">
        <f t="shared" si="80"/>
        <v>0</v>
      </c>
      <c r="S216" s="165">
        <f t="shared" si="81"/>
        <v>0</v>
      </c>
    </row>
    <row r="217" spans="1:19" outlineLevel="5">
      <c r="A217" s="132" t="s">
        <v>691</v>
      </c>
      <c r="B217" s="133" t="s">
        <v>421</v>
      </c>
      <c r="C217" s="133" t="s">
        <v>70</v>
      </c>
      <c r="D217" s="133" t="s">
        <v>242</v>
      </c>
      <c r="E217" s="133" t="s">
        <v>14</v>
      </c>
      <c r="F217" s="134">
        <f>Приложение_6.1!F486</f>
        <v>0</v>
      </c>
      <c r="G217" s="134"/>
      <c r="H217" s="134">
        <f>Приложение_6.1!H486</f>
        <v>2987790</v>
      </c>
      <c r="I217" s="134"/>
      <c r="K217" s="134">
        <v>0</v>
      </c>
      <c r="L217" s="134"/>
      <c r="M217" s="134">
        <v>2987790</v>
      </c>
      <c r="N217" s="134"/>
      <c r="P217" s="165">
        <f t="shared" si="78"/>
        <v>0</v>
      </c>
      <c r="Q217" s="165">
        <f t="shared" si="79"/>
        <v>0</v>
      </c>
      <c r="R217" s="165">
        <f t="shared" si="80"/>
        <v>0</v>
      </c>
      <c r="S217" s="165">
        <f t="shared" si="81"/>
        <v>0</v>
      </c>
    </row>
    <row r="218" spans="1:19" ht="31.5" outlineLevel="3">
      <c r="A218" s="132" t="s">
        <v>448</v>
      </c>
      <c r="B218" s="133" t="s">
        <v>258</v>
      </c>
      <c r="C218" s="133" t="s">
        <v>1</v>
      </c>
      <c r="D218" s="133" t="s">
        <v>3</v>
      </c>
      <c r="E218" s="133" t="s">
        <v>3</v>
      </c>
      <c r="F218" s="134">
        <f>F219</f>
        <v>652994</v>
      </c>
      <c r="G218" s="134"/>
      <c r="H218" s="134">
        <f>H219</f>
        <v>0</v>
      </c>
      <c r="I218" s="134"/>
      <c r="K218" s="134">
        <v>652994</v>
      </c>
      <c r="L218" s="134"/>
      <c r="M218" s="134">
        <v>0</v>
      </c>
      <c r="N218" s="134"/>
      <c r="P218" s="165">
        <f t="shared" si="78"/>
        <v>0</v>
      </c>
      <c r="Q218" s="165">
        <f t="shared" si="79"/>
        <v>0</v>
      </c>
      <c r="R218" s="165">
        <f t="shared" si="80"/>
        <v>0</v>
      </c>
      <c r="S218" s="165">
        <f t="shared" si="81"/>
        <v>0</v>
      </c>
    </row>
    <row r="219" spans="1:19" ht="31.5" outlineLevel="4">
      <c r="A219" s="132" t="s">
        <v>706</v>
      </c>
      <c r="B219" s="133" t="s">
        <v>258</v>
      </c>
      <c r="C219" s="133" t="s">
        <v>70</v>
      </c>
      <c r="D219" s="133" t="s">
        <v>3</v>
      </c>
      <c r="E219" s="133" t="s">
        <v>3</v>
      </c>
      <c r="F219" s="134">
        <f>F220+F221</f>
        <v>652994</v>
      </c>
      <c r="G219" s="134"/>
      <c r="H219" s="134">
        <f>H220+H221</f>
        <v>0</v>
      </c>
      <c r="I219" s="134"/>
      <c r="K219" s="134">
        <v>652994</v>
      </c>
      <c r="L219" s="134"/>
      <c r="M219" s="134">
        <v>0</v>
      </c>
      <c r="N219" s="134"/>
      <c r="P219" s="165">
        <f t="shared" si="78"/>
        <v>0</v>
      </c>
      <c r="Q219" s="165">
        <f t="shared" si="79"/>
        <v>0</v>
      </c>
      <c r="R219" s="165">
        <f t="shared" si="80"/>
        <v>0</v>
      </c>
      <c r="S219" s="165">
        <f t="shared" si="81"/>
        <v>0</v>
      </c>
    </row>
    <row r="220" spans="1:19" outlineLevel="5">
      <c r="A220" s="132" t="s">
        <v>689</v>
      </c>
      <c r="B220" s="133" t="s">
        <v>258</v>
      </c>
      <c r="C220" s="133" t="s">
        <v>70</v>
      </c>
      <c r="D220" s="133" t="s">
        <v>242</v>
      </c>
      <c r="E220" s="133" t="s">
        <v>2</v>
      </c>
      <c r="F220" s="134">
        <f>Приложение_6.1!F432</f>
        <v>212884</v>
      </c>
      <c r="G220" s="134"/>
      <c r="H220" s="134">
        <f>Приложение_6.1!H432</f>
        <v>0</v>
      </c>
      <c r="I220" s="134"/>
      <c r="K220" s="134">
        <v>212884</v>
      </c>
      <c r="L220" s="134"/>
      <c r="M220" s="134">
        <v>0</v>
      </c>
      <c r="N220" s="134"/>
      <c r="P220" s="165">
        <f t="shared" si="78"/>
        <v>0</v>
      </c>
      <c r="Q220" s="165">
        <f t="shared" si="79"/>
        <v>0</v>
      </c>
      <c r="R220" s="165">
        <f t="shared" si="80"/>
        <v>0</v>
      </c>
      <c r="S220" s="165">
        <f t="shared" si="81"/>
        <v>0</v>
      </c>
    </row>
    <row r="221" spans="1:19" outlineLevel="5">
      <c r="A221" s="132" t="s">
        <v>691</v>
      </c>
      <c r="B221" s="133" t="s">
        <v>258</v>
      </c>
      <c r="C221" s="133" t="s">
        <v>70</v>
      </c>
      <c r="D221" s="133" t="s">
        <v>242</v>
      </c>
      <c r="E221" s="133" t="s">
        <v>14</v>
      </c>
      <c r="F221" s="134">
        <f>Приложение_6.1!F488</f>
        <v>440110</v>
      </c>
      <c r="G221" s="134"/>
      <c r="H221" s="134">
        <f>Приложение_6.1!H488</f>
        <v>0</v>
      </c>
      <c r="I221" s="134"/>
      <c r="K221" s="134">
        <v>440110</v>
      </c>
      <c r="L221" s="134"/>
      <c r="M221" s="134">
        <v>0</v>
      </c>
      <c r="N221" s="134"/>
      <c r="P221" s="165">
        <f t="shared" si="78"/>
        <v>0</v>
      </c>
      <c r="Q221" s="165">
        <f t="shared" si="79"/>
        <v>0</v>
      </c>
      <c r="R221" s="165">
        <f t="shared" si="80"/>
        <v>0</v>
      </c>
      <c r="S221" s="165">
        <f t="shared" si="81"/>
        <v>0</v>
      </c>
    </row>
    <row r="222" spans="1:19" ht="47.25">
      <c r="A222" s="139" t="s">
        <v>1233</v>
      </c>
      <c r="B222" s="140" t="s">
        <v>67</v>
      </c>
      <c r="C222" s="140" t="s">
        <v>1</v>
      </c>
      <c r="D222" s="140" t="s">
        <v>3</v>
      </c>
      <c r="E222" s="140" t="s">
        <v>3</v>
      </c>
      <c r="F222" s="141">
        <f>F223</f>
        <v>318944</v>
      </c>
      <c r="G222" s="141"/>
      <c r="H222" s="141">
        <f>H223</f>
        <v>318944</v>
      </c>
      <c r="I222" s="141"/>
      <c r="K222" s="141">
        <v>318944</v>
      </c>
      <c r="L222" s="141"/>
      <c r="M222" s="141">
        <v>318944</v>
      </c>
      <c r="N222" s="141"/>
      <c r="P222" s="165">
        <f t="shared" si="78"/>
        <v>0</v>
      </c>
      <c r="Q222" s="165">
        <f t="shared" si="79"/>
        <v>0</v>
      </c>
      <c r="R222" s="165">
        <f t="shared" si="80"/>
        <v>0</v>
      </c>
      <c r="S222" s="165">
        <f t="shared" si="81"/>
        <v>0</v>
      </c>
    </row>
    <row r="223" spans="1:19" ht="47.25" outlineLevel="2">
      <c r="A223" s="132" t="s">
        <v>507</v>
      </c>
      <c r="B223" s="133" t="s">
        <v>68</v>
      </c>
      <c r="C223" s="133" t="s">
        <v>1</v>
      </c>
      <c r="D223" s="133" t="s">
        <v>3</v>
      </c>
      <c r="E223" s="133" t="s">
        <v>3</v>
      </c>
      <c r="F223" s="134">
        <f>F224</f>
        <v>318944</v>
      </c>
      <c r="G223" s="134"/>
      <c r="H223" s="134">
        <f>H224</f>
        <v>318944</v>
      </c>
      <c r="I223" s="134"/>
      <c r="K223" s="134">
        <v>318944</v>
      </c>
      <c r="L223" s="134"/>
      <c r="M223" s="134">
        <v>318944</v>
      </c>
      <c r="N223" s="134"/>
      <c r="P223" s="165">
        <f t="shared" si="78"/>
        <v>0</v>
      </c>
      <c r="Q223" s="165">
        <f t="shared" si="79"/>
        <v>0</v>
      </c>
      <c r="R223" s="165">
        <f t="shared" si="80"/>
        <v>0</v>
      </c>
      <c r="S223" s="165">
        <f t="shared" si="81"/>
        <v>0</v>
      </c>
    </row>
    <row r="224" spans="1:19" ht="31.5" outlineLevel="3">
      <c r="A224" s="132" t="s">
        <v>446</v>
      </c>
      <c r="B224" s="133" t="s">
        <v>69</v>
      </c>
      <c r="C224" s="133" t="s">
        <v>1</v>
      </c>
      <c r="D224" s="133" t="s">
        <v>3</v>
      </c>
      <c r="E224" s="133" t="s">
        <v>3</v>
      </c>
      <c r="F224" s="134">
        <f>F225</f>
        <v>318944</v>
      </c>
      <c r="G224" s="134"/>
      <c r="H224" s="134">
        <f>H225</f>
        <v>318944</v>
      </c>
      <c r="I224" s="134"/>
      <c r="K224" s="134">
        <v>318944</v>
      </c>
      <c r="L224" s="134"/>
      <c r="M224" s="134">
        <v>318944</v>
      </c>
      <c r="N224" s="134"/>
      <c r="P224" s="165">
        <f t="shared" si="78"/>
        <v>0</v>
      </c>
      <c r="Q224" s="165">
        <f t="shared" si="79"/>
        <v>0</v>
      </c>
      <c r="R224" s="165">
        <f t="shared" si="80"/>
        <v>0</v>
      </c>
      <c r="S224" s="165">
        <f t="shared" si="81"/>
        <v>0</v>
      </c>
    </row>
    <row r="225" spans="1:19" ht="31.5" outlineLevel="4">
      <c r="A225" s="132" t="s">
        <v>706</v>
      </c>
      <c r="B225" s="133" t="s">
        <v>69</v>
      </c>
      <c r="C225" s="133" t="s">
        <v>70</v>
      </c>
      <c r="D225" s="133" t="s">
        <v>3</v>
      </c>
      <c r="E225" s="133" t="s">
        <v>3</v>
      </c>
      <c r="F225" s="134">
        <f>F226</f>
        <v>318944</v>
      </c>
      <c r="G225" s="134"/>
      <c r="H225" s="134">
        <f>H226</f>
        <v>318944</v>
      </c>
      <c r="I225" s="134"/>
      <c r="K225" s="134">
        <v>318944</v>
      </c>
      <c r="L225" s="134"/>
      <c r="M225" s="134">
        <v>318944</v>
      </c>
      <c r="N225" s="134"/>
      <c r="P225" s="165">
        <f t="shared" si="78"/>
        <v>0</v>
      </c>
      <c r="Q225" s="165">
        <f t="shared" si="79"/>
        <v>0</v>
      </c>
      <c r="R225" s="165">
        <f t="shared" si="80"/>
        <v>0</v>
      </c>
      <c r="S225" s="165">
        <f t="shared" si="81"/>
        <v>0</v>
      </c>
    </row>
    <row r="226" spans="1:19" outlineLevel="5">
      <c r="A226" s="132" t="s">
        <v>677</v>
      </c>
      <c r="B226" s="133" t="s">
        <v>69</v>
      </c>
      <c r="C226" s="133" t="s">
        <v>70</v>
      </c>
      <c r="D226" s="133" t="s">
        <v>2</v>
      </c>
      <c r="E226" s="133" t="s">
        <v>66</v>
      </c>
      <c r="F226" s="134">
        <f>Приложение_6.1!F133</f>
        <v>318944</v>
      </c>
      <c r="G226" s="134"/>
      <c r="H226" s="134">
        <f>Приложение_6.1!H133</f>
        <v>318944</v>
      </c>
      <c r="I226" s="134"/>
      <c r="K226" s="134">
        <v>318944</v>
      </c>
      <c r="L226" s="134"/>
      <c r="M226" s="134">
        <v>318944</v>
      </c>
      <c r="N226" s="134"/>
      <c r="P226" s="165">
        <f t="shared" si="78"/>
        <v>0</v>
      </c>
      <c r="Q226" s="165">
        <f t="shared" si="79"/>
        <v>0</v>
      </c>
      <c r="R226" s="165">
        <f t="shared" si="80"/>
        <v>0</v>
      </c>
      <c r="S226" s="165">
        <f t="shared" si="81"/>
        <v>0</v>
      </c>
    </row>
    <row r="227" spans="1:19" ht="63">
      <c r="A227" s="139" t="s">
        <v>1232</v>
      </c>
      <c r="B227" s="140" t="s">
        <v>300</v>
      </c>
      <c r="C227" s="140" t="s">
        <v>1</v>
      </c>
      <c r="D227" s="140" t="s">
        <v>3</v>
      </c>
      <c r="E227" s="140" t="s">
        <v>3</v>
      </c>
      <c r="F227" s="141">
        <f>F228+F241+F264</f>
        <v>21335488</v>
      </c>
      <c r="G227" s="141"/>
      <c r="H227" s="141">
        <f>H228+H241+H264</f>
        <v>21470627</v>
      </c>
      <c r="I227" s="141"/>
      <c r="K227" s="141">
        <v>21335488</v>
      </c>
      <c r="L227" s="141"/>
      <c r="M227" s="141">
        <v>21470627</v>
      </c>
      <c r="N227" s="141"/>
      <c r="P227" s="165">
        <f t="shared" si="78"/>
        <v>0</v>
      </c>
      <c r="Q227" s="165">
        <f t="shared" si="79"/>
        <v>0</v>
      </c>
      <c r="R227" s="165">
        <f t="shared" si="80"/>
        <v>0</v>
      </c>
      <c r="S227" s="165">
        <f t="shared" si="81"/>
        <v>0</v>
      </c>
    </row>
    <row r="228" spans="1:19" ht="31.5" outlineLevel="1">
      <c r="A228" s="139" t="s">
        <v>662</v>
      </c>
      <c r="B228" s="140" t="s">
        <v>405</v>
      </c>
      <c r="C228" s="140" t="s">
        <v>1</v>
      </c>
      <c r="D228" s="140" t="s">
        <v>3</v>
      </c>
      <c r="E228" s="140" t="s">
        <v>3</v>
      </c>
      <c r="F228" s="141">
        <f>F229+F235</f>
        <v>1400050</v>
      </c>
      <c r="G228" s="141"/>
      <c r="H228" s="141">
        <f>H229+H235</f>
        <v>1400050</v>
      </c>
      <c r="I228" s="141"/>
      <c r="K228" s="141">
        <v>1400050</v>
      </c>
      <c r="L228" s="141"/>
      <c r="M228" s="141">
        <v>1400050</v>
      </c>
      <c r="N228" s="141"/>
      <c r="P228" s="165">
        <f t="shared" si="78"/>
        <v>0</v>
      </c>
      <c r="Q228" s="165">
        <f t="shared" si="79"/>
        <v>0</v>
      </c>
      <c r="R228" s="165">
        <f t="shared" si="80"/>
        <v>0</v>
      </c>
      <c r="S228" s="165">
        <f t="shared" si="81"/>
        <v>0</v>
      </c>
    </row>
    <row r="229" spans="1:19" ht="47.25" outlineLevel="2">
      <c r="A229" s="132" t="s">
        <v>618</v>
      </c>
      <c r="B229" s="133" t="s">
        <v>406</v>
      </c>
      <c r="C229" s="133" t="s">
        <v>1</v>
      </c>
      <c r="D229" s="133" t="s">
        <v>3</v>
      </c>
      <c r="E229" s="133" t="s">
        <v>3</v>
      </c>
      <c r="F229" s="134">
        <f>F230</f>
        <v>880050</v>
      </c>
      <c r="G229" s="134"/>
      <c r="H229" s="134">
        <f>H230</f>
        <v>880050</v>
      </c>
      <c r="I229" s="134"/>
      <c r="K229" s="134">
        <v>880050</v>
      </c>
      <c r="L229" s="134"/>
      <c r="M229" s="134">
        <v>880050</v>
      </c>
      <c r="N229" s="134"/>
      <c r="P229" s="165">
        <f t="shared" si="78"/>
        <v>0</v>
      </c>
      <c r="Q229" s="165">
        <f t="shared" si="79"/>
        <v>0</v>
      </c>
      <c r="R229" s="165">
        <f t="shared" si="80"/>
        <v>0</v>
      </c>
      <c r="S229" s="165">
        <f t="shared" si="81"/>
        <v>0</v>
      </c>
    </row>
    <row r="230" spans="1:19" ht="31.5" outlineLevel="3">
      <c r="A230" s="132" t="s">
        <v>448</v>
      </c>
      <c r="B230" s="133" t="s">
        <v>407</v>
      </c>
      <c r="C230" s="133" t="s">
        <v>1</v>
      </c>
      <c r="D230" s="133" t="s">
        <v>3</v>
      </c>
      <c r="E230" s="133" t="s">
        <v>3</v>
      </c>
      <c r="F230" s="134">
        <f>F231+F233</f>
        <v>880050</v>
      </c>
      <c r="G230" s="134"/>
      <c r="H230" s="134">
        <f>H231+H233</f>
        <v>880050</v>
      </c>
      <c r="I230" s="134"/>
      <c r="K230" s="134">
        <v>880050</v>
      </c>
      <c r="L230" s="134"/>
      <c r="M230" s="134">
        <v>880050</v>
      </c>
      <c r="N230" s="134"/>
      <c r="P230" s="165">
        <f t="shared" si="78"/>
        <v>0</v>
      </c>
      <c r="Q230" s="165">
        <f t="shared" si="79"/>
        <v>0</v>
      </c>
      <c r="R230" s="165">
        <f t="shared" si="80"/>
        <v>0</v>
      </c>
      <c r="S230" s="165">
        <f t="shared" si="81"/>
        <v>0</v>
      </c>
    </row>
    <row r="231" spans="1:19" ht="78.75" outlineLevel="4">
      <c r="A231" s="132" t="s">
        <v>1226</v>
      </c>
      <c r="B231" s="133" t="s">
        <v>407</v>
      </c>
      <c r="C231" s="133" t="s">
        <v>10</v>
      </c>
      <c r="D231" s="133" t="s">
        <v>3</v>
      </c>
      <c r="E231" s="133" t="s">
        <v>3</v>
      </c>
      <c r="F231" s="134">
        <f>F232</f>
        <v>300000</v>
      </c>
      <c r="G231" s="134"/>
      <c r="H231" s="134">
        <f>H232</f>
        <v>300000</v>
      </c>
      <c r="I231" s="134"/>
      <c r="K231" s="134">
        <v>300000</v>
      </c>
      <c r="L231" s="134"/>
      <c r="M231" s="134">
        <v>300000</v>
      </c>
      <c r="N231" s="134"/>
      <c r="P231" s="165">
        <f t="shared" si="78"/>
        <v>0</v>
      </c>
      <c r="Q231" s="165">
        <f t="shared" si="79"/>
        <v>0</v>
      </c>
      <c r="R231" s="165">
        <f t="shared" si="80"/>
        <v>0</v>
      </c>
      <c r="S231" s="165">
        <f t="shared" si="81"/>
        <v>0</v>
      </c>
    </row>
    <row r="232" spans="1:19" ht="31.5" outlineLevel="5">
      <c r="A232" s="132" t="s">
        <v>698</v>
      </c>
      <c r="B232" s="133" t="s">
        <v>407</v>
      </c>
      <c r="C232" s="133" t="s">
        <v>10</v>
      </c>
      <c r="D232" s="133" t="s">
        <v>63</v>
      </c>
      <c r="E232" s="133" t="s">
        <v>2</v>
      </c>
      <c r="F232" s="134">
        <f>Приложение_6.1!F736</f>
        <v>300000</v>
      </c>
      <c r="G232" s="134"/>
      <c r="H232" s="134">
        <f>Приложение_6.1!H736</f>
        <v>300000</v>
      </c>
      <c r="I232" s="134"/>
      <c r="K232" s="134">
        <v>300000</v>
      </c>
      <c r="L232" s="134"/>
      <c r="M232" s="134">
        <v>300000</v>
      </c>
      <c r="N232" s="134"/>
      <c r="P232" s="165">
        <f t="shared" si="78"/>
        <v>0</v>
      </c>
      <c r="Q232" s="165">
        <f t="shared" si="79"/>
        <v>0</v>
      </c>
      <c r="R232" s="165">
        <f t="shared" si="80"/>
        <v>0</v>
      </c>
      <c r="S232" s="165">
        <f t="shared" si="81"/>
        <v>0</v>
      </c>
    </row>
    <row r="233" spans="1:19" ht="31.5" outlineLevel="4">
      <c r="A233" s="132" t="s">
        <v>703</v>
      </c>
      <c r="B233" s="133" t="s">
        <v>407</v>
      </c>
      <c r="C233" s="133" t="s">
        <v>17</v>
      </c>
      <c r="D233" s="133" t="s">
        <v>3</v>
      </c>
      <c r="E233" s="133" t="s">
        <v>3</v>
      </c>
      <c r="F233" s="134">
        <f>F234</f>
        <v>580050</v>
      </c>
      <c r="G233" s="134"/>
      <c r="H233" s="134">
        <f>H234</f>
        <v>580050</v>
      </c>
      <c r="I233" s="134"/>
      <c r="K233" s="134">
        <v>580050</v>
      </c>
      <c r="L233" s="134"/>
      <c r="M233" s="134">
        <v>580050</v>
      </c>
      <c r="N233" s="134"/>
      <c r="P233" s="165">
        <f t="shared" si="78"/>
        <v>0</v>
      </c>
      <c r="Q233" s="165">
        <f t="shared" si="79"/>
        <v>0</v>
      </c>
      <c r="R233" s="165">
        <f t="shared" si="80"/>
        <v>0</v>
      </c>
      <c r="S233" s="165">
        <f t="shared" si="81"/>
        <v>0</v>
      </c>
    </row>
    <row r="234" spans="1:19" ht="31.5" outlineLevel="5">
      <c r="A234" s="132" t="s">
        <v>698</v>
      </c>
      <c r="B234" s="133" t="s">
        <v>407</v>
      </c>
      <c r="C234" s="133" t="s">
        <v>17</v>
      </c>
      <c r="D234" s="133" t="s">
        <v>63</v>
      </c>
      <c r="E234" s="133" t="s">
        <v>2</v>
      </c>
      <c r="F234" s="134">
        <f>Приложение_6.1!F737</f>
        <v>580050</v>
      </c>
      <c r="G234" s="134"/>
      <c r="H234" s="134">
        <f>Приложение_6.1!H737</f>
        <v>580050</v>
      </c>
      <c r="I234" s="134"/>
      <c r="K234" s="134">
        <v>580050</v>
      </c>
      <c r="L234" s="134"/>
      <c r="M234" s="134">
        <v>580050</v>
      </c>
      <c r="N234" s="134"/>
      <c r="P234" s="165">
        <f t="shared" si="78"/>
        <v>0</v>
      </c>
      <c r="Q234" s="165">
        <f t="shared" si="79"/>
        <v>0</v>
      </c>
      <c r="R234" s="165">
        <f t="shared" si="80"/>
        <v>0</v>
      </c>
      <c r="S234" s="165">
        <f t="shared" si="81"/>
        <v>0</v>
      </c>
    </row>
    <row r="235" spans="1:19" ht="63" outlineLevel="2">
      <c r="A235" s="132" t="s">
        <v>619</v>
      </c>
      <c r="B235" s="133" t="s">
        <v>408</v>
      </c>
      <c r="C235" s="133" t="s">
        <v>1</v>
      </c>
      <c r="D235" s="133" t="s">
        <v>3</v>
      </c>
      <c r="E235" s="133" t="s">
        <v>3</v>
      </c>
      <c r="F235" s="134">
        <f>F236</f>
        <v>520000</v>
      </c>
      <c r="G235" s="134"/>
      <c r="H235" s="134">
        <f>H236</f>
        <v>520000</v>
      </c>
      <c r="I235" s="134"/>
      <c r="K235" s="134">
        <v>520000</v>
      </c>
      <c r="L235" s="134"/>
      <c r="M235" s="134">
        <v>520000</v>
      </c>
      <c r="N235" s="134"/>
      <c r="P235" s="165">
        <f t="shared" si="78"/>
        <v>0</v>
      </c>
      <c r="Q235" s="165">
        <f t="shared" si="79"/>
        <v>0</v>
      </c>
      <c r="R235" s="165">
        <f t="shared" si="80"/>
        <v>0</v>
      </c>
      <c r="S235" s="165">
        <f t="shared" si="81"/>
        <v>0</v>
      </c>
    </row>
    <row r="236" spans="1:19" ht="31.5" outlineLevel="3">
      <c r="A236" s="132" t="s">
        <v>448</v>
      </c>
      <c r="B236" s="133" t="s">
        <v>409</v>
      </c>
      <c r="C236" s="133" t="s">
        <v>1</v>
      </c>
      <c r="D236" s="133" t="s">
        <v>3</v>
      </c>
      <c r="E236" s="133" t="s">
        <v>3</v>
      </c>
      <c r="F236" s="134">
        <f>F237+F239</f>
        <v>520000</v>
      </c>
      <c r="G236" s="134"/>
      <c r="H236" s="134">
        <f>H237+H239</f>
        <v>520000</v>
      </c>
      <c r="I236" s="134"/>
      <c r="K236" s="134">
        <v>520000</v>
      </c>
      <c r="L236" s="134"/>
      <c r="M236" s="134">
        <v>520000</v>
      </c>
      <c r="N236" s="134"/>
      <c r="P236" s="165">
        <f t="shared" si="78"/>
        <v>0</v>
      </c>
      <c r="Q236" s="165">
        <f t="shared" si="79"/>
        <v>0</v>
      </c>
      <c r="R236" s="165">
        <f t="shared" si="80"/>
        <v>0</v>
      </c>
      <c r="S236" s="165">
        <f t="shared" si="81"/>
        <v>0</v>
      </c>
    </row>
    <row r="237" spans="1:19" ht="78.75" outlineLevel="4">
      <c r="A237" s="132" t="s">
        <v>1226</v>
      </c>
      <c r="B237" s="133" t="s">
        <v>409</v>
      </c>
      <c r="C237" s="133" t="s">
        <v>10</v>
      </c>
      <c r="D237" s="133" t="s">
        <v>3</v>
      </c>
      <c r="E237" s="133" t="s">
        <v>3</v>
      </c>
      <c r="F237" s="134">
        <f>F238</f>
        <v>240000</v>
      </c>
      <c r="G237" s="134"/>
      <c r="H237" s="134">
        <f>H238</f>
        <v>240000</v>
      </c>
      <c r="I237" s="134"/>
      <c r="K237" s="134">
        <v>240000</v>
      </c>
      <c r="L237" s="134"/>
      <c r="M237" s="134">
        <v>240000</v>
      </c>
      <c r="N237" s="134"/>
      <c r="P237" s="165">
        <f t="shared" si="78"/>
        <v>0</v>
      </c>
      <c r="Q237" s="165">
        <f t="shared" si="79"/>
        <v>0</v>
      </c>
      <c r="R237" s="165">
        <f t="shared" si="80"/>
        <v>0</v>
      </c>
      <c r="S237" s="165">
        <f t="shared" si="81"/>
        <v>0</v>
      </c>
    </row>
    <row r="238" spans="1:19" ht="31.5" outlineLevel="5">
      <c r="A238" s="132" t="s">
        <v>698</v>
      </c>
      <c r="B238" s="133" t="s">
        <v>409</v>
      </c>
      <c r="C238" s="133" t="s">
        <v>10</v>
      </c>
      <c r="D238" s="133" t="s">
        <v>63</v>
      </c>
      <c r="E238" s="133" t="s">
        <v>2</v>
      </c>
      <c r="F238" s="134">
        <f>Приложение_6.1!F740</f>
        <v>240000</v>
      </c>
      <c r="G238" s="134"/>
      <c r="H238" s="134">
        <f>Приложение_6.1!H740</f>
        <v>240000</v>
      </c>
      <c r="I238" s="134"/>
      <c r="K238" s="134">
        <v>240000</v>
      </c>
      <c r="L238" s="134"/>
      <c r="M238" s="134">
        <v>240000</v>
      </c>
      <c r="N238" s="134"/>
      <c r="P238" s="165">
        <f t="shared" si="78"/>
        <v>0</v>
      </c>
      <c r="Q238" s="165">
        <f t="shared" si="79"/>
        <v>0</v>
      </c>
      <c r="R238" s="165">
        <f t="shared" si="80"/>
        <v>0</v>
      </c>
      <c r="S238" s="165">
        <f t="shared" si="81"/>
        <v>0</v>
      </c>
    </row>
    <row r="239" spans="1:19" ht="31.5" outlineLevel="4">
      <c r="A239" s="132" t="s">
        <v>703</v>
      </c>
      <c r="B239" s="133" t="s">
        <v>409</v>
      </c>
      <c r="C239" s="133" t="s">
        <v>17</v>
      </c>
      <c r="D239" s="133" t="s">
        <v>3</v>
      </c>
      <c r="E239" s="133" t="s">
        <v>3</v>
      </c>
      <c r="F239" s="134">
        <f>F240</f>
        <v>280000</v>
      </c>
      <c r="G239" s="134"/>
      <c r="H239" s="134">
        <f>H240</f>
        <v>280000</v>
      </c>
      <c r="I239" s="134"/>
      <c r="K239" s="134">
        <v>280000</v>
      </c>
      <c r="L239" s="134"/>
      <c r="M239" s="134">
        <v>280000</v>
      </c>
      <c r="N239" s="134"/>
      <c r="P239" s="165">
        <f t="shared" si="78"/>
        <v>0</v>
      </c>
      <c r="Q239" s="165">
        <f t="shared" si="79"/>
        <v>0</v>
      </c>
      <c r="R239" s="165">
        <f t="shared" si="80"/>
        <v>0</v>
      </c>
      <c r="S239" s="165">
        <f t="shared" si="81"/>
        <v>0</v>
      </c>
    </row>
    <row r="240" spans="1:19" ht="31.5" outlineLevel="5">
      <c r="A240" s="132" t="s">
        <v>698</v>
      </c>
      <c r="B240" s="133" t="s">
        <v>409</v>
      </c>
      <c r="C240" s="133" t="s">
        <v>17</v>
      </c>
      <c r="D240" s="133" t="s">
        <v>63</v>
      </c>
      <c r="E240" s="133" t="s">
        <v>2</v>
      </c>
      <c r="F240" s="134">
        <f>Приложение_6.1!F741</f>
        <v>280000</v>
      </c>
      <c r="G240" s="134"/>
      <c r="H240" s="134">
        <f>Приложение_6.1!H741</f>
        <v>280000</v>
      </c>
      <c r="I240" s="134"/>
      <c r="K240" s="134">
        <v>280000</v>
      </c>
      <c r="L240" s="134"/>
      <c r="M240" s="134">
        <v>280000</v>
      </c>
      <c r="N240" s="134"/>
      <c r="P240" s="165">
        <f t="shared" si="78"/>
        <v>0</v>
      </c>
      <c r="Q240" s="165">
        <f t="shared" si="79"/>
        <v>0</v>
      </c>
      <c r="R240" s="165">
        <f t="shared" si="80"/>
        <v>0</v>
      </c>
      <c r="S240" s="165">
        <f t="shared" si="81"/>
        <v>0</v>
      </c>
    </row>
    <row r="241" spans="1:19" ht="31.5" outlineLevel="1">
      <c r="A241" s="139" t="s">
        <v>654</v>
      </c>
      <c r="B241" s="140" t="s">
        <v>301</v>
      </c>
      <c r="C241" s="140" t="s">
        <v>1</v>
      </c>
      <c r="D241" s="140" t="s">
        <v>3</v>
      </c>
      <c r="E241" s="140" t="s">
        <v>3</v>
      </c>
      <c r="F241" s="141">
        <f>F242+F248+F256+F260</f>
        <v>846250</v>
      </c>
      <c r="G241" s="141"/>
      <c r="H241" s="141">
        <f>H242+H248+H256+H260</f>
        <v>846250</v>
      </c>
      <c r="I241" s="141"/>
      <c r="K241" s="141">
        <v>846250</v>
      </c>
      <c r="L241" s="141"/>
      <c r="M241" s="141">
        <v>846250</v>
      </c>
      <c r="N241" s="141"/>
      <c r="P241" s="165">
        <f t="shared" si="78"/>
        <v>0</v>
      </c>
      <c r="Q241" s="165">
        <f t="shared" si="79"/>
        <v>0</v>
      </c>
      <c r="R241" s="165">
        <f t="shared" si="80"/>
        <v>0</v>
      </c>
      <c r="S241" s="165">
        <f t="shared" si="81"/>
        <v>0</v>
      </c>
    </row>
    <row r="242" spans="1:19" ht="47.25" outlineLevel="2">
      <c r="A242" s="132" t="s">
        <v>585</v>
      </c>
      <c r="B242" s="133" t="s">
        <v>302</v>
      </c>
      <c r="C242" s="133" t="s">
        <v>1</v>
      </c>
      <c r="D242" s="133" t="s">
        <v>3</v>
      </c>
      <c r="E242" s="133" t="s">
        <v>3</v>
      </c>
      <c r="F242" s="134">
        <f>F243</f>
        <v>436250</v>
      </c>
      <c r="G242" s="134"/>
      <c r="H242" s="134">
        <f>H243</f>
        <v>436250</v>
      </c>
      <c r="I242" s="134"/>
      <c r="K242" s="134">
        <v>436250</v>
      </c>
      <c r="L242" s="134"/>
      <c r="M242" s="134">
        <v>436250</v>
      </c>
      <c r="N242" s="134"/>
      <c r="P242" s="165">
        <f t="shared" si="78"/>
        <v>0</v>
      </c>
      <c r="Q242" s="165">
        <f t="shared" si="79"/>
        <v>0</v>
      </c>
      <c r="R242" s="165">
        <f t="shared" si="80"/>
        <v>0</v>
      </c>
      <c r="S242" s="165">
        <f t="shared" si="81"/>
        <v>0</v>
      </c>
    </row>
    <row r="243" spans="1:19" ht="31.5" outlineLevel="3">
      <c r="A243" s="132" t="s">
        <v>448</v>
      </c>
      <c r="B243" s="133" t="s">
        <v>303</v>
      </c>
      <c r="C243" s="133" t="s">
        <v>1</v>
      </c>
      <c r="D243" s="133" t="s">
        <v>3</v>
      </c>
      <c r="E243" s="133" t="s">
        <v>3</v>
      </c>
      <c r="F243" s="134">
        <f>F244+F246</f>
        <v>436250</v>
      </c>
      <c r="G243" s="134"/>
      <c r="H243" s="134">
        <f>H244+H246</f>
        <v>436250</v>
      </c>
      <c r="I243" s="134"/>
      <c r="K243" s="134">
        <v>436250</v>
      </c>
      <c r="L243" s="134"/>
      <c r="M243" s="134">
        <v>436250</v>
      </c>
      <c r="N243" s="134"/>
      <c r="P243" s="165">
        <f t="shared" si="78"/>
        <v>0</v>
      </c>
      <c r="Q243" s="165">
        <f t="shared" si="79"/>
        <v>0</v>
      </c>
      <c r="R243" s="165">
        <f t="shared" si="80"/>
        <v>0</v>
      </c>
      <c r="S243" s="165">
        <f t="shared" si="81"/>
        <v>0</v>
      </c>
    </row>
    <row r="244" spans="1:19" ht="31.5" outlineLevel="4">
      <c r="A244" s="132" t="s">
        <v>703</v>
      </c>
      <c r="B244" s="133" t="s">
        <v>303</v>
      </c>
      <c r="C244" s="133" t="s">
        <v>17</v>
      </c>
      <c r="D244" s="133" t="s">
        <v>3</v>
      </c>
      <c r="E244" s="133" t="s">
        <v>3</v>
      </c>
      <c r="F244" s="134">
        <f>F245</f>
        <v>236250</v>
      </c>
      <c r="G244" s="134"/>
      <c r="H244" s="134">
        <f>H245</f>
        <v>236250</v>
      </c>
      <c r="I244" s="134"/>
      <c r="K244" s="134">
        <v>236250</v>
      </c>
      <c r="L244" s="134"/>
      <c r="M244" s="134">
        <v>236250</v>
      </c>
      <c r="N244" s="134"/>
      <c r="P244" s="165">
        <f t="shared" si="78"/>
        <v>0</v>
      </c>
      <c r="Q244" s="165">
        <f t="shared" si="79"/>
        <v>0</v>
      </c>
      <c r="R244" s="165">
        <f t="shared" si="80"/>
        <v>0</v>
      </c>
      <c r="S244" s="165">
        <f t="shared" si="81"/>
        <v>0</v>
      </c>
    </row>
    <row r="245" spans="1:19" outlineLevel="5">
      <c r="A245" s="132" t="s">
        <v>692</v>
      </c>
      <c r="B245" s="133" t="s">
        <v>303</v>
      </c>
      <c r="C245" s="133" t="s">
        <v>17</v>
      </c>
      <c r="D245" s="133" t="s">
        <v>242</v>
      </c>
      <c r="E245" s="133" t="s">
        <v>242</v>
      </c>
      <c r="F245" s="134">
        <f>Приложение_6.1!F524</f>
        <v>236250</v>
      </c>
      <c r="G245" s="134"/>
      <c r="H245" s="134">
        <f>Приложение_6.1!H524</f>
        <v>236250</v>
      </c>
      <c r="I245" s="134"/>
      <c r="K245" s="134">
        <v>236250</v>
      </c>
      <c r="L245" s="134"/>
      <c r="M245" s="134">
        <v>236250</v>
      </c>
      <c r="N245" s="134"/>
      <c r="P245" s="165">
        <f t="shared" si="78"/>
        <v>0</v>
      </c>
      <c r="Q245" s="165">
        <f t="shared" si="79"/>
        <v>0</v>
      </c>
      <c r="R245" s="165">
        <f t="shared" si="80"/>
        <v>0</v>
      </c>
      <c r="S245" s="165">
        <f t="shared" si="81"/>
        <v>0</v>
      </c>
    </row>
    <row r="246" spans="1:19" ht="31.5" outlineLevel="4">
      <c r="A246" s="132" t="s">
        <v>706</v>
      </c>
      <c r="B246" s="133" t="s">
        <v>303</v>
      </c>
      <c r="C246" s="133" t="s">
        <v>70</v>
      </c>
      <c r="D246" s="133" t="s">
        <v>3</v>
      </c>
      <c r="E246" s="133" t="s">
        <v>3</v>
      </c>
      <c r="F246" s="134">
        <f>F247</f>
        <v>200000</v>
      </c>
      <c r="G246" s="134"/>
      <c r="H246" s="134">
        <f>H247</f>
        <v>200000</v>
      </c>
      <c r="I246" s="134"/>
      <c r="K246" s="134">
        <v>200000</v>
      </c>
      <c r="L246" s="134"/>
      <c r="M246" s="134">
        <v>200000</v>
      </c>
      <c r="N246" s="134"/>
      <c r="P246" s="165">
        <f t="shared" si="78"/>
        <v>0</v>
      </c>
      <c r="Q246" s="165">
        <f t="shared" si="79"/>
        <v>0</v>
      </c>
      <c r="R246" s="165">
        <f t="shared" si="80"/>
        <v>0</v>
      </c>
      <c r="S246" s="165">
        <f t="shared" si="81"/>
        <v>0</v>
      </c>
    </row>
    <row r="247" spans="1:19" outlineLevel="5">
      <c r="A247" s="132" t="s">
        <v>692</v>
      </c>
      <c r="B247" s="133" t="s">
        <v>303</v>
      </c>
      <c r="C247" s="133" t="s">
        <v>70</v>
      </c>
      <c r="D247" s="133" t="s">
        <v>242</v>
      </c>
      <c r="E247" s="133" t="s">
        <v>242</v>
      </c>
      <c r="F247" s="134">
        <f>Приложение_6.1!F525</f>
        <v>200000</v>
      </c>
      <c r="G247" s="134"/>
      <c r="H247" s="134">
        <f>Приложение_6.1!H525</f>
        <v>200000</v>
      </c>
      <c r="I247" s="134"/>
      <c r="K247" s="134">
        <v>200000</v>
      </c>
      <c r="L247" s="134"/>
      <c r="M247" s="134">
        <v>200000</v>
      </c>
      <c r="N247" s="134"/>
      <c r="P247" s="165">
        <f t="shared" si="78"/>
        <v>0</v>
      </c>
      <c r="Q247" s="165">
        <f t="shared" si="79"/>
        <v>0</v>
      </c>
      <c r="R247" s="165">
        <f t="shared" si="80"/>
        <v>0</v>
      </c>
      <c r="S247" s="165">
        <f t="shared" si="81"/>
        <v>0</v>
      </c>
    </row>
    <row r="248" spans="1:19" ht="78.75" outlineLevel="2">
      <c r="A248" s="132" t="s">
        <v>586</v>
      </c>
      <c r="B248" s="133" t="s">
        <v>304</v>
      </c>
      <c r="C248" s="133" t="s">
        <v>1</v>
      </c>
      <c r="D248" s="133" t="s">
        <v>3</v>
      </c>
      <c r="E248" s="133" t="s">
        <v>3</v>
      </c>
      <c r="F248" s="134">
        <f>F249</f>
        <v>105000</v>
      </c>
      <c r="G248" s="134"/>
      <c r="H248" s="134">
        <f>H249</f>
        <v>105000</v>
      </c>
      <c r="I248" s="134"/>
      <c r="K248" s="134">
        <v>105000</v>
      </c>
      <c r="L248" s="134"/>
      <c r="M248" s="134">
        <v>105000</v>
      </c>
      <c r="N248" s="134"/>
      <c r="P248" s="165">
        <f t="shared" si="78"/>
        <v>0</v>
      </c>
      <c r="Q248" s="165">
        <f t="shared" si="79"/>
        <v>0</v>
      </c>
      <c r="R248" s="165">
        <f t="shared" si="80"/>
        <v>0</v>
      </c>
      <c r="S248" s="165">
        <f t="shared" si="81"/>
        <v>0</v>
      </c>
    </row>
    <row r="249" spans="1:19" ht="31.5" outlineLevel="3">
      <c r="A249" s="132" t="s">
        <v>448</v>
      </c>
      <c r="B249" s="133" t="s">
        <v>305</v>
      </c>
      <c r="C249" s="133" t="s">
        <v>1</v>
      </c>
      <c r="D249" s="133" t="s">
        <v>3</v>
      </c>
      <c r="E249" s="133" t="s">
        <v>3</v>
      </c>
      <c r="F249" s="134">
        <f>F250+F254+F252</f>
        <v>105000</v>
      </c>
      <c r="G249" s="134"/>
      <c r="H249" s="134">
        <f>H250+H254+H252</f>
        <v>105000</v>
      </c>
      <c r="I249" s="134"/>
      <c r="K249" s="134">
        <v>105000</v>
      </c>
      <c r="L249" s="134"/>
      <c r="M249" s="134">
        <v>105000</v>
      </c>
      <c r="N249" s="134"/>
      <c r="P249" s="165">
        <f t="shared" si="78"/>
        <v>0</v>
      </c>
      <c r="Q249" s="165">
        <f t="shared" si="79"/>
        <v>0</v>
      </c>
      <c r="R249" s="165">
        <f t="shared" si="80"/>
        <v>0</v>
      </c>
      <c r="S249" s="165">
        <f t="shared" si="81"/>
        <v>0</v>
      </c>
    </row>
    <row r="250" spans="1:19" ht="78.75" outlineLevel="4">
      <c r="A250" s="132" t="s">
        <v>1226</v>
      </c>
      <c r="B250" s="133" t="s">
        <v>305</v>
      </c>
      <c r="C250" s="133" t="s">
        <v>10</v>
      </c>
      <c r="D250" s="133" t="s">
        <v>3</v>
      </c>
      <c r="E250" s="133" t="s">
        <v>3</v>
      </c>
      <c r="F250" s="134">
        <f>F251</f>
        <v>30000</v>
      </c>
      <c r="G250" s="134"/>
      <c r="H250" s="134">
        <f>H251</f>
        <v>30000</v>
      </c>
      <c r="I250" s="134"/>
      <c r="K250" s="134">
        <v>30000</v>
      </c>
      <c r="L250" s="134"/>
      <c r="M250" s="134">
        <v>30000</v>
      </c>
      <c r="N250" s="134"/>
      <c r="P250" s="165">
        <f t="shared" si="78"/>
        <v>0</v>
      </c>
      <c r="Q250" s="165">
        <f t="shared" si="79"/>
        <v>0</v>
      </c>
      <c r="R250" s="165">
        <f t="shared" si="80"/>
        <v>0</v>
      </c>
      <c r="S250" s="165">
        <f t="shared" si="81"/>
        <v>0</v>
      </c>
    </row>
    <row r="251" spans="1:19" outlineLevel="5">
      <c r="A251" s="132" t="s">
        <v>692</v>
      </c>
      <c r="B251" s="133" t="s">
        <v>305</v>
      </c>
      <c r="C251" s="133" t="s">
        <v>10</v>
      </c>
      <c r="D251" s="133" t="s">
        <v>242</v>
      </c>
      <c r="E251" s="133" t="s">
        <v>242</v>
      </c>
      <c r="F251" s="134">
        <f>Приложение_6.1!F528</f>
        <v>30000</v>
      </c>
      <c r="G251" s="134"/>
      <c r="H251" s="134">
        <f>Приложение_6.1!H528</f>
        <v>30000</v>
      </c>
      <c r="I251" s="134"/>
      <c r="K251" s="134">
        <v>30000</v>
      </c>
      <c r="L251" s="134"/>
      <c r="M251" s="134">
        <v>30000</v>
      </c>
      <c r="N251" s="134"/>
      <c r="P251" s="165">
        <f t="shared" si="78"/>
        <v>0</v>
      </c>
      <c r="Q251" s="165">
        <f t="shared" si="79"/>
        <v>0</v>
      </c>
      <c r="R251" s="165">
        <f t="shared" si="80"/>
        <v>0</v>
      </c>
      <c r="S251" s="165">
        <f t="shared" si="81"/>
        <v>0</v>
      </c>
    </row>
    <row r="252" spans="1:19" ht="31.5" outlineLevel="4">
      <c r="A252" s="132" t="s">
        <v>703</v>
      </c>
      <c r="B252" s="133" t="s">
        <v>305</v>
      </c>
      <c r="C252" s="133" t="s">
        <v>17</v>
      </c>
      <c r="D252" s="133" t="s">
        <v>3</v>
      </c>
      <c r="E252" s="133" t="s">
        <v>3</v>
      </c>
      <c r="F252" s="134">
        <f>F253</f>
        <v>30000</v>
      </c>
      <c r="G252" s="134"/>
      <c r="H252" s="134">
        <f>H253</f>
        <v>30000</v>
      </c>
      <c r="I252" s="134"/>
      <c r="K252" s="134">
        <v>30000</v>
      </c>
      <c r="L252" s="134"/>
      <c r="M252" s="134">
        <v>30000</v>
      </c>
      <c r="N252" s="134"/>
      <c r="P252" s="165">
        <f t="shared" si="78"/>
        <v>0</v>
      </c>
      <c r="Q252" s="165">
        <f t="shared" si="79"/>
        <v>0</v>
      </c>
      <c r="R252" s="165">
        <f t="shared" si="80"/>
        <v>0</v>
      </c>
      <c r="S252" s="165">
        <f t="shared" si="81"/>
        <v>0</v>
      </c>
    </row>
    <row r="253" spans="1:19" outlineLevel="5">
      <c r="A253" s="132" t="s">
        <v>692</v>
      </c>
      <c r="B253" s="133" t="s">
        <v>305</v>
      </c>
      <c r="C253" s="133" t="s">
        <v>17</v>
      </c>
      <c r="D253" s="133" t="s">
        <v>242</v>
      </c>
      <c r="E253" s="133" t="s">
        <v>242</v>
      </c>
      <c r="F253" s="134">
        <f>Приложение_6.1!F529</f>
        <v>30000</v>
      </c>
      <c r="G253" s="134"/>
      <c r="H253" s="134">
        <f>Приложение_6.1!H529</f>
        <v>30000</v>
      </c>
      <c r="I253" s="134"/>
      <c r="K253" s="134">
        <v>30000</v>
      </c>
      <c r="L253" s="134"/>
      <c r="M253" s="134">
        <v>30000</v>
      </c>
      <c r="N253" s="134"/>
      <c r="P253" s="165">
        <f t="shared" si="78"/>
        <v>0</v>
      </c>
      <c r="Q253" s="165">
        <f t="shared" si="79"/>
        <v>0</v>
      </c>
      <c r="R253" s="165">
        <f t="shared" si="80"/>
        <v>0</v>
      </c>
      <c r="S253" s="165">
        <f t="shared" si="81"/>
        <v>0</v>
      </c>
    </row>
    <row r="254" spans="1:19" ht="31.5" outlineLevel="4">
      <c r="A254" s="132" t="s">
        <v>706</v>
      </c>
      <c r="B254" s="133" t="s">
        <v>305</v>
      </c>
      <c r="C254" s="133" t="s">
        <v>70</v>
      </c>
      <c r="D254" s="133" t="s">
        <v>3</v>
      </c>
      <c r="E254" s="133" t="s">
        <v>3</v>
      </c>
      <c r="F254" s="134">
        <f>F255</f>
        <v>45000</v>
      </c>
      <c r="G254" s="134"/>
      <c r="H254" s="134">
        <f>H255</f>
        <v>45000</v>
      </c>
      <c r="I254" s="134"/>
      <c r="K254" s="134">
        <v>45000</v>
      </c>
      <c r="L254" s="134"/>
      <c r="M254" s="134">
        <v>45000</v>
      </c>
      <c r="N254" s="134"/>
      <c r="P254" s="165">
        <f t="shared" si="78"/>
        <v>0</v>
      </c>
      <c r="Q254" s="165">
        <f t="shared" si="79"/>
        <v>0</v>
      </c>
      <c r="R254" s="165">
        <f t="shared" si="80"/>
        <v>0</v>
      </c>
      <c r="S254" s="165">
        <f t="shared" si="81"/>
        <v>0</v>
      </c>
    </row>
    <row r="255" spans="1:19" outlineLevel="5">
      <c r="A255" s="132" t="s">
        <v>692</v>
      </c>
      <c r="B255" s="133" t="s">
        <v>305</v>
      </c>
      <c r="C255" s="133" t="s">
        <v>70</v>
      </c>
      <c r="D255" s="133" t="s">
        <v>242</v>
      </c>
      <c r="E255" s="133" t="s">
        <v>242</v>
      </c>
      <c r="F255" s="134">
        <f>Приложение_6.1!F530</f>
        <v>45000</v>
      </c>
      <c r="G255" s="134"/>
      <c r="H255" s="134">
        <f>Приложение_6.1!H530</f>
        <v>45000</v>
      </c>
      <c r="I255" s="134"/>
      <c r="K255" s="134">
        <v>45000</v>
      </c>
      <c r="L255" s="134"/>
      <c r="M255" s="134">
        <v>45000</v>
      </c>
      <c r="N255" s="134"/>
      <c r="P255" s="165">
        <f t="shared" si="78"/>
        <v>0</v>
      </c>
      <c r="Q255" s="165">
        <f t="shared" si="79"/>
        <v>0</v>
      </c>
      <c r="R255" s="165">
        <f t="shared" si="80"/>
        <v>0</v>
      </c>
      <c r="S255" s="165">
        <f t="shared" si="81"/>
        <v>0</v>
      </c>
    </row>
    <row r="256" spans="1:19" ht="31.5" outlineLevel="2">
      <c r="A256" s="132" t="s">
        <v>587</v>
      </c>
      <c r="B256" s="133" t="s">
        <v>306</v>
      </c>
      <c r="C256" s="133" t="s">
        <v>1</v>
      </c>
      <c r="D256" s="133" t="s">
        <v>3</v>
      </c>
      <c r="E256" s="133" t="s">
        <v>3</v>
      </c>
      <c r="F256" s="134">
        <f>F257</f>
        <v>5000</v>
      </c>
      <c r="G256" s="134"/>
      <c r="H256" s="134">
        <f>H257</f>
        <v>5000</v>
      </c>
      <c r="I256" s="134"/>
      <c r="K256" s="134">
        <v>5000</v>
      </c>
      <c r="L256" s="134"/>
      <c r="M256" s="134">
        <v>5000</v>
      </c>
      <c r="N256" s="134"/>
      <c r="P256" s="165">
        <f t="shared" si="78"/>
        <v>0</v>
      </c>
      <c r="Q256" s="165">
        <f t="shared" si="79"/>
        <v>0</v>
      </c>
      <c r="R256" s="165">
        <f t="shared" si="80"/>
        <v>0</v>
      </c>
      <c r="S256" s="165">
        <f t="shared" si="81"/>
        <v>0</v>
      </c>
    </row>
    <row r="257" spans="1:19" ht="31.5" outlineLevel="3">
      <c r="A257" s="132" t="s">
        <v>448</v>
      </c>
      <c r="B257" s="133" t="s">
        <v>307</v>
      </c>
      <c r="C257" s="133" t="s">
        <v>1</v>
      </c>
      <c r="D257" s="133" t="s">
        <v>3</v>
      </c>
      <c r="E257" s="133" t="s">
        <v>3</v>
      </c>
      <c r="F257" s="134">
        <f>F258</f>
        <v>5000</v>
      </c>
      <c r="G257" s="134"/>
      <c r="H257" s="134">
        <f>H258</f>
        <v>5000</v>
      </c>
      <c r="I257" s="134"/>
      <c r="K257" s="134">
        <v>5000</v>
      </c>
      <c r="L257" s="134"/>
      <c r="M257" s="134">
        <v>5000</v>
      </c>
      <c r="N257" s="134"/>
      <c r="P257" s="165">
        <f t="shared" si="78"/>
        <v>0</v>
      </c>
      <c r="Q257" s="165">
        <f t="shared" si="79"/>
        <v>0</v>
      </c>
      <c r="R257" s="165">
        <f t="shared" si="80"/>
        <v>0</v>
      </c>
      <c r="S257" s="165">
        <f t="shared" si="81"/>
        <v>0</v>
      </c>
    </row>
    <row r="258" spans="1:19" ht="31.5" outlineLevel="4">
      <c r="A258" s="132" t="s">
        <v>703</v>
      </c>
      <c r="B258" s="133" t="s">
        <v>307</v>
      </c>
      <c r="C258" s="133" t="s">
        <v>17</v>
      </c>
      <c r="D258" s="133" t="s">
        <v>3</v>
      </c>
      <c r="E258" s="133" t="s">
        <v>3</v>
      </c>
      <c r="F258" s="134">
        <f>F259</f>
        <v>5000</v>
      </c>
      <c r="G258" s="134"/>
      <c r="H258" s="134">
        <f>H259</f>
        <v>5000</v>
      </c>
      <c r="I258" s="134"/>
      <c r="K258" s="134">
        <v>5000</v>
      </c>
      <c r="L258" s="134"/>
      <c r="M258" s="134">
        <v>5000</v>
      </c>
      <c r="N258" s="134"/>
      <c r="P258" s="165">
        <f t="shared" si="78"/>
        <v>0</v>
      </c>
      <c r="Q258" s="165">
        <f t="shared" si="79"/>
        <v>0</v>
      </c>
      <c r="R258" s="165">
        <f t="shared" si="80"/>
        <v>0</v>
      </c>
      <c r="S258" s="165">
        <f t="shared" si="81"/>
        <v>0</v>
      </c>
    </row>
    <row r="259" spans="1:19" outlineLevel="5">
      <c r="A259" s="132" t="s">
        <v>692</v>
      </c>
      <c r="B259" s="133" t="s">
        <v>307</v>
      </c>
      <c r="C259" s="133" t="s">
        <v>17</v>
      </c>
      <c r="D259" s="133" t="s">
        <v>242</v>
      </c>
      <c r="E259" s="133" t="s">
        <v>242</v>
      </c>
      <c r="F259" s="134">
        <f>Приложение_6.1!F533</f>
        <v>5000</v>
      </c>
      <c r="G259" s="134"/>
      <c r="H259" s="134">
        <f>Приложение_6.1!H533</f>
        <v>5000</v>
      </c>
      <c r="I259" s="134"/>
      <c r="K259" s="134">
        <v>5000</v>
      </c>
      <c r="L259" s="134"/>
      <c r="M259" s="134">
        <v>5000</v>
      </c>
      <c r="N259" s="134"/>
      <c r="P259" s="165">
        <f t="shared" si="78"/>
        <v>0</v>
      </c>
      <c r="Q259" s="165">
        <f t="shared" si="79"/>
        <v>0</v>
      </c>
      <c r="R259" s="165">
        <f t="shared" si="80"/>
        <v>0</v>
      </c>
      <c r="S259" s="165">
        <f t="shared" si="81"/>
        <v>0</v>
      </c>
    </row>
    <row r="260" spans="1:19" ht="47.25" outlineLevel="2">
      <c r="A260" s="132" t="s">
        <v>588</v>
      </c>
      <c r="B260" s="133" t="s">
        <v>308</v>
      </c>
      <c r="C260" s="133" t="s">
        <v>1</v>
      </c>
      <c r="D260" s="133" t="s">
        <v>3</v>
      </c>
      <c r="E260" s="133" t="s">
        <v>3</v>
      </c>
      <c r="F260" s="134">
        <f>F261</f>
        <v>300000</v>
      </c>
      <c r="G260" s="134"/>
      <c r="H260" s="134">
        <f>H261</f>
        <v>300000</v>
      </c>
      <c r="I260" s="134"/>
      <c r="K260" s="134">
        <v>300000</v>
      </c>
      <c r="L260" s="134"/>
      <c r="M260" s="134">
        <v>300000</v>
      </c>
      <c r="N260" s="134"/>
      <c r="P260" s="165">
        <f t="shared" si="78"/>
        <v>0</v>
      </c>
      <c r="Q260" s="165">
        <f t="shared" si="79"/>
        <v>0</v>
      </c>
      <c r="R260" s="165">
        <f t="shared" si="80"/>
        <v>0</v>
      </c>
      <c r="S260" s="165">
        <f t="shared" si="81"/>
        <v>0</v>
      </c>
    </row>
    <row r="261" spans="1:19" ht="31.5" outlineLevel="3">
      <c r="A261" s="132" t="s">
        <v>476</v>
      </c>
      <c r="B261" s="133" t="s">
        <v>309</v>
      </c>
      <c r="C261" s="133" t="s">
        <v>1</v>
      </c>
      <c r="D261" s="133" t="s">
        <v>3</v>
      </c>
      <c r="E261" s="133" t="s">
        <v>3</v>
      </c>
      <c r="F261" s="134">
        <f>F262</f>
        <v>300000</v>
      </c>
      <c r="G261" s="134"/>
      <c r="H261" s="134">
        <f>H262</f>
        <v>300000</v>
      </c>
      <c r="I261" s="134"/>
      <c r="K261" s="134">
        <v>300000</v>
      </c>
      <c r="L261" s="134"/>
      <c r="M261" s="134">
        <v>300000</v>
      </c>
      <c r="N261" s="134"/>
      <c r="P261" s="165">
        <f t="shared" si="78"/>
        <v>0</v>
      </c>
      <c r="Q261" s="165">
        <f t="shared" si="79"/>
        <v>0</v>
      </c>
      <c r="R261" s="165">
        <f t="shared" si="80"/>
        <v>0</v>
      </c>
      <c r="S261" s="165">
        <f t="shared" si="81"/>
        <v>0</v>
      </c>
    </row>
    <row r="262" spans="1:19" ht="31.5" outlineLevel="4">
      <c r="A262" s="132" t="s">
        <v>704</v>
      </c>
      <c r="B262" s="133" t="s">
        <v>309</v>
      </c>
      <c r="C262" s="133" t="s">
        <v>47</v>
      </c>
      <c r="D262" s="133" t="s">
        <v>3</v>
      </c>
      <c r="E262" s="133" t="s">
        <v>3</v>
      </c>
      <c r="F262" s="134">
        <f>F263</f>
        <v>300000</v>
      </c>
      <c r="G262" s="134"/>
      <c r="H262" s="134">
        <f>H263</f>
        <v>300000</v>
      </c>
      <c r="I262" s="134"/>
      <c r="K262" s="134">
        <v>300000</v>
      </c>
      <c r="L262" s="134"/>
      <c r="M262" s="134">
        <v>300000</v>
      </c>
      <c r="N262" s="134"/>
      <c r="P262" s="165">
        <f t="shared" si="78"/>
        <v>0</v>
      </c>
      <c r="Q262" s="165">
        <f t="shared" si="79"/>
        <v>0</v>
      </c>
      <c r="R262" s="165">
        <f t="shared" si="80"/>
        <v>0</v>
      </c>
      <c r="S262" s="165">
        <f t="shared" si="81"/>
        <v>0</v>
      </c>
    </row>
    <row r="263" spans="1:19" outlineLevel="5">
      <c r="A263" s="132" t="s">
        <v>692</v>
      </c>
      <c r="B263" s="133" t="s">
        <v>309</v>
      </c>
      <c r="C263" s="133" t="s">
        <v>47</v>
      </c>
      <c r="D263" s="133" t="s">
        <v>242</v>
      </c>
      <c r="E263" s="133" t="s">
        <v>242</v>
      </c>
      <c r="F263" s="134">
        <f>Приложение_6.1!F536</f>
        <v>300000</v>
      </c>
      <c r="G263" s="134"/>
      <c r="H263" s="134">
        <f>Приложение_6.1!H536</f>
        <v>300000</v>
      </c>
      <c r="I263" s="134"/>
      <c r="K263" s="134">
        <v>300000</v>
      </c>
      <c r="L263" s="134"/>
      <c r="M263" s="134">
        <v>300000</v>
      </c>
      <c r="N263" s="134"/>
      <c r="P263" s="165">
        <f t="shared" si="78"/>
        <v>0</v>
      </c>
      <c r="Q263" s="165">
        <f t="shared" si="79"/>
        <v>0</v>
      </c>
      <c r="R263" s="165">
        <f t="shared" si="80"/>
        <v>0</v>
      </c>
      <c r="S263" s="165">
        <f t="shared" si="81"/>
        <v>0</v>
      </c>
    </row>
    <row r="264" spans="1:19" ht="31.5" outlineLevel="1">
      <c r="A264" s="139" t="s">
        <v>655</v>
      </c>
      <c r="B264" s="140" t="s">
        <v>310</v>
      </c>
      <c r="C264" s="140" t="s">
        <v>1</v>
      </c>
      <c r="D264" s="140" t="s">
        <v>3</v>
      </c>
      <c r="E264" s="140" t="s">
        <v>3</v>
      </c>
      <c r="F264" s="141">
        <f>F265+F269+F273</f>
        <v>19089188</v>
      </c>
      <c r="G264" s="141"/>
      <c r="H264" s="141">
        <f>H265+H269+H273</f>
        <v>19224327</v>
      </c>
      <c r="I264" s="141"/>
      <c r="K264" s="141">
        <v>19089188</v>
      </c>
      <c r="L264" s="141"/>
      <c r="M264" s="141">
        <v>19224327</v>
      </c>
      <c r="N264" s="141"/>
      <c r="P264" s="165">
        <f t="shared" si="78"/>
        <v>0</v>
      </c>
      <c r="Q264" s="165">
        <f t="shared" si="79"/>
        <v>0</v>
      </c>
      <c r="R264" s="165">
        <f t="shared" si="80"/>
        <v>0</v>
      </c>
      <c r="S264" s="165">
        <f t="shared" si="81"/>
        <v>0</v>
      </c>
    </row>
    <row r="265" spans="1:19" ht="94.5" outlineLevel="2">
      <c r="A265" s="132" t="s">
        <v>589</v>
      </c>
      <c r="B265" s="133" t="s">
        <v>311</v>
      </c>
      <c r="C265" s="133" t="s">
        <v>1</v>
      </c>
      <c r="D265" s="133" t="s">
        <v>3</v>
      </c>
      <c r="E265" s="133" t="s">
        <v>3</v>
      </c>
      <c r="F265" s="134">
        <f>F266</f>
        <v>79467</v>
      </c>
      <c r="G265" s="134"/>
      <c r="H265" s="134">
        <f>H266</f>
        <v>82805</v>
      </c>
      <c r="I265" s="134"/>
      <c r="K265" s="134">
        <v>79467</v>
      </c>
      <c r="L265" s="134"/>
      <c r="M265" s="134">
        <v>82805</v>
      </c>
      <c r="N265" s="134"/>
      <c r="P265" s="165">
        <f t="shared" si="78"/>
        <v>0</v>
      </c>
      <c r="Q265" s="165">
        <f t="shared" si="79"/>
        <v>0</v>
      </c>
      <c r="R265" s="165">
        <f t="shared" si="80"/>
        <v>0</v>
      </c>
      <c r="S265" s="165">
        <f t="shared" si="81"/>
        <v>0</v>
      </c>
    </row>
    <row r="266" spans="1:19" ht="63" outlineLevel="3">
      <c r="A266" s="132" t="s">
        <v>450</v>
      </c>
      <c r="B266" s="133" t="s">
        <v>312</v>
      </c>
      <c r="C266" s="133" t="s">
        <v>1</v>
      </c>
      <c r="D266" s="133" t="s">
        <v>3</v>
      </c>
      <c r="E266" s="133" t="s">
        <v>3</v>
      </c>
      <c r="F266" s="134">
        <f>F267</f>
        <v>79467</v>
      </c>
      <c r="G266" s="134"/>
      <c r="H266" s="134">
        <f>H267</f>
        <v>82805</v>
      </c>
      <c r="I266" s="134"/>
      <c r="K266" s="134">
        <v>79467</v>
      </c>
      <c r="L266" s="134"/>
      <c r="M266" s="134">
        <v>82805</v>
      </c>
      <c r="N266" s="134"/>
      <c r="P266" s="165">
        <f t="shared" si="78"/>
        <v>0</v>
      </c>
      <c r="Q266" s="165">
        <f t="shared" si="79"/>
        <v>0</v>
      </c>
      <c r="R266" s="165">
        <f t="shared" si="80"/>
        <v>0</v>
      </c>
      <c r="S266" s="165">
        <f t="shared" si="81"/>
        <v>0</v>
      </c>
    </row>
    <row r="267" spans="1:19" ht="31.5" outlineLevel="4">
      <c r="A267" s="132" t="s">
        <v>706</v>
      </c>
      <c r="B267" s="133" t="s">
        <v>312</v>
      </c>
      <c r="C267" s="133" t="s">
        <v>70</v>
      </c>
      <c r="D267" s="133" t="s">
        <v>3</v>
      </c>
      <c r="E267" s="133" t="s">
        <v>3</v>
      </c>
      <c r="F267" s="134">
        <f>F268</f>
        <v>79467</v>
      </c>
      <c r="G267" s="134"/>
      <c r="H267" s="134">
        <f>H268</f>
        <v>82805</v>
      </c>
      <c r="I267" s="134"/>
      <c r="K267" s="134">
        <v>79467</v>
      </c>
      <c r="L267" s="134"/>
      <c r="M267" s="134">
        <v>82805</v>
      </c>
      <c r="N267" s="134"/>
      <c r="P267" s="165">
        <f t="shared" si="78"/>
        <v>0</v>
      </c>
      <c r="Q267" s="165">
        <f t="shared" si="79"/>
        <v>0</v>
      </c>
      <c r="R267" s="165">
        <f t="shared" si="80"/>
        <v>0</v>
      </c>
      <c r="S267" s="165">
        <f t="shared" si="81"/>
        <v>0</v>
      </c>
    </row>
    <row r="268" spans="1:19" outlineLevel="5">
      <c r="A268" s="132" t="s">
        <v>692</v>
      </c>
      <c r="B268" s="133" t="s">
        <v>312</v>
      </c>
      <c r="C268" s="133" t="s">
        <v>70</v>
      </c>
      <c r="D268" s="133" t="s">
        <v>242</v>
      </c>
      <c r="E268" s="133" t="s">
        <v>242</v>
      </c>
      <c r="F268" s="134">
        <f>Приложение_6.1!F540</f>
        <v>79467</v>
      </c>
      <c r="G268" s="134"/>
      <c r="H268" s="134">
        <f>Приложение_6.1!H540</f>
        <v>82805</v>
      </c>
      <c r="I268" s="134"/>
      <c r="K268" s="134">
        <v>79467</v>
      </c>
      <c r="L268" s="134"/>
      <c r="M268" s="134">
        <v>82805</v>
      </c>
      <c r="N268" s="134"/>
      <c r="P268" s="165">
        <f t="shared" ref="P268:P331" si="84">K268-F268</f>
        <v>0</v>
      </c>
      <c r="Q268" s="165">
        <f t="shared" ref="Q268:Q331" si="85">L268-G268</f>
        <v>0</v>
      </c>
      <c r="R268" s="165">
        <f t="shared" ref="R268:R331" si="86">M268-H268</f>
        <v>0</v>
      </c>
      <c r="S268" s="165">
        <f t="shared" ref="S268:S331" si="87">N268-I268</f>
        <v>0</v>
      </c>
    </row>
    <row r="269" spans="1:19" ht="110.25" outlineLevel="2">
      <c r="A269" s="132" t="s">
        <v>590</v>
      </c>
      <c r="B269" s="133" t="s">
        <v>313</v>
      </c>
      <c r="C269" s="133" t="s">
        <v>1</v>
      </c>
      <c r="D269" s="133" t="s">
        <v>3</v>
      </c>
      <c r="E269" s="133" t="s">
        <v>3</v>
      </c>
      <c r="F269" s="134">
        <f>F270</f>
        <v>18824471</v>
      </c>
      <c r="G269" s="134"/>
      <c r="H269" s="134">
        <f>H270</f>
        <v>18935689</v>
      </c>
      <c r="I269" s="134"/>
      <c r="K269" s="134">
        <v>18824471</v>
      </c>
      <c r="L269" s="134"/>
      <c r="M269" s="134">
        <v>18935689</v>
      </c>
      <c r="N269" s="134"/>
      <c r="P269" s="165">
        <f t="shared" si="84"/>
        <v>0</v>
      </c>
      <c r="Q269" s="165">
        <f t="shared" si="85"/>
        <v>0</v>
      </c>
      <c r="R269" s="165">
        <f t="shared" si="86"/>
        <v>0</v>
      </c>
      <c r="S269" s="165">
        <f t="shared" si="87"/>
        <v>0</v>
      </c>
    </row>
    <row r="270" spans="1:19" ht="63" outlineLevel="3">
      <c r="A270" s="132" t="s">
        <v>450</v>
      </c>
      <c r="B270" s="133" t="s">
        <v>314</v>
      </c>
      <c r="C270" s="133" t="s">
        <v>1</v>
      </c>
      <c r="D270" s="133" t="s">
        <v>3</v>
      </c>
      <c r="E270" s="133" t="s">
        <v>3</v>
      </c>
      <c r="F270" s="134">
        <f>F271</f>
        <v>18824471</v>
      </c>
      <c r="G270" s="134"/>
      <c r="H270" s="134">
        <f>H271</f>
        <v>18935689</v>
      </c>
      <c r="I270" s="134"/>
      <c r="K270" s="134">
        <v>18824471</v>
      </c>
      <c r="L270" s="134"/>
      <c r="M270" s="134">
        <v>18935689</v>
      </c>
      <c r="N270" s="134"/>
      <c r="P270" s="165">
        <f t="shared" si="84"/>
        <v>0</v>
      </c>
      <c r="Q270" s="165">
        <f t="shared" si="85"/>
        <v>0</v>
      </c>
      <c r="R270" s="165">
        <f t="shared" si="86"/>
        <v>0</v>
      </c>
      <c r="S270" s="165">
        <f t="shared" si="87"/>
        <v>0</v>
      </c>
    </row>
    <row r="271" spans="1:19" ht="31.5" outlineLevel="4">
      <c r="A271" s="132" t="s">
        <v>706</v>
      </c>
      <c r="B271" s="133" t="s">
        <v>314</v>
      </c>
      <c r="C271" s="133" t="s">
        <v>70</v>
      </c>
      <c r="D271" s="133" t="s">
        <v>3</v>
      </c>
      <c r="E271" s="133" t="s">
        <v>3</v>
      </c>
      <c r="F271" s="134">
        <f>F272</f>
        <v>18824471</v>
      </c>
      <c r="G271" s="134"/>
      <c r="H271" s="134">
        <f>H272</f>
        <v>18935689</v>
      </c>
      <c r="I271" s="134"/>
      <c r="K271" s="134">
        <v>18824471</v>
      </c>
      <c r="L271" s="134"/>
      <c r="M271" s="134">
        <v>18935689</v>
      </c>
      <c r="N271" s="134"/>
      <c r="P271" s="165">
        <f t="shared" si="84"/>
        <v>0</v>
      </c>
      <c r="Q271" s="165">
        <f t="shared" si="85"/>
        <v>0</v>
      </c>
      <c r="R271" s="165">
        <f t="shared" si="86"/>
        <v>0</v>
      </c>
      <c r="S271" s="165">
        <f t="shared" si="87"/>
        <v>0</v>
      </c>
    </row>
    <row r="272" spans="1:19" outlineLevel="5">
      <c r="A272" s="132" t="s">
        <v>692</v>
      </c>
      <c r="B272" s="133" t="s">
        <v>314</v>
      </c>
      <c r="C272" s="133" t="s">
        <v>70</v>
      </c>
      <c r="D272" s="133" t="s">
        <v>242</v>
      </c>
      <c r="E272" s="133" t="s">
        <v>242</v>
      </c>
      <c r="F272" s="134">
        <f>Приложение_6.1!F543</f>
        <v>18824471</v>
      </c>
      <c r="G272" s="134"/>
      <c r="H272" s="134">
        <f>Приложение_6.1!H543</f>
        <v>18935689</v>
      </c>
      <c r="I272" s="134"/>
      <c r="K272" s="134">
        <v>18824471</v>
      </c>
      <c r="L272" s="134"/>
      <c r="M272" s="134">
        <v>18935689</v>
      </c>
      <c r="N272" s="134"/>
      <c r="P272" s="165">
        <f t="shared" si="84"/>
        <v>0</v>
      </c>
      <c r="Q272" s="165">
        <f t="shared" si="85"/>
        <v>0</v>
      </c>
      <c r="R272" s="165">
        <f t="shared" si="86"/>
        <v>0</v>
      </c>
      <c r="S272" s="165">
        <f t="shared" si="87"/>
        <v>0</v>
      </c>
    </row>
    <row r="273" spans="1:19" outlineLevel="2">
      <c r="A273" s="132" t="s">
        <v>571</v>
      </c>
      <c r="B273" s="133" t="s">
        <v>315</v>
      </c>
      <c r="C273" s="133" t="s">
        <v>1</v>
      </c>
      <c r="D273" s="133" t="s">
        <v>3</v>
      </c>
      <c r="E273" s="133" t="s">
        <v>3</v>
      </c>
      <c r="F273" s="134">
        <f>F274</f>
        <v>185250</v>
      </c>
      <c r="G273" s="134"/>
      <c r="H273" s="134">
        <f>H274</f>
        <v>205833</v>
      </c>
      <c r="I273" s="134"/>
      <c r="K273" s="134">
        <v>185250</v>
      </c>
      <c r="L273" s="134"/>
      <c r="M273" s="134">
        <v>205833</v>
      </c>
      <c r="N273" s="134"/>
      <c r="P273" s="165">
        <f t="shared" si="84"/>
        <v>0</v>
      </c>
      <c r="Q273" s="165">
        <f t="shared" si="85"/>
        <v>0</v>
      </c>
      <c r="R273" s="165">
        <f t="shared" si="86"/>
        <v>0</v>
      </c>
      <c r="S273" s="165">
        <f t="shared" si="87"/>
        <v>0</v>
      </c>
    </row>
    <row r="274" spans="1:19" ht="63" outlineLevel="3">
      <c r="A274" s="132" t="s">
        <v>439</v>
      </c>
      <c r="B274" s="133" t="s">
        <v>316</v>
      </c>
      <c r="C274" s="133" t="s">
        <v>1</v>
      </c>
      <c r="D274" s="133" t="s">
        <v>3</v>
      </c>
      <c r="E274" s="133" t="s">
        <v>3</v>
      </c>
      <c r="F274" s="134">
        <f>F275</f>
        <v>185250</v>
      </c>
      <c r="G274" s="134"/>
      <c r="H274" s="134">
        <f>H275</f>
        <v>205833</v>
      </c>
      <c r="I274" s="134"/>
      <c r="K274" s="134">
        <v>185250</v>
      </c>
      <c r="L274" s="134"/>
      <c r="M274" s="134">
        <v>205833</v>
      </c>
      <c r="N274" s="134"/>
      <c r="P274" s="165">
        <f t="shared" si="84"/>
        <v>0</v>
      </c>
      <c r="Q274" s="165">
        <f t="shared" si="85"/>
        <v>0</v>
      </c>
      <c r="R274" s="165">
        <f t="shared" si="86"/>
        <v>0</v>
      </c>
      <c r="S274" s="165">
        <f t="shared" si="87"/>
        <v>0</v>
      </c>
    </row>
    <row r="275" spans="1:19" ht="31.5" outlineLevel="4">
      <c r="A275" s="132" t="s">
        <v>706</v>
      </c>
      <c r="B275" s="133" t="s">
        <v>316</v>
      </c>
      <c r="C275" s="133" t="s">
        <v>70</v>
      </c>
      <c r="D275" s="133" t="s">
        <v>3</v>
      </c>
      <c r="E275" s="133" t="s">
        <v>3</v>
      </c>
      <c r="F275" s="134">
        <f>F276</f>
        <v>185250</v>
      </c>
      <c r="G275" s="134"/>
      <c r="H275" s="134">
        <f>H276</f>
        <v>205833</v>
      </c>
      <c r="I275" s="134"/>
      <c r="K275" s="134">
        <v>185250</v>
      </c>
      <c r="L275" s="134"/>
      <c r="M275" s="134">
        <v>205833</v>
      </c>
      <c r="N275" s="134"/>
      <c r="P275" s="165">
        <f t="shared" si="84"/>
        <v>0</v>
      </c>
      <c r="Q275" s="165">
        <f t="shared" si="85"/>
        <v>0</v>
      </c>
      <c r="R275" s="165">
        <f t="shared" si="86"/>
        <v>0</v>
      </c>
      <c r="S275" s="165">
        <f t="shared" si="87"/>
        <v>0</v>
      </c>
    </row>
    <row r="276" spans="1:19" outlineLevel="5">
      <c r="A276" s="132" t="s">
        <v>692</v>
      </c>
      <c r="B276" s="133" t="s">
        <v>316</v>
      </c>
      <c r="C276" s="133" t="s">
        <v>70</v>
      </c>
      <c r="D276" s="133" t="s">
        <v>242</v>
      </c>
      <c r="E276" s="133" t="s">
        <v>242</v>
      </c>
      <c r="F276" s="134">
        <f>Приложение_6.1!F546</f>
        <v>185250</v>
      </c>
      <c r="G276" s="134"/>
      <c r="H276" s="134">
        <f>Приложение_6.1!H546</f>
        <v>205833</v>
      </c>
      <c r="I276" s="134"/>
      <c r="K276" s="134">
        <v>185250</v>
      </c>
      <c r="L276" s="134"/>
      <c r="M276" s="134">
        <v>205833</v>
      </c>
      <c r="N276" s="134"/>
      <c r="P276" s="165">
        <f t="shared" si="84"/>
        <v>0</v>
      </c>
      <c r="Q276" s="165">
        <f t="shared" si="85"/>
        <v>0</v>
      </c>
      <c r="R276" s="165">
        <f t="shared" si="86"/>
        <v>0</v>
      </c>
      <c r="S276" s="165">
        <f t="shared" si="87"/>
        <v>0</v>
      </c>
    </row>
    <row r="277" spans="1:19" ht="47.25">
      <c r="A277" s="139" t="s">
        <v>1231</v>
      </c>
      <c r="B277" s="140" t="s">
        <v>282</v>
      </c>
      <c r="C277" s="140" t="s">
        <v>1</v>
      </c>
      <c r="D277" s="140" t="s">
        <v>3</v>
      </c>
      <c r="E277" s="140" t="s">
        <v>3</v>
      </c>
      <c r="F277" s="141">
        <f>F278+F323+F356+F379</f>
        <v>246629236.99000004</v>
      </c>
      <c r="G277" s="141">
        <f>G278+G323+G356+G379</f>
        <v>17539178.43</v>
      </c>
      <c r="H277" s="141">
        <f>H278+H323+H356+H379</f>
        <v>231732914.91</v>
      </c>
      <c r="I277" s="141">
        <f>I278+I323+I356+I379</f>
        <v>2124890</v>
      </c>
      <c r="K277" s="141">
        <v>246629236.99000001</v>
      </c>
      <c r="L277" s="141">
        <f>L278+L323+L356</f>
        <v>17539178.43</v>
      </c>
      <c r="M277" s="141">
        <v>231732914.91</v>
      </c>
      <c r="N277" s="141">
        <f>N278+N323+N356</f>
        <v>2124890</v>
      </c>
      <c r="P277" s="165">
        <f t="shared" si="84"/>
        <v>0</v>
      </c>
      <c r="Q277" s="165">
        <f t="shared" si="85"/>
        <v>0</v>
      </c>
      <c r="R277" s="165">
        <f t="shared" si="86"/>
        <v>0</v>
      </c>
      <c r="S277" s="165">
        <f t="shared" si="87"/>
        <v>0</v>
      </c>
    </row>
    <row r="278" spans="1:19" ht="47.25" outlineLevel="1">
      <c r="A278" s="139" t="s">
        <v>652</v>
      </c>
      <c r="B278" s="140" t="s">
        <v>283</v>
      </c>
      <c r="C278" s="140" t="s">
        <v>1</v>
      </c>
      <c r="D278" s="140" t="s">
        <v>3</v>
      </c>
      <c r="E278" s="140" t="s">
        <v>3</v>
      </c>
      <c r="F278" s="141">
        <f>F279+F285+F292+F299+F303+F313</f>
        <v>176479958.54000002</v>
      </c>
      <c r="G278" s="141">
        <f>G279+G285+G292+G299+G303+G313</f>
        <v>11574884.27</v>
      </c>
      <c r="H278" s="141">
        <f>H279+H285+H292+H299+H303+H313</f>
        <v>167399481.25</v>
      </c>
      <c r="I278" s="141">
        <f>I279+I285+I292+I299+I303+I313</f>
        <v>1683277.52</v>
      </c>
      <c r="K278" s="141">
        <v>176479958.53999999</v>
      </c>
      <c r="L278" s="141">
        <f>L285+L292+L303+L313</f>
        <v>11574884.27</v>
      </c>
      <c r="M278" s="141">
        <v>167399481.25</v>
      </c>
      <c r="N278" s="141">
        <f>N285+N292+N303+N313</f>
        <v>1683277.52</v>
      </c>
      <c r="P278" s="165">
        <f t="shared" si="84"/>
        <v>0</v>
      </c>
      <c r="Q278" s="165">
        <f t="shared" si="85"/>
        <v>0</v>
      </c>
      <c r="R278" s="165">
        <f t="shared" si="86"/>
        <v>0</v>
      </c>
      <c r="S278" s="165">
        <f t="shared" si="87"/>
        <v>0</v>
      </c>
    </row>
    <row r="279" spans="1:19" ht="31.5" outlineLevel="2">
      <c r="A279" s="132" t="s">
        <v>598</v>
      </c>
      <c r="B279" s="133" t="s">
        <v>338</v>
      </c>
      <c r="C279" s="133" t="s">
        <v>1</v>
      </c>
      <c r="D279" s="133" t="s">
        <v>3</v>
      </c>
      <c r="E279" s="133" t="s">
        <v>3</v>
      </c>
      <c r="F279" s="134">
        <f>F280</f>
        <v>1756220</v>
      </c>
      <c r="G279" s="134"/>
      <c r="H279" s="134">
        <f>H280</f>
        <v>1756220</v>
      </c>
      <c r="I279" s="134"/>
      <c r="K279" s="134">
        <v>1756220</v>
      </c>
      <c r="L279" s="134"/>
      <c r="M279" s="134">
        <v>1756220</v>
      </c>
      <c r="N279" s="134"/>
      <c r="P279" s="165">
        <f t="shared" si="84"/>
        <v>0</v>
      </c>
      <c r="Q279" s="165">
        <f t="shared" si="85"/>
        <v>0</v>
      </c>
      <c r="R279" s="165">
        <f t="shared" si="86"/>
        <v>0</v>
      </c>
      <c r="S279" s="165">
        <f t="shared" si="87"/>
        <v>0</v>
      </c>
    </row>
    <row r="280" spans="1:19" ht="31.5" outlineLevel="3">
      <c r="A280" s="132" t="s">
        <v>448</v>
      </c>
      <c r="B280" s="133" t="s">
        <v>339</v>
      </c>
      <c r="C280" s="133" t="s">
        <v>1</v>
      </c>
      <c r="D280" s="133" t="s">
        <v>3</v>
      </c>
      <c r="E280" s="133" t="s">
        <v>3</v>
      </c>
      <c r="F280" s="134">
        <f>F281+F283</f>
        <v>1756220</v>
      </c>
      <c r="G280" s="134"/>
      <c r="H280" s="134">
        <f>H281+H283</f>
        <v>1756220</v>
      </c>
      <c r="I280" s="134"/>
      <c r="K280" s="134">
        <v>1756220</v>
      </c>
      <c r="L280" s="134"/>
      <c r="M280" s="134">
        <v>1756220</v>
      </c>
      <c r="N280" s="134"/>
      <c r="P280" s="165">
        <f t="shared" si="84"/>
        <v>0</v>
      </c>
      <c r="Q280" s="165">
        <f t="shared" si="85"/>
        <v>0</v>
      </c>
      <c r="R280" s="165">
        <f t="shared" si="86"/>
        <v>0</v>
      </c>
      <c r="S280" s="165">
        <f t="shared" si="87"/>
        <v>0</v>
      </c>
    </row>
    <row r="281" spans="1:19" ht="31.5" outlineLevel="4">
      <c r="A281" s="132" t="s">
        <v>703</v>
      </c>
      <c r="B281" s="133" t="s">
        <v>339</v>
      </c>
      <c r="C281" s="133" t="s">
        <v>17</v>
      </c>
      <c r="D281" s="133" t="s">
        <v>3</v>
      </c>
      <c r="E281" s="133" t="s">
        <v>3</v>
      </c>
      <c r="F281" s="134">
        <f>F282</f>
        <v>695220</v>
      </c>
      <c r="G281" s="134"/>
      <c r="H281" s="134">
        <f>H282</f>
        <v>695220</v>
      </c>
      <c r="I281" s="134"/>
      <c r="K281" s="134">
        <v>695220</v>
      </c>
      <c r="L281" s="134"/>
      <c r="M281" s="134">
        <v>695220</v>
      </c>
      <c r="N281" s="134"/>
      <c r="P281" s="165">
        <f t="shared" si="84"/>
        <v>0</v>
      </c>
      <c r="Q281" s="165">
        <f t="shared" si="85"/>
        <v>0</v>
      </c>
      <c r="R281" s="165">
        <f t="shared" si="86"/>
        <v>0</v>
      </c>
      <c r="S281" s="165">
        <f t="shared" si="87"/>
        <v>0</v>
      </c>
    </row>
    <row r="282" spans="1:19" outlineLevel="5">
      <c r="A282" s="132" t="s">
        <v>694</v>
      </c>
      <c r="B282" s="133" t="s">
        <v>339</v>
      </c>
      <c r="C282" s="133" t="s">
        <v>17</v>
      </c>
      <c r="D282" s="133" t="s">
        <v>165</v>
      </c>
      <c r="E282" s="133" t="s">
        <v>2</v>
      </c>
      <c r="F282" s="134">
        <f>Приложение_6.1!F597</f>
        <v>695220</v>
      </c>
      <c r="G282" s="134"/>
      <c r="H282" s="134">
        <f>Приложение_6.1!H597</f>
        <v>695220</v>
      </c>
      <c r="I282" s="134"/>
      <c r="K282" s="134">
        <v>695220</v>
      </c>
      <c r="L282" s="134"/>
      <c r="M282" s="134">
        <v>695220</v>
      </c>
      <c r="N282" s="134"/>
      <c r="P282" s="165">
        <f t="shared" si="84"/>
        <v>0</v>
      </c>
      <c r="Q282" s="165">
        <f t="shared" si="85"/>
        <v>0</v>
      </c>
      <c r="R282" s="165">
        <f t="shared" si="86"/>
        <v>0</v>
      </c>
      <c r="S282" s="165">
        <f t="shared" si="87"/>
        <v>0</v>
      </c>
    </row>
    <row r="283" spans="1:19" ht="31.5" outlineLevel="4">
      <c r="A283" s="132" t="s">
        <v>706</v>
      </c>
      <c r="B283" s="133" t="s">
        <v>339</v>
      </c>
      <c r="C283" s="133" t="s">
        <v>70</v>
      </c>
      <c r="D283" s="133" t="s">
        <v>3</v>
      </c>
      <c r="E283" s="133" t="s">
        <v>3</v>
      </c>
      <c r="F283" s="134">
        <f>F284</f>
        <v>1061000</v>
      </c>
      <c r="G283" s="134"/>
      <c r="H283" s="134">
        <f>H284</f>
        <v>1061000</v>
      </c>
      <c r="I283" s="134"/>
      <c r="K283" s="134">
        <v>1061000</v>
      </c>
      <c r="L283" s="134"/>
      <c r="M283" s="134">
        <v>1061000</v>
      </c>
      <c r="N283" s="134"/>
      <c r="P283" s="165">
        <f t="shared" si="84"/>
        <v>0</v>
      </c>
      <c r="Q283" s="165">
        <f t="shared" si="85"/>
        <v>0</v>
      </c>
      <c r="R283" s="165">
        <f t="shared" si="86"/>
        <v>0</v>
      </c>
      <c r="S283" s="165">
        <f t="shared" si="87"/>
        <v>0</v>
      </c>
    </row>
    <row r="284" spans="1:19" outlineLevel="5">
      <c r="A284" s="132" t="s">
        <v>694</v>
      </c>
      <c r="B284" s="133" t="s">
        <v>339</v>
      </c>
      <c r="C284" s="133" t="s">
        <v>70</v>
      </c>
      <c r="D284" s="133" t="s">
        <v>165</v>
      </c>
      <c r="E284" s="133" t="s">
        <v>2</v>
      </c>
      <c r="F284" s="134">
        <f>Приложение_6.1!F598</f>
        <v>1061000</v>
      </c>
      <c r="G284" s="134"/>
      <c r="H284" s="134">
        <f>Приложение_6.1!H598</f>
        <v>1061000</v>
      </c>
      <c r="I284" s="134"/>
      <c r="K284" s="134">
        <v>1061000</v>
      </c>
      <c r="L284" s="134"/>
      <c r="M284" s="134">
        <v>1061000</v>
      </c>
      <c r="N284" s="134"/>
      <c r="P284" s="165">
        <f t="shared" si="84"/>
        <v>0</v>
      </c>
      <c r="Q284" s="165">
        <f t="shared" si="85"/>
        <v>0</v>
      </c>
      <c r="R284" s="165">
        <f t="shared" si="86"/>
        <v>0</v>
      </c>
      <c r="S284" s="165">
        <f t="shared" si="87"/>
        <v>0</v>
      </c>
    </row>
    <row r="285" spans="1:19" ht="31.5" outlineLevel="2">
      <c r="A285" s="132" t="s">
        <v>581</v>
      </c>
      <c r="B285" s="133" t="s">
        <v>284</v>
      </c>
      <c r="C285" s="133" t="s">
        <v>1</v>
      </c>
      <c r="D285" s="133" t="s">
        <v>3</v>
      </c>
      <c r="E285" s="133" t="s">
        <v>3</v>
      </c>
      <c r="F285" s="134">
        <f>F286+F289</f>
        <v>42951205.390000001</v>
      </c>
      <c r="G285" s="134">
        <f>G286+G289</f>
        <v>490473.33</v>
      </c>
      <c r="H285" s="134">
        <f>H286+H289</f>
        <v>42919070.280000001</v>
      </c>
      <c r="I285" s="134"/>
      <c r="K285" s="134">
        <v>42951205.390000001</v>
      </c>
      <c r="L285" s="134">
        <f>L291</f>
        <v>490473.33</v>
      </c>
      <c r="M285" s="134">
        <v>42919070.280000001</v>
      </c>
      <c r="N285" s="134">
        <f>N291</f>
        <v>0</v>
      </c>
      <c r="P285" s="165">
        <f t="shared" si="84"/>
        <v>0</v>
      </c>
      <c r="Q285" s="165">
        <f t="shared" si="85"/>
        <v>0</v>
      </c>
      <c r="R285" s="165">
        <f t="shared" si="86"/>
        <v>0</v>
      </c>
      <c r="S285" s="165">
        <f t="shared" si="87"/>
        <v>0</v>
      </c>
    </row>
    <row r="286" spans="1:19" ht="63" outlineLevel="3">
      <c r="A286" s="132" t="s">
        <v>450</v>
      </c>
      <c r="B286" s="133" t="s">
        <v>285</v>
      </c>
      <c r="C286" s="133" t="s">
        <v>1</v>
      </c>
      <c r="D286" s="133" t="s">
        <v>3</v>
      </c>
      <c r="E286" s="133" t="s">
        <v>3</v>
      </c>
      <c r="F286" s="134">
        <f>F287</f>
        <v>42460732.060000002</v>
      </c>
      <c r="G286" s="134"/>
      <c r="H286" s="134">
        <f>H287</f>
        <v>42919070.280000001</v>
      </c>
      <c r="I286" s="134"/>
      <c r="K286" s="134">
        <v>42460732.060000002</v>
      </c>
      <c r="L286" s="134"/>
      <c r="M286" s="134">
        <v>42919070.280000001</v>
      </c>
      <c r="N286" s="134"/>
      <c r="P286" s="165">
        <f t="shared" si="84"/>
        <v>0</v>
      </c>
      <c r="Q286" s="165">
        <f t="shared" si="85"/>
        <v>0</v>
      </c>
      <c r="R286" s="165">
        <f t="shared" si="86"/>
        <v>0</v>
      </c>
      <c r="S286" s="165">
        <f t="shared" si="87"/>
        <v>0</v>
      </c>
    </row>
    <row r="287" spans="1:19" ht="31.5" outlineLevel="4">
      <c r="A287" s="132" t="s">
        <v>706</v>
      </c>
      <c r="B287" s="133" t="s">
        <v>285</v>
      </c>
      <c r="C287" s="133" t="s">
        <v>70</v>
      </c>
      <c r="D287" s="133" t="s">
        <v>3</v>
      </c>
      <c r="E287" s="133" t="s">
        <v>3</v>
      </c>
      <c r="F287" s="134">
        <f>F288</f>
        <v>42460732.060000002</v>
      </c>
      <c r="G287" s="134"/>
      <c r="H287" s="134">
        <f>H288</f>
        <v>42919070.280000001</v>
      </c>
      <c r="I287" s="134"/>
      <c r="K287" s="134">
        <v>42460732.060000002</v>
      </c>
      <c r="L287" s="134"/>
      <c r="M287" s="134">
        <v>42919070.280000001</v>
      </c>
      <c r="N287" s="134"/>
      <c r="P287" s="165">
        <f t="shared" si="84"/>
        <v>0</v>
      </c>
      <c r="Q287" s="165">
        <f t="shared" si="85"/>
        <v>0</v>
      </c>
      <c r="R287" s="165">
        <f t="shared" si="86"/>
        <v>0</v>
      </c>
      <c r="S287" s="165">
        <f t="shared" si="87"/>
        <v>0</v>
      </c>
    </row>
    <row r="288" spans="1:19" outlineLevel="5">
      <c r="A288" s="132" t="s">
        <v>691</v>
      </c>
      <c r="B288" s="133" t="s">
        <v>285</v>
      </c>
      <c r="C288" s="133" t="s">
        <v>70</v>
      </c>
      <c r="D288" s="133" t="s">
        <v>242</v>
      </c>
      <c r="E288" s="133" t="s">
        <v>14</v>
      </c>
      <c r="F288" s="134">
        <f>Приложение_6.1!F493</f>
        <v>42460732.060000002</v>
      </c>
      <c r="G288" s="134"/>
      <c r="H288" s="134">
        <f>Приложение_6.1!H493</f>
        <v>42919070.280000001</v>
      </c>
      <c r="I288" s="134"/>
      <c r="K288" s="134">
        <v>42460732.060000002</v>
      </c>
      <c r="L288" s="134"/>
      <c r="M288" s="134">
        <v>42919070.280000001</v>
      </c>
      <c r="N288" s="134"/>
      <c r="P288" s="165">
        <f t="shared" si="84"/>
        <v>0</v>
      </c>
      <c r="Q288" s="165">
        <f t="shared" si="85"/>
        <v>0</v>
      </c>
      <c r="R288" s="165">
        <f t="shared" si="86"/>
        <v>0</v>
      </c>
      <c r="S288" s="165">
        <f t="shared" si="87"/>
        <v>0</v>
      </c>
    </row>
    <row r="289" spans="1:19" ht="63" outlineLevel="3">
      <c r="A289" s="132" t="s">
        <v>472</v>
      </c>
      <c r="B289" s="133" t="s">
        <v>286</v>
      </c>
      <c r="C289" s="133" t="s">
        <v>1</v>
      </c>
      <c r="D289" s="133" t="s">
        <v>3</v>
      </c>
      <c r="E289" s="133" t="s">
        <v>3</v>
      </c>
      <c r="F289" s="134">
        <f t="shared" ref="F289:G290" si="88">F290</f>
        <v>490473.33</v>
      </c>
      <c r="G289" s="134">
        <f t="shared" si="88"/>
        <v>490473.33</v>
      </c>
      <c r="H289" s="134">
        <f t="shared" ref="H289:H290" si="89">H290</f>
        <v>0</v>
      </c>
      <c r="I289" s="134"/>
      <c r="K289" s="134">
        <v>490473.33</v>
      </c>
      <c r="L289" s="134">
        <v>490473.33</v>
      </c>
      <c r="M289" s="134">
        <v>0</v>
      </c>
      <c r="N289" s="134">
        <v>0</v>
      </c>
      <c r="P289" s="165">
        <f t="shared" si="84"/>
        <v>0</v>
      </c>
      <c r="Q289" s="165">
        <f t="shared" si="85"/>
        <v>0</v>
      </c>
      <c r="R289" s="165">
        <f t="shared" si="86"/>
        <v>0</v>
      </c>
      <c r="S289" s="165">
        <f t="shared" si="87"/>
        <v>0</v>
      </c>
    </row>
    <row r="290" spans="1:19" ht="31.5" outlineLevel="4">
      <c r="A290" s="132" t="s">
        <v>706</v>
      </c>
      <c r="B290" s="133" t="s">
        <v>286</v>
      </c>
      <c r="C290" s="133" t="s">
        <v>70</v>
      </c>
      <c r="D290" s="133" t="s">
        <v>3</v>
      </c>
      <c r="E290" s="133" t="s">
        <v>3</v>
      </c>
      <c r="F290" s="134">
        <f t="shared" si="88"/>
        <v>490473.33</v>
      </c>
      <c r="G290" s="134">
        <f t="shared" si="88"/>
        <v>490473.33</v>
      </c>
      <c r="H290" s="134">
        <f t="shared" si="89"/>
        <v>0</v>
      </c>
      <c r="I290" s="134"/>
      <c r="K290" s="134">
        <v>490473.33</v>
      </c>
      <c r="L290" s="134">
        <v>490473.33</v>
      </c>
      <c r="M290" s="134">
        <v>0</v>
      </c>
      <c r="N290" s="134">
        <v>0</v>
      </c>
      <c r="P290" s="165">
        <f t="shared" si="84"/>
        <v>0</v>
      </c>
      <c r="Q290" s="165">
        <f t="shared" si="85"/>
        <v>0</v>
      </c>
      <c r="R290" s="165">
        <f t="shared" si="86"/>
        <v>0</v>
      </c>
      <c r="S290" s="165">
        <f t="shared" si="87"/>
        <v>0</v>
      </c>
    </row>
    <row r="291" spans="1:19" outlineLevel="5">
      <c r="A291" s="132" t="s">
        <v>691</v>
      </c>
      <c r="B291" s="133" t="s">
        <v>286</v>
      </c>
      <c r="C291" s="133" t="s">
        <v>70</v>
      </c>
      <c r="D291" s="133" t="s">
        <v>242</v>
      </c>
      <c r="E291" s="133" t="s">
        <v>14</v>
      </c>
      <c r="F291" s="134">
        <f>Приложение_6.1!F495</f>
        <v>490473.33</v>
      </c>
      <c r="G291" s="134">
        <f>F291</f>
        <v>490473.33</v>
      </c>
      <c r="H291" s="134">
        <f>Приложение_6.1!H495</f>
        <v>0</v>
      </c>
      <c r="I291" s="134"/>
      <c r="K291" s="134">
        <v>490473.33</v>
      </c>
      <c r="L291" s="134">
        <v>490473.33</v>
      </c>
      <c r="M291" s="134">
        <v>0</v>
      </c>
      <c r="N291" s="134">
        <v>0</v>
      </c>
      <c r="P291" s="165">
        <f t="shared" si="84"/>
        <v>0</v>
      </c>
      <c r="Q291" s="165">
        <f t="shared" si="85"/>
        <v>0</v>
      </c>
      <c r="R291" s="165">
        <f t="shared" si="86"/>
        <v>0</v>
      </c>
      <c r="S291" s="165">
        <f t="shared" si="87"/>
        <v>0</v>
      </c>
    </row>
    <row r="292" spans="1:19" ht="47.25" outlineLevel="2">
      <c r="A292" s="132" t="s">
        <v>582</v>
      </c>
      <c r="B292" s="133" t="s">
        <v>288</v>
      </c>
      <c r="C292" s="133" t="s">
        <v>1</v>
      </c>
      <c r="D292" s="133" t="s">
        <v>3</v>
      </c>
      <c r="E292" s="133" t="s">
        <v>3</v>
      </c>
      <c r="F292" s="134">
        <f>F293+F296</f>
        <v>20436797.09</v>
      </c>
      <c r="G292" s="134">
        <f>G293+G296</f>
        <v>220357.58</v>
      </c>
      <c r="H292" s="134">
        <f>H293+H296</f>
        <v>19875526.289999999</v>
      </c>
      <c r="I292" s="134"/>
      <c r="K292" s="134">
        <v>20436797.09</v>
      </c>
      <c r="L292" s="134">
        <f>L298</f>
        <v>220357.58</v>
      </c>
      <c r="M292" s="134">
        <v>19875526.289999999</v>
      </c>
      <c r="N292" s="134">
        <f>N298</f>
        <v>0</v>
      </c>
      <c r="P292" s="165">
        <f t="shared" si="84"/>
        <v>0</v>
      </c>
      <c r="Q292" s="165">
        <f t="shared" si="85"/>
        <v>0</v>
      </c>
      <c r="R292" s="165">
        <f t="shared" si="86"/>
        <v>0</v>
      </c>
      <c r="S292" s="165">
        <f t="shared" si="87"/>
        <v>0</v>
      </c>
    </row>
    <row r="293" spans="1:19" ht="63" outlineLevel="3">
      <c r="A293" s="132" t="s">
        <v>450</v>
      </c>
      <c r="B293" s="133" t="s">
        <v>289</v>
      </c>
      <c r="C293" s="133" t="s">
        <v>1</v>
      </c>
      <c r="D293" s="133" t="s">
        <v>3</v>
      </c>
      <c r="E293" s="133" t="s">
        <v>3</v>
      </c>
      <c r="F293" s="134">
        <f>F294</f>
        <v>20216439.510000002</v>
      </c>
      <c r="G293" s="134"/>
      <c r="H293" s="134">
        <f>H294</f>
        <v>19875526.289999999</v>
      </c>
      <c r="I293" s="134"/>
      <c r="K293" s="134">
        <v>20216439.510000002</v>
      </c>
      <c r="L293" s="134"/>
      <c r="M293" s="134">
        <v>19875526.289999999</v>
      </c>
      <c r="N293" s="134"/>
      <c r="P293" s="165">
        <f t="shared" si="84"/>
        <v>0</v>
      </c>
      <c r="Q293" s="165">
        <f t="shared" si="85"/>
        <v>0</v>
      </c>
      <c r="R293" s="165">
        <f t="shared" si="86"/>
        <v>0</v>
      </c>
      <c r="S293" s="165">
        <f t="shared" si="87"/>
        <v>0</v>
      </c>
    </row>
    <row r="294" spans="1:19" ht="31.5" outlineLevel="4">
      <c r="A294" s="132" t="s">
        <v>706</v>
      </c>
      <c r="B294" s="133" t="s">
        <v>289</v>
      </c>
      <c r="C294" s="133" t="s">
        <v>70</v>
      </c>
      <c r="D294" s="133" t="s">
        <v>3</v>
      </c>
      <c r="E294" s="133" t="s">
        <v>3</v>
      </c>
      <c r="F294" s="134">
        <f>F295</f>
        <v>20216439.510000002</v>
      </c>
      <c r="G294" s="134"/>
      <c r="H294" s="134">
        <f>H295</f>
        <v>19875526.289999999</v>
      </c>
      <c r="I294" s="134"/>
      <c r="K294" s="134">
        <v>20216439.510000002</v>
      </c>
      <c r="L294" s="134"/>
      <c r="M294" s="134">
        <v>19875526.289999999</v>
      </c>
      <c r="N294" s="134"/>
      <c r="P294" s="165">
        <f t="shared" si="84"/>
        <v>0</v>
      </c>
      <c r="Q294" s="165">
        <f t="shared" si="85"/>
        <v>0</v>
      </c>
      <c r="R294" s="165">
        <f t="shared" si="86"/>
        <v>0</v>
      </c>
      <c r="S294" s="165">
        <f t="shared" si="87"/>
        <v>0</v>
      </c>
    </row>
    <row r="295" spans="1:19" outlineLevel="5">
      <c r="A295" s="132" t="s">
        <v>691</v>
      </c>
      <c r="B295" s="133" t="s">
        <v>289</v>
      </c>
      <c r="C295" s="133" t="s">
        <v>70</v>
      </c>
      <c r="D295" s="133" t="s">
        <v>242</v>
      </c>
      <c r="E295" s="133" t="s">
        <v>14</v>
      </c>
      <c r="F295" s="134">
        <f>Приложение_6.1!F498</f>
        <v>20216439.510000002</v>
      </c>
      <c r="G295" s="134"/>
      <c r="H295" s="134">
        <f>Приложение_6.1!H498</f>
        <v>19875526.289999999</v>
      </c>
      <c r="I295" s="134"/>
      <c r="K295" s="134">
        <v>20216439.510000002</v>
      </c>
      <c r="L295" s="134"/>
      <c r="M295" s="134">
        <v>19875526.289999999</v>
      </c>
      <c r="N295" s="134"/>
      <c r="P295" s="165">
        <f t="shared" si="84"/>
        <v>0</v>
      </c>
      <c r="Q295" s="165">
        <f t="shared" si="85"/>
        <v>0</v>
      </c>
      <c r="R295" s="165">
        <f t="shared" si="86"/>
        <v>0</v>
      </c>
      <c r="S295" s="165">
        <f t="shared" si="87"/>
        <v>0</v>
      </c>
    </row>
    <row r="296" spans="1:19" ht="63" outlineLevel="3">
      <c r="A296" s="132" t="s">
        <v>472</v>
      </c>
      <c r="B296" s="133" t="s">
        <v>290</v>
      </c>
      <c r="C296" s="133" t="s">
        <v>1</v>
      </c>
      <c r="D296" s="133" t="s">
        <v>3</v>
      </c>
      <c r="E296" s="133" t="s">
        <v>3</v>
      </c>
      <c r="F296" s="134">
        <f t="shared" ref="F296:H297" si="90">F297</f>
        <v>220357.58</v>
      </c>
      <c r="G296" s="134">
        <f t="shared" si="90"/>
        <v>220357.58</v>
      </c>
      <c r="H296" s="134">
        <f t="shared" si="90"/>
        <v>0</v>
      </c>
      <c r="I296" s="134"/>
      <c r="K296" s="134">
        <v>220357.58</v>
      </c>
      <c r="L296" s="134">
        <v>220357.58</v>
      </c>
      <c r="M296" s="134">
        <v>0</v>
      </c>
      <c r="N296" s="134">
        <v>0</v>
      </c>
      <c r="P296" s="165">
        <f t="shared" si="84"/>
        <v>0</v>
      </c>
      <c r="Q296" s="165">
        <f t="shared" si="85"/>
        <v>0</v>
      </c>
      <c r="R296" s="165">
        <f t="shared" si="86"/>
        <v>0</v>
      </c>
      <c r="S296" s="165">
        <f t="shared" si="87"/>
        <v>0</v>
      </c>
    </row>
    <row r="297" spans="1:19" ht="31.5" outlineLevel="4">
      <c r="A297" s="132" t="s">
        <v>706</v>
      </c>
      <c r="B297" s="133" t="s">
        <v>290</v>
      </c>
      <c r="C297" s="133" t="s">
        <v>70</v>
      </c>
      <c r="D297" s="133" t="s">
        <v>3</v>
      </c>
      <c r="E297" s="133" t="s">
        <v>3</v>
      </c>
      <c r="F297" s="134">
        <f t="shared" si="90"/>
        <v>220357.58</v>
      </c>
      <c r="G297" s="134">
        <f t="shared" si="90"/>
        <v>220357.58</v>
      </c>
      <c r="H297" s="134">
        <f t="shared" si="90"/>
        <v>0</v>
      </c>
      <c r="I297" s="134"/>
      <c r="K297" s="134">
        <v>220357.58</v>
      </c>
      <c r="L297" s="134">
        <v>220357.58</v>
      </c>
      <c r="M297" s="134">
        <v>0</v>
      </c>
      <c r="N297" s="134">
        <v>0</v>
      </c>
      <c r="P297" s="165">
        <f t="shared" si="84"/>
        <v>0</v>
      </c>
      <c r="Q297" s="165">
        <f t="shared" si="85"/>
        <v>0</v>
      </c>
      <c r="R297" s="165">
        <f t="shared" si="86"/>
        <v>0</v>
      </c>
      <c r="S297" s="165">
        <f t="shared" si="87"/>
        <v>0</v>
      </c>
    </row>
    <row r="298" spans="1:19" outlineLevel="5">
      <c r="A298" s="132" t="s">
        <v>691</v>
      </c>
      <c r="B298" s="133" t="s">
        <v>290</v>
      </c>
      <c r="C298" s="133" t="s">
        <v>70</v>
      </c>
      <c r="D298" s="133" t="s">
        <v>242</v>
      </c>
      <c r="E298" s="133" t="s">
        <v>14</v>
      </c>
      <c r="F298" s="134">
        <f>Приложение_6.1!F500</f>
        <v>220357.58</v>
      </c>
      <c r="G298" s="134">
        <f>F298</f>
        <v>220357.58</v>
      </c>
      <c r="H298" s="134">
        <f>Приложение_6.1!H500</f>
        <v>0</v>
      </c>
      <c r="I298" s="134"/>
      <c r="K298" s="134">
        <v>220357.58</v>
      </c>
      <c r="L298" s="134">
        <v>220357.58</v>
      </c>
      <c r="M298" s="134">
        <v>0</v>
      </c>
      <c r="N298" s="134">
        <v>0</v>
      </c>
      <c r="P298" s="165">
        <f t="shared" si="84"/>
        <v>0</v>
      </c>
      <c r="Q298" s="165">
        <f t="shared" si="85"/>
        <v>0</v>
      </c>
      <c r="R298" s="165">
        <f t="shared" si="86"/>
        <v>0</v>
      </c>
      <c r="S298" s="165">
        <f t="shared" si="87"/>
        <v>0</v>
      </c>
    </row>
    <row r="299" spans="1:19" outlineLevel="2">
      <c r="A299" s="132" t="s">
        <v>571</v>
      </c>
      <c r="B299" s="133" t="s">
        <v>292</v>
      </c>
      <c r="C299" s="133" t="s">
        <v>1</v>
      </c>
      <c r="D299" s="133" t="s">
        <v>3</v>
      </c>
      <c r="E299" s="133" t="s">
        <v>3</v>
      </c>
      <c r="F299" s="134">
        <f>F300</f>
        <v>978180</v>
      </c>
      <c r="G299" s="134"/>
      <c r="H299" s="134">
        <f>H300</f>
        <v>1100453</v>
      </c>
      <c r="I299" s="134"/>
      <c r="K299" s="134">
        <v>978180</v>
      </c>
      <c r="L299" s="134"/>
      <c r="M299" s="134">
        <v>1100453</v>
      </c>
      <c r="N299" s="134"/>
      <c r="P299" s="165">
        <f t="shared" si="84"/>
        <v>0</v>
      </c>
      <c r="Q299" s="165">
        <f t="shared" si="85"/>
        <v>0</v>
      </c>
      <c r="R299" s="165">
        <f t="shared" si="86"/>
        <v>0</v>
      </c>
      <c r="S299" s="165">
        <f t="shared" si="87"/>
        <v>0</v>
      </c>
    </row>
    <row r="300" spans="1:19" ht="63" outlineLevel="3">
      <c r="A300" s="132" t="s">
        <v>439</v>
      </c>
      <c r="B300" s="133" t="s">
        <v>293</v>
      </c>
      <c r="C300" s="133" t="s">
        <v>1</v>
      </c>
      <c r="D300" s="133" t="s">
        <v>3</v>
      </c>
      <c r="E300" s="133" t="s">
        <v>3</v>
      </c>
      <c r="F300" s="134">
        <f>F301</f>
        <v>978180</v>
      </c>
      <c r="G300" s="134"/>
      <c r="H300" s="134">
        <f>H301</f>
        <v>1100453</v>
      </c>
      <c r="I300" s="134"/>
      <c r="K300" s="134">
        <v>978180</v>
      </c>
      <c r="L300" s="134"/>
      <c r="M300" s="134">
        <v>1100453</v>
      </c>
      <c r="N300" s="134"/>
      <c r="P300" s="165">
        <f t="shared" si="84"/>
        <v>0</v>
      </c>
      <c r="Q300" s="165">
        <f t="shared" si="85"/>
        <v>0</v>
      </c>
      <c r="R300" s="165">
        <f t="shared" si="86"/>
        <v>0</v>
      </c>
      <c r="S300" s="165">
        <f t="shared" si="87"/>
        <v>0</v>
      </c>
    </row>
    <row r="301" spans="1:19" ht="31.5" outlineLevel="4">
      <c r="A301" s="132" t="s">
        <v>706</v>
      </c>
      <c r="B301" s="133" t="s">
        <v>293</v>
      </c>
      <c r="C301" s="133" t="s">
        <v>70</v>
      </c>
      <c r="D301" s="133" t="s">
        <v>3</v>
      </c>
      <c r="E301" s="133" t="s">
        <v>3</v>
      </c>
      <c r="F301" s="134">
        <f>F302</f>
        <v>978180</v>
      </c>
      <c r="G301" s="134"/>
      <c r="H301" s="134">
        <f>H302</f>
        <v>1100453</v>
      </c>
      <c r="I301" s="134"/>
      <c r="K301" s="134">
        <v>978180</v>
      </c>
      <c r="L301" s="134"/>
      <c r="M301" s="134">
        <v>1100453</v>
      </c>
      <c r="N301" s="134"/>
      <c r="P301" s="165">
        <f t="shared" si="84"/>
        <v>0</v>
      </c>
      <c r="Q301" s="165">
        <f t="shared" si="85"/>
        <v>0</v>
      </c>
      <c r="R301" s="165">
        <f t="shared" si="86"/>
        <v>0</v>
      </c>
      <c r="S301" s="165">
        <f t="shared" si="87"/>
        <v>0</v>
      </c>
    </row>
    <row r="302" spans="1:19" outlineLevel="5">
      <c r="A302" s="132" t="s">
        <v>691</v>
      </c>
      <c r="B302" s="133" t="s">
        <v>293</v>
      </c>
      <c r="C302" s="133" t="s">
        <v>70</v>
      </c>
      <c r="D302" s="133" t="s">
        <v>242</v>
      </c>
      <c r="E302" s="133" t="s">
        <v>14</v>
      </c>
      <c r="F302" s="134">
        <f>Приложение_6.1!F503</f>
        <v>978180</v>
      </c>
      <c r="G302" s="134"/>
      <c r="H302" s="134">
        <f>Приложение_6.1!H503</f>
        <v>1100453</v>
      </c>
      <c r="I302" s="134"/>
      <c r="K302" s="134">
        <v>978180</v>
      </c>
      <c r="L302" s="134"/>
      <c r="M302" s="134">
        <v>1100453</v>
      </c>
      <c r="N302" s="134"/>
      <c r="P302" s="165">
        <f t="shared" si="84"/>
        <v>0</v>
      </c>
      <c r="Q302" s="165">
        <f t="shared" si="85"/>
        <v>0</v>
      </c>
      <c r="R302" s="165">
        <f t="shared" si="86"/>
        <v>0</v>
      </c>
      <c r="S302" s="165">
        <f t="shared" si="87"/>
        <v>0</v>
      </c>
    </row>
    <row r="303" spans="1:19" ht="47.25" outlineLevel="2">
      <c r="A303" s="132" t="s">
        <v>599</v>
      </c>
      <c r="B303" s="133" t="s">
        <v>340</v>
      </c>
      <c r="C303" s="133" t="s">
        <v>1</v>
      </c>
      <c r="D303" s="133" t="s">
        <v>3</v>
      </c>
      <c r="E303" s="133" t="s">
        <v>3</v>
      </c>
      <c r="F303" s="134">
        <f>F304+F307+F310</f>
        <v>108556818.06</v>
      </c>
      <c r="G303" s="134">
        <f>G304+G307+G310</f>
        <v>10449045.359999999</v>
      </c>
      <c r="H303" s="134">
        <f>H304+H307+H310</f>
        <v>100028279.67999999</v>
      </c>
      <c r="I303" s="134">
        <f>I304+I307+I310</f>
        <v>1246035.52</v>
      </c>
      <c r="K303" s="134">
        <v>108556818.06</v>
      </c>
      <c r="L303" s="134">
        <f>L309</f>
        <v>10449045.359999999</v>
      </c>
      <c r="M303" s="134">
        <v>100028279.68000001</v>
      </c>
      <c r="N303" s="134">
        <f>N309</f>
        <v>1246035.52</v>
      </c>
      <c r="P303" s="165">
        <f t="shared" si="84"/>
        <v>0</v>
      </c>
      <c r="Q303" s="165">
        <f t="shared" si="85"/>
        <v>0</v>
      </c>
      <c r="R303" s="165">
        <f t="shared" si="86"/>
        <v>0</v>
      </c>
      <c r="S303" s="165">
        <f t="shared" si="87"/>
        <v>0</v>
      </c>
    </row>
    <row r="304" spans="1:19" ht="63" outlineLevel="3">
      <c r="A304" s="132" t="s">
        <v>450</v>
      </c>
      <c r="B304" s="133" t="s">
        <v>341</v>
      </c>
      <c r="C304" s="133" t="s">
        <v>1</v>
      </c>
      <c r="D304" s="133" t="s">
        <v>3</v>
      </c>
      <c r="E304" s="133" t="s">
        <v>3</v>
      </c>
      <c r="F304" s="134">
        <f>F305</f>
        <v>98070639.900000006</v>
      </c>
      <c r="G304" s="134"/>
      <c r="H304" s="134">
        <f>H305</f>
        <v>98719942.379999995</v>
      </c>
      <c r="I304" s="134"/>
      <c r="K304" s="134">
        <v>98070639.900000006</v>
      </c>
      <c r="L304" s="134"/>
      <c r="M304" s="134">
        <v>98719942.379999995</v>
      </c>
      <c r="N304" s="134"/>
      <c r="P304" s="165">
        <f t="shared" si="84"/>
        <v>0</v>
      </c>
      <c r="Q304" s="165">
        <f t="shared" si="85"/>
        <v>0</v>
      </c>
      <c r="R304" s="165">
        <f t="shared" si="86"/>
        <v>0</v>
      </c>
      <c r="S304" s="165">
        <f t="shared" si="87"/>
        <v>0</v>
      </c>
    </row>
    <row r="305" spans="1:19" ht="31.5" outlineLevel="4">
      <c r="A305" s="132" t="s">
        <v>706</v>
      </c>
      <c r="B305" s="133" t="s">
        <v>341</v>
      </c>
      <c r="C305" s="133" t="s">
        <v>70</v>
      </c>
      <c r="D305" s="133" t="s">
        <v>3</v>
      </c>
      <c r="E305" s="133" t="s">
        <v>3</v>
      </c>
      <c r="F305" s="134">
        <f>F306</f>
        <v>98070639.900000006</v>
      </c>
      <c r="G305" s="134"/>
      <c r="H305" s="134">
        <f>H306</f>
        <v>98719942.379999995</v>
      </c>
      <c r="I305" s="134"/>
      <c r="K305" s="134">
        <v>98070639.900000006</v>
      </c>
      <c r="L305" s="134"/>
      <c r="M305" s="134">
        <v>98719942.379999995</v>
      </c>
      <c r="N305" s="134"/>
      <c r="P305" s="165">
        <f t="shared" si="84"/>
        <v>0</v>
      </c>
      <c r="Q305" s="165">
        <f t="shared" si="85"/>
        <v>0</v>
      </c>
      <c r="R305" s="165">
        <f t="shared" si="86"/>
        <v>0</v>
      </c>
      <c r="S305" s="165">
        <f t="shared" si="87"/>
        <v>0</v>
      </c>
    </row>
    <row r="306" spans="1:19" outlineLevel="5">
      <c r="A306" s="132" t="s">
        <v>694</v>
      </c>
      <c r="B306" s="133" t="s">
        <v>341</v>
      </c>
      <c r="C306" s="133" t="s">
        <v>70</v>
      </c>
      <c r="D306" s="133" t="s">
        <v>165</v>
      </c>
      <c r="E306" s="133" t="s">
        <v>2</v>
      </c>
      <c r="F306" s="134">
        <f>Приложение_6.1!F601</f>
        <v>98070639.900000006</v>
      </c>
      <c r="G306" s="134"/>
      <c r="H306" s="134">
        <f>Приложение_6.1!H601</f>
        <v>98719942.379999995</v>
      </c>
      <c r="I306" s="134"/>
      <c r="K306" s="134">
        <v>98070639.900000006</v>
      </c>
      <c r="L306" s="134"/>
      <c r="M306" s="134">
        <v>98719942.379999995</v>
      </c>
      <c r="N306" s="134"/>
      <c r="P306" s="165">
        <f t="shared" si="84"/>
        <v>0</v>
      </c>
      <c r="Q306" s="165">
        <f t="shared" si="85"/>
        <v>0</v>
      </c>
      <c r="R306" s="165">
        <f t="shared" si="86"/>
        <v>0</v>
      </c>
      <c r="S306" s="165">
        <f t="shared" si="87"/>
        <v>0</v>
      </c>
    </row>
    <row r="307" spans="1:19" ht="63" outlineLevel="3">
      <c r="A307" s="132" t="s">
        <v>472</v>
      </c>
      <c r="B307" s="133" t="s">
        <v>342</v>
      </c>
      <c r="C307" s="133" t="s">
        <v>1</v>
      </c>
      <c r="D307" s="133" t="s">
        <v>3</v>
      </c>
      <c r="E307" s="133" t="s">
        <v>3</v>
      </c>
      <c r="F307" s="134">
        <f t="shared" ref="F307:G308" si="91">F308</f>
        <v>10449045.359999999</v>
      </c>
      <c r="G307" s="134">
        <f t="shared" si="91"/>
        <v>10449045.359999999</v>
      </c>
      <c r="H307" s="134">
        <f t="shared" ref="H307:H308" si="92">H308</f>
        <v>1246035.52</v>
      </c>
      <c r="I307" s="134">
        <f t="shared" ref="I307:I308" si="93">I308</f>
        <v>1246035.52</v>
      </c>
      <c r="K307" s="134">
        <v>10449045.359999999</v>
      </c>
      <c r="L307" s="134">
        <v>10449045.359999999</v>
      </c>
      <c r="M307" s="134">
        <v>1246035.52</v>
      </c>
      <c r="N307" s="134">
        <v>1246035.52</v>
      </c>
      <c r="P307" s="165">
        <f t="shared" si="84"/>
        <v>0</v>
      </c>
      <c r="Q307" s="165">
        <f t="shared" si="85"/>
        <v>0</v>
      </c>
      <c r="R307" s="165">
        <f t="shared" si="86"/>
        <v>0</v>
      </c>
      <c r="S307" s="165">
        <f t="shared" si="87"/>
        <v>0</v>
      </c>
    </row>
    <row r="308" spans="1:19" ht="31.5" outlineLevel="4">
      <c r="A308" s="132" t="s">
        <v>706</v>
      </c>
      <c r="B308" s="133" t="s">
        <v>342</v>
      </c>
      <c r="C308" s="133" t="s">
        <v>70</v>
      </c>
      <c r="D308" s="133" t="s">
        <v>3</v>
      </c>
      <c r="E308" s="133" t="s">
        <v>3</v>
      </c>
      <c r="F308" s="134">
        <f t="shared" si="91"/>
        <v>10449045.359999999</v>
      </c>
      <c r="G308" s="134">
        <f t="shared" si="91"/>
        <v>10449045.359999999</v>
      </c>
      <c r="H308" s="134">
        <f t="shared" si="92"/>
        <v>1246035.52</v>
      </c>
      <c r="I308" s="134">
        <f t="shared" si="93"/>
        <v>1246035.52</v>
      </c>
      <c r="K308" s="134">
        <v>10449045.359999999</v>
      </c>
      <c r="L308" s="134">
        <v>10449045.359999999</v>
      </c>
      <c r="M308" s="134">
        <v>1246035.52</v>
      </c>
      <c r="N308" s="134">
        <v>1246035.52</v>
      </c>
      <c r="P308" s="165">
        <f t="shared" si="84"/>
        <v>0</v>
      </c>
      <c r="Q308" s="165">
        <f t="shared" si="85"/>
        <v>0</v>
      </c>
      <c r="R308" s="165">
        <f t="shared" si="86"/>
        <v>0</v>
      </c>
      <c r="S308" s="165">
        <f t="shared" si="87"/>
        <v>0</v>
      </c>
    </row>
    <row r="309" spans="1:19" outlineLevel="5">
      <c r="A309" s="132" t="s">
        <v>694</v>
      </c>
      <c r="B309" s="133" t="s">
        <v>342</v>
      </c>
      <c r="C309" s="133" t="s">
        <v>70</v>
      </c>
      <c r="D309" s="133" t="s">
        <v>165</v>
      </c>
      <c r="E309" s="133" t="s">
        <v>2</v>
      </c>
      <c r="F309" s="134">
        <f>Приложение_6.1!F603</f>
        <v>10449045.359999999</v>
      </c>
      <c r="G309" s="134">
        <f>F309</f>
        <v>10449045.359999999</v>
      </c>
      <c r="H309" s="134">
        <f>Приложение_6.1!H603</f>
        <v>1246035.52</v>
      </c>
      <c r="I309" s="134">
        <f>H309</f>
        <v>1246035.52</v>
      </c>
      <c r="K309" s="134">
        <v>10449045.359999999</v>
      </c>
      <c r="L309" s="134">
        <v>10449045.359999999</v>
      </c>
      <c r="M309" s="134">
        <v>1246035.52</v>
      </c>
      <c r="N309" s="134">
        <v>1246035.52</v>
      </c>
      <c r="P309" s="165">
        <f t="shared" si="84"/>
        <v>0</v>
      </c>
      <c r="Q309" s="165">
        <f t="shared" si="85"/>
        <v>0</v>
      </c>
      <c r="R309" s="165">
        <f t="shared" si="86"/>
        <v>0</v>
      </c>
      <c r="S309" s="165">
        <f t="shared" si="87"/>
        <v>0</v>
      </c>
    </row>
    <row r="310" spans="1:19" ht="63" outlineLevel="3">
      <c r="A310" s="132" t="s">
        <v>472</v>
      </c>
      <c r="B310" s="133" t="s">
        <v>343</v>
      </c>
      <c r="C310" s="133" t="s">
        <v>1</v>
      </c>
      <c r="D310" s="133" t="s">
        <v>3</v>
      </c>
      <c r="E310" s="133" t="s">
        <v>3</v>
      </c>
      <c r="F310" s="134">
        <f>F311</f>
        <v>37132.800000000003</v>
      </c>
      <c r="G310" s="134"/>
      <c r="H310" s="134">
        <f>H311</f>
        <v>62301.78</v>
      </c>
      <c r="I310" s="134"/>
      <c r="K310" s="134">
        <v>37132.800000000003</v>
      </c>
      <c r="L310" s="134"/>
      <c r="M310" s="134">
        <v>62301.78</v>
      </c>
      <c r="N310" s="134"/>
      <c r="P310" s="165">
        <f t="shared" si="84"/>
        <v>0</v>
      </c>
      <c r="Q310" s="165">
        <f t="shared" si="85"/>
        <v>0</v>
      </c>
      <c r="R310" s="165">
        <f t="shared" si="86"/>
        <v>0</v>
      </c>
      <c r="S310" s="165">
        <f t="shared" si="87"/>
        <v>0</v>
      </c>
    </row>
    <row r="311" spans="1:19" ht="31.5" outlineLevel="4">
      <c r="A311" s="132" t="s">
        <v>706</v>
      </c>
      <c r="B311" s="133" t="s">
        <v>343</v>
      </c>
      <c r="C311" s="133" t="s">
        <v>70</v>
      </c>
      <c r="D311" s="133" t="s">
        <v>3</v>
      </c>
      <c r="E311" s="133" t="s">
        <v>3</v>
      </c>
      <c r="F311" s="134">
        <f>F312</f>
        <v>37132.800000000003</v>
      </c>
      <c r="G311" s="134"/>
      <c r="H311" s="134">
        <f>H312</f>
        <v>62301.78</v>
      </c>
      <c r="I311" s="134"/>
      <c r="K311" s="134">
        <v>37132.800000000003</v>
      </c>
      <c r="L311" s="134"/>
      <c r="M311" s="134">
        <v>62301.78</v>
      </c>
      <c r="N311" s="134"/>
      <c r="P311" s="165">
        <f t="shared" si="84"/>
        <v>0</v>
      </c>
      <c r="Q311" s="165">
        <f t="shared" si="85"/>
        <v>0</v>
      </c>
      <c r="R311" s="165">
        <f t="shared" si="86"/>
        <v>0</v>
      </c>
      <c r="S311" s="165">
        <f t="shared" si="87"/>
        <v>0</v>
      </c>
    </row>
    <row r="312" spans="1:19" outlineLevel="5">
      <c r="A312" s="132" t="s">
        <v>694</v>
      </c>
      <c r="B312" s="133" t="s">
        <v>343</v>
      </c>
      <c r="C312" s="133" t="s">
        <v>70</v>
      </c>
      <c r="D312" s="133" t="s">
        <v>165</v>
      </c>
      <c r="E312" s="133" t="s">
        <v>2</v>
      </c>
      <c r="F312" s="134">
        <f>Приложение_6.1!F605</f>
        <v>37132.800000000003</v>
      </c>
      <c r="G312" s="134"/>
      <c r="H312" s="134">
        <f>Приложение_6.1!H605</f>
        <v>62301.78</v>
      </c>
      <c r="I312" s="134"/>
      <c r="K312" s="134">
        <v>37132.800000000003</v>
      </c>
      <c r="L312" s="134"/>
      <c r="M312" s="134">
        <v>62301.78</v>
      </c>
      <c r="N312" s="134"/>
      <c r="P312" s="165">
        <f t="shared" si="84"/>
        <v>0</v>
      </c>
      <c r="Q312" s="165">
        <f t="shared" si="85"/>
        <v>0</v>
      </c>
      <c r="R312" s="165">
        <f t="shared" si="86"/>
        <v>0</v>
      </c>
      <c r="S312" s="165">
        <f t="shared" si="87"/>
        <v>0</v>
      </c>
    </row>
    <row r="313" spans="1:19" outlineLevel="2">
      <c r="A313" s="132" t="s">
        <v>571</v>
      </c>
      <c r="B313" s="133" t="s">
        <v>344</v>
      </c>
      <c r="C313" s="133" t="s">
        <v>1</v>
      </c>
      <c r="D313" s="133" t="s">
        <v>3</v>
      </c>
      <c r="E313" s="133" t="s">
        <v>3</v>
      </c>
      <c r="F313" s="134">
        <f>F314+F317+F320</f>
        <v>1800738</v>
      </c>
      <c r="G313" s="134">
        <f>G314+G317+G320</f>
        <v>415008</v>
      </c>
      <c r="H313" s="134">
        <f>H314+H317+H320</f>
        <v>1719932</v>
      </c>
      <c r="I313" s="134">
        <f>I314+I317+I320</f>
        <v>437242</v>
      </c>
      <c r="K313" s="134">
        <v>1800738</v>
      </c>
      <c r="L313" s="134">
        <f>L319+L322</f>
        <v>415008</v>
      </c>
      <c r="M313" s="134">
        <v>1719932</v>
      </c>
      <c r="N313" s="134">
        <f>N319+N322</f>
        <v>437242</v>
      </c>
      <c r="P313" s="165">
        <f t="shared" si="84"/>
        <v>0</v>
      </c>
      <c r="Q313" s="165">
        <f t="shared" si="85"/>
        <v>0</v>
      </c>
      <c r="R313" s="165">
        <f t="shared" si="86"/>
        <v>0</v>
      </c>
      <c r="S313" s="165">
        <f t="shared" si="87"/>
        <v>0</v>
      </c>
    </row>
    <row r="314" spans="1:19" ht="63" outlineLevel="3">
      <c r="A314" s="132" t="s">
        <v>439</v>
      </c>
      <c r="B314" s="133" t="s">
        <v>345</v>
      </c>
      <c r="C314" s="133" t="s">
        <v>1</v>
      </c>
      <c r="D314" s="133" t="s">
        <v>3</v>
      </c>
      <c r="E314" s="133" t="s">
        <v>3</v>
      </c>
      <c r="F314" s="134">
        <f>F315</f>
        <v>1385730</v>
      </c>
      <c r="G314" s="134"/>
      <c r="H314" s="134">
        <f>H315</f>
        <v>1282690</v>
      </c>
      <c r="I314" s="134"/>
      <c r="K314" s="134">
        <v>1385730</v>
      </c>
      <c r="L314" s="134"/>
      <c r="M314" s="134">
        <v>1282690</v>
      </c>
      <c r="N314" s="134"/>
      <c r="P314" s="165">
        <f t="shared" si="84"/>
        <v>0</v>
      </c>
      <c r="Q314" s="165">
        <f t="shared" si="85"/>
        <v>0</v>
      </c>
      <c r="R314" s="165">
        <f t="shared" si="86"/>
        <v>0</v>
      </c>
      <c r="S314" s="165">
        <f t="shared" si="87"/>
        <v>0</v>
      </c>
    </row>
    <row r="315" spans="1:19" ht="31.5" outlineLevel="4">
      <c r="A315" s="132" t="s">
        <v>706</v>
      </c>
      <c r="B315" s="133" t="s">
        <v>345</v>
      </c>
      <c r="C315" s="133" t="s">
        <v>70</v>
      </c>
      <c r="D315" s="133" t="s">
        <v>3</v>
      </c>
      <c r="E315" s="133" t="s">
        <v>3</v>
      </c>
      <c r="F315" s="134">
        <f>F316</f>
        <v>1385730</v>
      </c>
      <c r="G315" s="134"/>
      <c r="H315" s="134">
        <f>H316</f>
        <v>1282690</v>
      </c>
      <c r="I315" s="134"/>
      <c r="K315" s="134">
        <v>1385730</v>
      </c>
      <c r="L315" s="134"/>
      <c r="M315" s="134">
        <v>1282690</v>
      </c>
      <c r="N315" s="134"/>
      <c r="P315" s="165">
        <f t="shared" si="84"/>
        <v>0</v>
      </c>
      <c r="Q315" s="165">
        <f t="shared" si="85"/>
        <v>0</v>
      </c>
      <c r="R315" s="165">
        <f t="shared" si="86"/>
        <v>0</v>
      </c>
      <c r="S315" s="165">
        <f t="shared" si="87"/>
        <v>0</v>
      </c>
    </row>
    <row r="316" spans="1:19" outlineLevel="5">
      <c r="A316" s="132" t="s">
        <v>694</v>
      </c>
      <c r="B316" s="133" t="s">
        <v>345</v>
      </c>
      <c r="C316" s="133" t="s">
        <v>70</v>
      </c>
      <c r="D316" s="133" t="s">
        <v>165</v>
      </c>
      <c r="E316" s="133" t="s">
        <v>2</v>
      </c>
      <c r="F316" s="134">
        <f>Приложение_6.1!F608</f>
        <v>1385730</v>
      </c>
      <c r="G316" s="134"/>
      <c r="H316" s="134">
        <f>Приложение_6.1!H608</f>
        <v>1282690</v>
      </c>
      <c r="I316" s="134"/>
      <c r="K316" s="134">
        <v>1385730</v>
      </c>
      <c r="L316" s="134"/>
      <c r="M316" s="134">
        <v>1282690</v>
      </c>
      <c r="N316" s="134"/>
      <c r="P316" s="165">
        <f t="shared" si="84"/>
        <v>0</v>
      </c>
      <c r="Q316" s="165">
        <f t="shared" si="85"/>
        <v>0</v>
      </c>
      <c r="R316" s="165">
        <f t="shared" si="86"/>
        <v>0</v>
      </c>
      <c r="S316" s="165">
        <f t="shared" si="87"/>
        <v>0</v>
      </c>
    </row>
    <row r="317" spans="1:19" ht="94.5" outlineLevel="3">
      <c r="A317" s="132" t="s">
        <v>481</v>
      </c>
      <c r="B317" s="133" t="s">
        <v>387</v>
      </c>
      <c r="C317" s="133" t="s">
        <v>1</v>
      </c>
      <c r="D317" s="133" t="s">
        <v>3</v>
      </c>
      <c r="E317" s="133" t="s">
        <v>3</v>
      </c>
      <c r="F317" s="134">
        <f t="shared" ref="F317:G318" si="94">F318</f>
        <v>5536</v>
      </c>
      <c r="G317" s="134">
        <f t="shared" si="94"/>
        <v>5536</v>
      </c>
      <c r="H317" s="134">
        <f t="shared" ref="H317:H318" si="95">H318</f>
        <v>5536</v>
      </c>
      <c r="I317" s="134">
        <f t="shared" ref="I317:I318" si="96">I318</f>
        <v>5536</v>
      </c>
      <c r="K317" s="134">
        <v>5536</v>
      </c>
      <c r="L317" s="134">
        <v>5536</v>
      </c>
      <c r="M317" s="134">
        <v>5536</v>
      </c>
      <c r="N317" s="134">
        <v>5536</v>
      </c>
      <c r="P317" s="165">
        <f t="shared" si="84"/>
        <v>0</v>
      </c>
      <c r="Q317" s="165">
        <f t="shared" si="85"/>
        <v>0</v>
      </c>
      <c r="R317" s="165">
        <f t="shared" si="86"/>
        <v>0</v>
      </c>
      <c r="S317" s="165">
        <f t="shared" si="87"/>
        <v>0</v>
      </c>
    </row>
    <row r="318" spans="1:19" ht="31.5" outlineLevel="4">
      <c r="A318" s="132" t="s">
        <v>706</v>
      </c>
      <c r="B318" s="133" t="s">
        <v>387</v>
      </c>
      <c r="C318" s="133" t="s">
        <v>70</v>
      </c>
      <c r="D318" s="133" t="s">
        <v>3</v>
      </c>
      <c r="E318" s="133" t="s">
        <v>3</v>
      </c>
      <c r="F318" s="134">
        <f t="shared" si="94"/>
        <v>5536</v>
      </c>
      <c r="G318" s="134">
        <f t="shared" si="94"/>
        <v>5536</v>
      </c>
      <c r="H318" s="134">
        <f t="shared" si="95"/>
        <v>5536</v>
      </c>
      <c r="I318" s="134">
        <f t="shared" si="96"/>
        <v>5536</v>
      </c>
      <c r="K318" s="134">
        <v>5536</v>
      </c>
      <c r="L318" s="134">
        <v>5536</v>
      </c>
      <c r="M318" s="134">
        <v>5536</v>
      </c>
      <c r="N318" s="134">
        <v>5536</v>
      </c>
      <c r="P318" s="165">
        <f t="shared" si="84"/>
        <v>0</v>
      </c>
      <c r="Q318" s="165">
        <f t="shared" si="85"/>
        <v>0</v>
      </c>
      <c r="R318" s="165">
        <f t="shared" si="86"/>
        <v>0</v>
      </c>
      <c r="S318" s="165">
        <f t="shared" si="87"/>
        <v>0</v>
      </c>
    </row>
    <row r="319" spans="1:19" outlineLevel="5">
      <c r="A319" s="132" t="s">
        <v>696</v>
      </c>
      <c r="B319" s="133" t="s">
        <v>387</v>
      </c>
      <c r="C319" s="133" t="s">
        <v>70</v>
      </c>
      <c r="D319" s="133" t="s">
        <v>187</v>
      </c>
      <c r="E319" s="133" t="s">
        <v>14</v>
      </c>
      <c r="F319" s="134">
        <f>Приложение_6.1!F690</f>
        <v>5536</v>
      </c>
      <c r="G319" s="134">
        <f>F319</f>
        <v>5536</v>
      </c>
      <c r="H319" s="134">
        <f>Приложение_6.1!H690</f>
        <v>5536</v>
      </c>
      <c r="I319" s="134">
        <f>H319</f>
        <v>5536</v>
      </c>
      <c r="K319" s="134">
        <v>5536</v>
      </c>
      <c r="L319" s="134">
        <v>5536</v>
      </c>
      <c r="M319" s="134">
        <v>5536</v>
      </c>
      <c r="N319" s="134">
        <v>5536</v>
      </c>
      <c r="P319" s="165">
        <f t="shared" si="84"/>
        <v>0</v>
      </c>
      <c r="Q319" s="165">
        <f t="shared" si="85"/>
        <v>0</v>
      </c>
      <c r="R319" s="165">
        <f t="shared" si="86"/>
        <v>0</v>
      </c>
      <c r="S319" s="165">
        <f t="shared" si="87"/>
        <v>0</v>
      </c>
    </row>
    <row r="320" spans="1:19" ht="78.75" outlineLevel="3">
      <c r="A320" s="132" t="s">
        <v>482</v>
      </c>
      <c r="B320" s="133" t="s">
        <v>388</v>
      </c>
      <c r="C320" s="133" t="s">
        <v>1</v>
      </c>
      <c r="D320" s="133" t="s">
        <v>3</v>
      </c>
      <c r="E320" s="133" t="s">
        <v>3</v>
      </c>
      <c r="F320" s="134">
        <f t="shared" ref="F320:G321" si="97">F321</f>
        <v>409472</v>
      </c>
      <c r="G320" s="134">
        <f t="shared" si="97"/>
        <v>409472</v>
      </c>
      <c r="H320" s="134">
        <f t="shared" ref="H320:H321" si="98">H321</f>
        <v>431706</v>
      </c>
      <c r="I320" s="134">
        <f t="shared" ref="I320:I321" si="99">I321</f>
        <v>431706</v>
      </c>
      <c r="K320" s="134">
        <v>409472</v>
      </c>
      <c r="L320" s="134">
        <v>409472</v>
      </c>
      <c r="M320" s="134">
        <v>431706</v>
      </c>
      <c r="N320" s="134">
        <v>431706</v>
      </c>
      <c r="P320" s="165">
        <f t="shared" si="84"/>
        <v>0</v>
      </c>
      <c r="Q320" s="165">
        <f t="shared" si="85"/>
        <v>0</v>
      </c>
      <c r="R320" s="165">
        <f t="shared" si="86"/>
        <v>0</v>
      </c>
      <c r="S320" s="165">
        <f t="shared" si="87"/>
        <v>0</v>
      </c>
    </row>
    <row r="321" spans="1:19" ht="31.5" outlineLevel="4">
      <c r="A321" s="132" t="s">
        <v>706</v>
      </c>
      <c r="B321" s="133" t="s">
        <v>388</v>
      </c>
      <c r="C321" s="133" t="s">
        <v>70</v>
      </c>
      <c r="D321" s="133" t="s">
        <v>3</v>
      </c>
      <c r="E321" s="133" t="s">
        <v>3</v>
      </c>
      <c r="F321" s="134">
        <f t="shared" si="97"/>
        <v>409472</v>
      </c>
      <c r="G321" s="134">
        <f t="shared" si="97"/>
        <v>409472</v>
      </c>
      <c r="H321" s="134">
        <f t="shared" si="98"/>
        <v>431706</v>
      </c>
      <c r="I321" s="134">
        <f t="shared" si="99"/>
        <v>431706</v>
      </c>
      <c r="K321" s="134">
        <v>409472</v>
      </c>
      <c r="L321" s="134">
        <v>409472</v>
      </c>
      <c r="M321" s="134">
        <v>431706</v>
      </c>
      <c r="N321" s="134">
        <v>431706</v>
      </c>
      <c r="P321" s="165">
        <f t="shared" si="84"/>
        <v>0</v>
      </c>
      <c r="Q321" s="165">
        <f t="shared" si="85"/>
        <v>0</v>
      </c>
      <c r="R321" s="165">
        <f t="shared" si="86"/>
        <v>0</v>
      </c>
      <c r="S321" s="165">
        <f t="shared" si="87"/>
        <v>0</v>
      </c>
    </row>
    <row r="322" spans="1:19" outlineLevel="5">
      <c r="A322" s="132" t="s">
        <v>696</v>
      </c>
      <c r="B322" s="133" t="s">
        <v>388</v>
      </c>
      <c r="C322" s="133" t="s">
        <v>70</v>
      </c>
      <c r="D322" s="133" t="s">
        <v>187</v>
      </c>
      <c r="E322" s="133" t="s">
        <v>14</v>
      </c>
      <c r="F322" s="134">
        <f>Приложение_6.1!F692</f>
        <v>409472</v>
      </c>
      <c r="G322" s="134">
        <f>F322</f>
        <v>409472</v>
      </c>
      <c r="H322" s="134">
        <f>Приложение_6.1!H692</f>
        <v>431706</v>
      </c>
      <c r="I322" s="134">
        <f>H322</f>
        <v>431706</v>
      </c>
      <c r="K322" s="134">
        <v>409472</v>
      </c>
      <c r="L322" s="134">
        <v>409472</v>
      </c>
      <c r="M322" s="134">
        <v>431706</v>
      </c>
      <c r="N322" s="134">
        <v>431706</v>
      </c>
      <c r="P322" s="165">
        <f t="shared" si="84"/>
        <v>0</v>
      </c>
      <c r="Q322" s="165">
        <f t="shared" si="85"/>
        <v>0</v>
      </c>
      <c r="R322" s="165">
        <f t="shared" si="86"/>
        <v>0</v>
      </c>
      <c r="S322" s="165">
        <f t="shared" si="87"/>
        <v>0</v>
      </c>
    </row>
    <row r="323" spans="1:19" ht="31.5" outlineLevel="1">
      <c r="A323" s="139" t="s">
        <v>659</v>
      </c>
      <c r="B323" s="140" t="s">
        <v>346</v>
      </c>
      <c r="C323" s="140" t="s">
        <v>1</v>
      </c>
      <c r="D323" s="140" t="s">
        <v>3</v>
      </c>
      <c r="E323" s="140" t="s">
        <v>3</v>
      </c>
      <c r="F323" s="141">
        <f>F324+F334+F344+F348+F352</f>
        <v>54202759.800000004</v>
      </c>
      <c r="G323" s="141">
        <f>G324+G334+G344+G348+G352</f>
        <v>4808283.09</v>
      </c>
      <c r="H323" s="141">
        <f>H324+H334+H344+H348+H352</f>
        <v>49911786.729999997</v>
      </c>
      <c r="I323" s="141">
        <f>I324+I334+I344+I348+I352</f>
        <v>441612.48</v>
      </c>
      <c r="K323" s="141">
        <v>54202759.799999997</v>
      </c>
      <c r="L323" s="141">
        <f>L324+L334</f>
        <v>4808283.09</v>
      </c>
      <c r="M323" s="141">
        <v>49911786.729999997</v>
      </c>
      <c r="N323" s="141">
        <f>N324+N334</f>
        <v>441612.48</v>
      </c>
      <c r="P323" s="165">
        <f t="shared" si="84"/>
        <v>0</v>
      </c>
      <c r="Q323" s="165">
        <f t="shared" si="85"/>
        <v>0</v>
      </c>
      <c r="R323" s="165">
        <f t="shared" si="86"/>
        <v>0</v>
      </c>
      <c r="S323" s="165">
        <f t="shared" si="87"/>
        <v>0</v>
      </c>
    </row>
    <row r="324" spans="1:19" ht="47.25" outlineLevel="2">
      <c r="A324" s="132" t="s">
        <v>600</v>
      </c>
      <c r="B324" s="133" t="s">
        <v>347</v>
      </c>
      <c r="C324" s="133" t="s">
        <v>1</v>
      </c>
      <c r="D324" s="133" t="s">
        <v>3</v>
      </c>
      <c r="E324" s="133" t="s">
        <v>3</v>
      </c>
      <c r="F324" s="134">
        <f>F325+F328+F331</f>
        <v>43537698.760000005</v>
      </c>
      <c r="G324" s="134">
        <f>G325+G328</f>
        <v>4686055.09</v>
      </c>
      <c r="H324" s="134">
        <f>H325+H328+H331</f>
        <v>39334810.689999998</v>
      </c>
      <c r="I324" s="134">
        <f>I325+I328</f>
        <v>319384.48</v>
      </c>
      <c r="K324" s="134">
        <v>43537698.759999998</v>
      </c>
      <c r="L324" s="134">
        <f>L330</f>
        <v>4686055.09</v>
      </c>
      <c r="M324" s="134">
        <v>39334810.689999998</v>
      </c>
      <c r="N324" s="134">
        <f>N330</f>
        <v>319384.48</v>
      </c>
      <c r="P324" s="165">
        <f t="shared" si="84"/>
        <v>0</v>
      </c>
      <c r="Q324" s="165">
        <f t="shared" si="85"/>
        <v>0</v>
      </c>
      <c r="R324" s="165">
        <f t="shared" si="86"/>
        <v>0</v>
      </c>
      <c r="S324" s="165">
        <f t="shared" si="87"/>
        <v>0</v>
      </c>
    </row>
    <row r="325" spans="1:19" ht="63" outlineLevel="3">
      <c r="A325" s="132" t="s">
        <v>450</v>
      </c>
      <c r="B325" s="133" t="s">
        <v>348</v>
      </c>
      <c r="C325" s="133" t="s">
        <v>1</v>
      </c>
      <c r="D325" s="133" t="s">
        <v>3</v>
      </c>
      <c r="E325" s="133" t="s">
        <v>3</v>
      </c>
      <c r="F325" s="134">
        <f>F326</f>
        <v>38839688.140000001</v>
      </c>
      <c r="G325" s="134"/>
      <c r="H325" s="134">
        <f>H326</f>
        <v>38999456.990000002</v>
      </c>
      <c r="I325" s="134"/>
      <c r="K325" s="134">
        <v>38839688.140000001</v>
      </c>
      <c r="L325" s="134"/>
      <c r="M325" s="134">
        <v>38999456.990000002</v>
      </c>
      <c r="N325" s="134"/>
      <c r="P325" s="165">
        <f t="shared" si="84"/>
        <v>0</v>
      </c>
      <c r="Q325" s="165">
        <f t="shared" si="85"/>
        <v>0</v>
      </c>
      <c r="R325" s="165">
        <f t="shared" si="86"/>
        <v>0</v>
      </c>
      <c r="S325" s="165">
        <f t="shared" si="87"/>
        <v>0</v>
      </c>
    </row>
    <row r="326" spans="1:19" ht="31.5" outlineLevel="4">
      <c r="A326" s="132" t="s">
        <v>706</v>
      </c>
      <c r="B326" s="133" t="s">
        <v>348</v>
      </c>
      <c r="C326" s="133" t="s">
        <v>70</v>
      </c>
      <c r="D326" s="133" t="s">
        <v>3</v>
      </c>
      <c r="E326" s="133" t="s">
        <v>3</v>
      </c>
      <c r="F326" s="134">
        <f>F327</f>
        <v>38839688.140000001</v>
      </c>
      <c r="G326" s="134"/>
      <c r="H326" s="134">
        <f>H327</f>
        <v>38999456.990000002</v>
      </c>
      <c r="I326" s="134"/>
      <c r="K326" s="134">
        <v>38839688.140000001</v>
      </c>
      <c r="L326" s="134"/>
      <c r="M326" s="134">
        <v>38999456.990000002</v>
      </c>
      <c r="N326" s="134"/>
      <c r="P326" s="165">
        <f t="shared" si="84"/>
        <v>0</v>
      </c>
      <c r="Q326" s="165">
        <f t="shared" si="85"/>
        <v>0</v>
      </c>
      <c r="R326" s="165">
        <f t="shared" si="86"/>
        <v>0</v>
      </c>
      <c r="S326" s="165">
        <f t="shared" si="87"/>
        <v>0</v>
      </c>
    </row>
    <row r="327" spans="1:19" outlineLevel="5">
      <c r="A327" s="132" t="s">
        <v>694</v>
      </c>
      <c r="B327" s="133" t="s">
        <v>348</v>
      </c>
      <c r="C327" s="133" t="s">
        <v>70</v>
      </c>
      <c r="D327" s="133" t="s">
        <v>165</v>
      </c>
      <c r="E327" s="133" t="s">
        <v>2</v>
      </c>
      <c r="F327" s="134">
        <f>Приложение_6.1!F612</f>
        <v>38839688.140000001</v>
      </c>
      <c r="G327" s="134"/>
      <c r="H327" s="134">
        <f>Приложение_6.1!H612</f>
        <v>38999456.990000002</v>
      </c>
      <c r="I327" s="134"/>
      <c r="K327" s="134">
        <v>38839688.140000001</v>
      </c>
      <c r="L327" s="134"/>
      <c r="M327" s="134">
        <v>38999456.990000002</v>
      </c>
      <c r="N327" s="134"/>
      <c r="P327" s="165">
        <f t="shared" si="84"/>
        <v>0</v>
      </c>
      <c r="Q327" s="165">
        <f t="shared" si="85"/>
        <v>0</v>
      </c>
      <c r="R327" s="165">
        <f t="shared" si="86"/>
        <v>0</v>
      </c>
      <c r="S327" s="165">
        <f t="shared" si="87"/>
        <v>0</v>
      </c>
    </row>
    <row r="328" spans="1:19" ht="63" outlineLevel="3">
      <c r="A328" s="132" t="s">
        <v>472</v>
      </c>
      <c r="B328" s="133" t="s">
        <v>349</v>
      </c>
      <c r="C328" s="133" t="s">
        <v>1</v>
      </c>
      <c r="D328" s="133" t="s">
        <v>3</v>
      </c>
      <c r="E328" s="133" t="s">
        <v>3</v>
      </c>
      <c r="F328" s="134">
        <f t="shared" ref="F328:G329" si="100">F329</f>
        <v>4686055.09</v>
      </c>
      <c r="G328" s="134">
        <f t="shared" si="100"/>
        <v>4686055.09</v>
      </c>
      <c r="H328" s="134">
        <f t="shared" ref="H328:H329" si="101">H329</f>
        <v>319384.48</v>
      </c>
      <c r="I328" s="134">
        <f t="shared" ref="I328:I329" si="102">I329</f>
        <v>319384.48</v>
      </c>
      <c r="K328" s="134">
        <v>4686055.09</v>
      </c>
      <c r="L328" s="134">
        <v>4686055.09</v>
      </c>
      <c r="M328" s="134">
        <v>319384.48</v>
      </c>
      <c r="N328" s="134">
        <v>319384.48</v>
      </c>
      <c r="P328" s="165">
        <f t="shared" si="84"/>
        <v>0</v>
      </c>
      <c r="Q328" s="165">
        <f t="shared" si="85"/>
        <v>0</v>
      </c>
      <c r="R328" s="165">
        <f t="shared" si="86"/>
        <v>0</v>
      </c>
      <c r="S328" s="165">
        <f t="shared" si="87"/>
        <v>0</v>
      </c>
    </row>
    <row r="329" spans="1:19" ht="31.5" outlineLevel="4">
      <c r="A329" s="132" t="s">
        <v>706</v>
      </c>
      <c r="B329" s="133" t="s">
        <v>349</v>
      </c>
      <c r="C329" s="133" t="s">
        <v>70</v>
      </c>
      <c r="D329" s="133" t="s">
        <v>3</v>
      </c>
      <c r="E329" s="133" t="s">
        <v>3</v>
      </c>
      <c r="F329" s="134">
        <f t="shared" si="100"/>
        <v>4686055.09</v>
      </c>
      <c r="G329" s="134">
        <f t="shared" si="100"/>
        <v>4686055.09</v>
      </c>
      <c r="H329" s="134">
        <f t="shared" si="101"/>
        <v>319384.48</v>
      </c>
      <c r="I329" s="134">
        <f t="shared" si="102"/>
        <v>319384.48</v>
      </c>
      <c r="K329" s="134">
        <v>4686055.09</v>
      </c>
      <c r="L329" s="134">
        <v>4686055.09</v>
      </c>
      <c r="M329" s="134">
        <v>319384.48</v>
      </c>
      <c r="N329" s="134">
        <v>319384.48</v>
      </c>
      <c r="P329" s="165">
        <f t="shared" si="84"/>
        <v>0</v>
      </c>
      <c r="Q329" s="165">
        <f t="shared" si="85"/>
        <v>0</v>
      </c>
      <c r="R329" s="165">
        <f t="shared" si="86"/>
        <v>0</v>
      </c>
      <c r="S329" s="165">
        <f t="shared" si="87"/>
        <v>0</v>
      </c>
    </row>
    <row r="330" spans="1:19" outlineLevel="5">
      <c r="A330" s="132" t="s">
        <v>694</v>
      </c>
      <c r="B330" s="133" t="s">
        <v>349</v>
      </c>
      <c r="C330" s="133" t="s">
        <v>70</v>
      </c>
      <c r="D330" s="133" t="s">
        <v>165</v>
      </c>
      <c r="E330" s="133" t="s">
        <v>2</v>
      </c>
      <c r="F330" s="134">
        <f>Приложение_6.1!F614</f>
        <v>4686055.09</v>
      </c>
      <c r="G330" s="134">
        <f>F330</f>
        <v>4686055.09</v>
      </c>
      <c r="H330" s="134">
        <f>Приложение_6.1!H614</f>
        <v>319384.48</v>
      </c>
      <c r="I330" s="134">
        <f>H330</f>
        <v>319384.48</v>
      </c>
      <c r="K330" s="134">
        <v>4686055.09</v>
      </c>
      <c r="L330" s="134">
        <v>4686055.09</v>
      </c>
      <c r="M330" s="134">
        <v>319384.48</v>
      </c>
      <c r="N330" s="134">
        <v>319384.48</v>
      </c>
      <c r="P330" s="165">
        <f t="shared" si="84"/>
        <v>0</v>
      </c>
      <c r="Q330" s="165">
        <f t="shared" si="85"/>
        <v>0</v>
      </c>
      <c r="R330" s="165">
        <f t="shared" si="86"/>
        <v>0</v>
      </c>
      <c r="S330" s="165">
        <f t="shared" si="87"/>
        <v>0</v>
      </c>
    </row>
    <row r="331" spans="1:19" ht="63" outlineLevel="3">
      <c r="A331" s="132" t="s">
        <v>472</v>
      </c>
      <c r="B331" s="133" t="s">
        <v>350</v>
      </c>
      <c r="C331" s="133" t="s">
        <v>1</v>
      </c>
      <c r="D331" s="133" t="s">
        <v>3</v>
      </c>
      <c r="E331" s="133" t="s">
        <v>3</v>
      </c>
      <c r="F331" s="134">
        <f>F332</f>
        <v>11955.53</v>
      </c>
      <c r="G331" s="134"/>
      <c r="H331" s="134">
        <f>H332</f>
        <v>15969.22</v>
      </c>
      <c r="I331" s="134"/>
      <c r="K331" s="134">
        <v>11955.53</v>
      </c>
      <c r="L331" s="134"/>
      <c r="M331" s="134">
        <v>15969.22</v>
      </c>
      <c r="N331" s="134"/>
      <c r="P331" s="165">
        <f t="shared" si="84"/>
        <v>0</v>
      </c>
      <c r="Q331" s="165">
        <f t="shared" si="85"/>
        <v>0</v>
      </c>
      <c r="R331" s="165">
        <f t="shared" si="86"/>
        <v>0</v>
      </c>
      <c r="S331" s="165">
        <f t="shared" si="87"/>
        <v>0</v>
      </c>
    </row>
    <row r="332" spans="1:19" ht="31.5" outlineLevel="4">
      <c r="A332" s="132" t="s">
        <v>706</v>
      </c>
      <c r="B332" s="133" t="s">
        <v>350</v>
      </c>
      <c r="C332" s="133" t="s">
        <v>70</v>
      </c>
      <c r="D332" s="133" t="s">
        <v>3</v>
      </c>
      <c r="E332" s="133" t="s">
        <v>3</v>
      </c>
      <c r="F332" s="134">
        <f>F333</f>
        <v>11955.53</v>
      </c>
      <c r="G332" s="134"/>
      <c r="H332" s="134">
        <f>H333</f>
        <v>15969.22</v>
      </c>
      <c r="I332" s="134"/>
      <c r="K332" s="134">
        <v>11955.53</v>
      </c>
      <c r="L332" s="134"/>
      <c r="M332" s="134">
        <v>15969.22</v>
      </c>
      <c r="N332" s="134"/>
      <c r="P332" s="165">
        <f t="shared" ref="P332:P395" si="103">K332-F332</f>
        <v>0</v>
      </c>
      <c r="Q332" s="165">
        <f t="shared" ref="Q332:Q395" si="104">L332-G332</f>
        <v>0</v>
      </c>
      <c r="R332" s="165">
        <f t="shared" ref="R332:R395" si="105">M332-H332</f>
        <v>0</v>
      </c>
      <c r="S332" s="165">
        <f t="shared" ref="S332:S395" si="106">N332-I332</f>
        <v>0</v>
      </c>
    </row>
    <row r="333" spans="1:19" outlineLevel="5">
      <c r="A333" s="132" t="s">
        <v>694</v>
      </c>
      <c r="B333" s="133" t="s">
        <v>350</v>
      </c>
      <c r="C333" s="133" t="s">
        <v>70</v>
      </c>
      <c r="D333" s="133" t="s">
        <v>165</v>
      </c>
      <c r="E333" s="133" t="s">
        <v>2</v>
      </c>
      <c r="F333" s="134">
        <f>Приложение_6.1!F616</f>
        <v>11955.53</v>
      </c>
      <c r="G333" s="134"/>
      <c r="H333" s="134">
        <f>Приложение_6.1!H616</f>
        <v>15969.22</v>
      </c>
      <c r="I333" s="134"/>
      <c r="K333" s="134">
        <v>11955.53</v>
      </c>
      <c r="L333" s="134"/>
      <c r="M333" s="134">
        <v>15969.22</v>
      </c>
      <c r="N333" s="134"/>
      <c r="P333" s="165">
        <f t="shared" si="103"/>
        <v>0</v>
      </c>
      <c r="Q333" s="165">
        <f t="shared" si="104"/>
        <v>0</v>
      </c>
      <c r="R333" s="165">
        <f t="shared" si="105"/>
        <v>0</v>
      </c>
      <c r="S333" s="165">
        <f t="shared" si="106"/>
        <v>0</v>
      </c>
    </row>
    <row r="334" spans="1:19" outlineLevel="2">
      <c r="A334" s="132" t="s">
        <v>571</v>
      </c>
      <c r="B334" s="133" t="s">
        <v>351</v>
      </c>
      <c r="C334" s="133" t="s">
        <v>1</v>
      </c>
      <c r="D334" s="133" t="s">
        <v>3</v>
      </c>
      <c r="E334" s="133" t="s">
        <v>3</v>
      </c>
      <c r="F334" s="134">
        <f>F335+F338+F341</f>
        <v>1264737</v>
      </c>
      <c r="G334" s="134">
        <f>G335+G338+G341</f>
        <v>122228</v>
      </c>
      <c r="H334" s="134">
        <f>H335+H338+H341</f>
        <v>1176852</v>
      </c>
      <c r="I334" s="134">
        <f>I335+I338+I341</f>
        <v>122228</v>
      </c>
      <c r="K334" s="134">
        <v>1264737</v>
      </c>
      <c r="L334" s="134">
        <f>L340+L343</f>
        <v>122228</v>
      </c>
      <c r="M334" s="134">
        <v>1176852</v>
      </c>
      <c r="N334" s="134">
        <f>N340+N343</f>
        <v>122228</v>
      </c>
      <c r="P334" s="165">
        <f t="shared" si="103"/>
        <v>0</v>
      </c>
      <c r="Q334" s="165">
        <f t="shared" si="104"/>
        <v>0</v>
      </c>
      <c r="R334" s="165">
        <f t="shared" si="105"/>
        <v>0</v>
      </c>
      <c r="S334" s="165">
        <f t="shared" si="106"/>
        <v>0</v>
      </c>
    </row>
    <row r="335" spans="1:19" ht="63" outlineLevel="3">
      <c r="A335" s="132" t="s">
        <v>439</v>
      </c>
      <c r="B335" s="133" t="s">
        <v>352</v>
      </c>
      <c r="C335" s="133" t="s">
        <v>1</v>
      </c>
      <c r="D335" s="133" t="s">
        <v>3</v>
      </c>
      <c r="E335" s="133" t="s">
        <v>3</v>
      </c>
      <c r="F335" s="134">
        <f>F336</f>
        <v>1142509</v>
      </c>
      <c r="G335" s="134"/>
      <c r="H335" s="134">
        <f>H336</f>
        <v>1054624</v>
      </c>
      <c r="I335" s="134"/>
      <c r="K335" s="134">
        <v>1142509</v>
      </c>
      <c r="L335" s="134"/>
      <c r="M335" s="134">
        <v>1054624</v>
      </c>
      <c r="N335" s="134"/>
      <c r="P335" s="165">
        <f t="shared" si="103"/>
        <v>0</v>
      </c>
      <c r="Q335" s="165">
        <f t="shared" si="104"/>
        <v>0</v>
      </c>
      <c r="R335" s="165">
        <f t="shared" si="105"/>
        <v>0</v>
      </c>
      <c r="S335" s="165">
        <f t="shared" si="106"/>
        <v>0</v>
      </c>
    </row>
    <row r="336" spans="1:19" ht="31.5" outlineLevel="4">
      <c r="A336" s="132" t="s">
        <v>706</v>
      </c>
      <c r="B336" s="133" t="s">
        <v>352</v>
      </c>
      <c r="C336" s="133" t="s">
        <v>70</v>
      </c>
      <c r="D336" s="133" t="s">
        <v>3</v>
      </c>
      <c r="E336" s="133" t="s">
        <v>3</v>
      </c>
      <c r="F336" s="134">
        <f>F337</f>
        <v>1142509</v>
      </c>
      <c r="G336" s="134"/>
      <c r="H336" s="134">
        <f>H337</f>
        <v>1054624</v>
      </c>
      <c r="I336" s="134"/>
      <c r="K336" s="134">
        <v>1142509</v>
      </c>
      <c r="L336" s="134"/>
      <c r="M336" s="134">
        <v>1054624</v>
      </c>
      <c r="N336" s="134"/>
      <c r="P336" s="165">
        <f t="shared" si="103"/>
        <v>0</v>
      </c>
      <c r="Q336" s="165">
        <f t="shared" si="104"/>
        <v>0</v>
      </c>
      <c r="R336" s="165">
        <f t="shared" si="105"/>
        <v>0</v>
      </c>
      <c r="S336" s="165">
        <f t="shared" si="106"/>
        <v>0</v>
      </c>
    </row>
    <row r="337" spans="1:19" outlineLevel="5">
      <c r="A337" s="132" t="s">
        <v>694</v>
      </c>
      <c r="B337" s="133" t="s">
        <v>352</v>
      </c>
      <c r="C337" s="133" t="s">
        <v>70</v>
      </c>
      <c r="D337" s="133" t="s">
        <v>165</v>
      </c>
      <c r="E337" s="133" t="s">
        <v>2</v>
      </c>
      <c r="F337" s="134">
        <f>Приложение_6.1!F619</f>
        <v>1142509</v>
      </c>
      <c r="G337" s="134"/>
      <c r="H337" s="134">
        <f>Приложение_6.1!H619</f>
        <v>1054624</v>
      </c>
      <c r="I337" s="134"/>
      <c r="K337" s="134">
        <v>1142509</v>
      </c>
      <c r="L337" s="134"/>
      <c r="M337" s="134">
        <v>1054624</v>
      </c>
      <c r="N337" s="134"/>
      <c r="P337" s="165">
        <f t="shared" si="103"/>
        <v>0</v>
      </c>
      <c r="Q337" s="165">
        <f t="shared" si="104"/>
        <v>0</v>
      </c>
      <c r="R337" s="165">
        <f t="shared" si="105"/>
        <v>0</v>
      </c>
      <c r="S337" s="165">
        <f t="shared" si="106"/>
        <v>0</v>
      </c>
    </row>
    <row r="338" spans="1:19" ht="94.5" outlineLevel="3">
      <c r="A338" s="132" t="s">
        <v>481</v>
      </c>
      <c r="B338" s="133" t="s">
        <v>389</v>
      </c>
      <c r="C338" s="133" t="s">
        <v>1</v>
      </c>
      <c r="D338" s="133" t="s">
        <v>3</v>
      </c>
      <c r="E338" s="133" t="s">
        <v>3</v>
      </c>
      <c r="F338" s="134">
        <f t="shared" ref="F338:G339" si="107">F339</f>
        <v>2228</v>
      </c>
      <c r="G338" s="134">
        <f t="shared" si="107"/>
        <v>2228</v>
      </c>
      <c r="H338" s="134">
        <f t="shared" ref="H338:H339" si="108">H339</f>
        <v>2228</v>
      </c>
      <c r="I338" s="134">
        <f t="shared" ref="I338:I339" si="109">I339</f>
        <v>2228</v>
      </c>
      <c r="K338" s="134">
        <v>2228</v>
      </c>
      <c r="L338" s="134">
        <v>2228</v>
      </c>
      <c r="M338" s="134">
        <v>2228</v>
      </c>
      <c r="N338" s="134">
        <v>2228</v>
      </c>
      <c r="P338" s="165">
        <f t="shared" si="103"/>
        <v>0</v>
      </c>
      <c r="Q338" s="165">
        <f t="shared" si="104"/>
        <v>0</v>
      </c>
      <c r="R338" s="165">
        <f t="shared" si="105"/>
        <v>0</v>
      </c>
      <c r="S338" s="165">
        <f t="shared" si="106"/>
        <v>0</v>
      </c>
    </row>
    <row r="339" spans="1:19" ht="31.5" outlineLevel="4">
      <c r="A339" s="132" t="s">
        <v>706</v>
      </c>
      <c r="B339" s="133" t="s">
        <v>389</v>
      </c>
      <c r="C339" s="133" t="s">
        <v>70</v>
      </c>
      <c r="D339" s="133" t="s">
        <v>3</v>
      </c>
      <c r="E339" s="133" t="s">
        <v>3</v>
      </c>
      <c r="F339" s="134">
        <f t="shared" si="107"/>
        <v>2228</v>
      </c>
      <c r="G339" s="134">
        <f t="shared" si="107"/>
        <v>2228</v>
      </c>
      <c r="H339" s="134">
        <f t="shared" si="108"/>
        <v>2228</v>
      </c>
      <c r="I339" s="134">
        <f t="shared" si="109"/>
        <v>2228</v>
      </c>
      <c r="K339" s="134">
        <v>2228</v>
      </c>
      <c r="L339" s="134">
        <v>2228</v>
      </c>
      <c r="M339" s="134">
        <v>2228</v>
      </c>
      <c r="N339" s="134">
        <v>2228</v>
      </c>
      <c r="P339" s="165">
        <f t="shared" si="103"/>
        <v>0</v>
      </c>
      <c r="Q339" s="165">
        <f t="shared" si="104"/>
        <v>0</v>
      </c>
      <c r="R339" s="165">
        <f t="shared" si="105"/>
        <v>0</v>
      </c>
      <c r="S339" s="165">
        <f t="shared" si="106"/>
        <v>0</v>
      </c>
    </row>
    <row r="340" spans="1:19" outlineLevel="5">
      <c r="A340" s="132" t="s">
        <v>696</v>
      </c>
      <c r="B340" s="133" t="s">
        <v>389</v>
      </c>
      <c r="C340" s="133" t="s">
        <v>70</v>
      </c>
      <c r="D340" s="133" t="s">
        <v>187</v>
      </c>
      <c r="E340" s="133" t="s">
        <v>14</v>
      </c>
      <c r="F340" s="134">
        <f>Приложение_6.1!F696</f>
        <v>2228</v>
      </c>
      <c r="G340" s="134">
        <f>F340</f>
        <v>2228</v>
      </c>
      <c r="H340" s="134">
        <f>Приложение_6.1!H696</f>
        <v>2228</v>
      </c>
      <c r="I340" s="134">
        <f>H340</f>
        <v>2228</v>
      </c>
      <c r="K340" s="134">
        <v>2228</v>
      </c>
      <c r="L340" s="134">
        <v>2228</v>
      </c>
      <c r="M340" s="134">
        <v>2228</v>
      </c>
      <c r="N340" s="134">
        <v>2228</v>
      </c>
      <c r="P340" s="165">
        <f t="shared" si="103"/>
        <v>0</v>
      </c>
      <c r="Q340" s="165">
        <f t="shared" si="104"/>
        <v>0</v>
      </c>
      <c r="R340" s="165">
        <f t="shared" si="105"/>
        <v>0</v>
      </c>
      <c r="S340" s="165">
        <f t="shared" si="106"/>
        <v>0</v>
      </c>
    </row>
    <row r="341" spans="1:19" ht="78.75" outlineLevel="3">
      <c r="A341" s="132" t="s">
        <v>482</v>
      </c>
      <c r="B341" s="133" t="s">
        <v>390</v>
      </c>
      <c r="C341" s="133" t="s">
        <v>1</v>
      </c>
      <c r="D341" s="133" t="s">
        <v>3</v>
      </c>
      <c r="E341" s="133" t="s">
        <v>3</v>
      </c>
      <c r="F341" s="134">
        <f t="shared" ref="F341:G342" si="110">F342</f>
        <v>120000</v>
      </c>
      <c r="G341" s="134">
        <f t="shared" si="110"/>
        <v>120000</v>
      </c>
      <c r="H341" s="134">
        <f t="shared" ref="H341:H342" si="111">H342</f>
        <v>120000</v>
      </c>
      <c r="I341" s="134">
        <f t="shared" ref="I341:I342" si="112">I342</f>
        <v>120000</v>
      </c>
      <c r="K341" s="134">
        <v>120000</v>
      </c>
      <c r="L341" s="134">
        <v>120000</v>
      </c>
      <c r="M341" s="134">
        <v>120000</v>
      </c>
      <c r="N341" s="134">
        <v>120000</v>
      </c>
      <c r="P341" s="165">
        <f t="shared" si="103"/>
        <v>0</v>
      </c>
      <c r="Q341" s="165">
        <f t="shared" si="104"/>
        <v>0</v>
      </c>
      <c r="R341" s="165">
        <f t="shared" si="105"/>
        <v>0</v>
      </c>
      <c r="S341" s="165">
        <f t="shared" si="106"/>
        <v>0</v>
      </c>
    </row>
    <row r="342" spans="1:19" ht="31.5" outlineLevel="4">
      <c r="A342" s="132" t="s">
        <v>706</v>
      </c>
      <c r="B342" s="133" t="s">
        <v>390</v>
      </c>
      <c r="C342" s="133" t="s">
        <v>70</v>
      </c>
      <c r="D342" s="133" t="s">
        <v>3</v>
      </c>
      <c r="E342" s="133" t="s">
        <v>3</v>
      </c>
      <c r="F342" s="134">
        <f t="shared" si="110"/>
        <v>120000</v>
      </c>
      <c r="G342" s="134">
        <f t="shared" si="110"/>
        <v>120000</v>
      </c>
      <c r="H342" s="134">
        <f t="shared" si="111"/>
        <v>120000</v>
      </c>
      <c r="I342" s="134">
        <f t="shared" si="112"/>
        <v>120000</v>
      </c>
      <c r="K342" s="134">
        <v>120000</v>
      </c>
      <c r="L342" s="134">
        <v>120000</v>
      </c>
      <c r="M342" s="134">
        <v>120000</v>
      </c>
      <c r="N342" s="134">
        <v>120000</v>
      </c>
      <c r="P342" s="165">
        <f t="shared" si="103"/>
        <v>0</v>
      </c>
      <c r="Q342" s="165">
        <f t="shared" si="104"/>
        <v>0</v>
      </c>
      <c r="R342" s="165">
        <f t="shared" si="105"/>
        <v>0</v>
      </c>
      <c r="S342" s="165">
        <f t="shared" si="106"/>
        <v>0</v>
      </c>
    </row>
    <row r="343" spans="1:19" outlineLevel="5">
      <c r="A343" s="132" t="s">
        <v>696</v>
      </c>
      <c r="B343" s="133" t="s">
        <v>390</v>
      </c>
      <c r="C343" s="133" t="s">
        <v>70</v>
      </c>
      <c r="D343" s="133" t="s">
        <v>187</v>
      </c>
      <c r="E343" s="133" t="s">
        <v>14</v>
      </c>
      <c r="F343" s="134">
        <f>Приложение_6.1!F698</f>
        <v>120000</v>
      </c>
      <c r="G343" s="134">
        <f>F343</f>
        <v>120000</v>
      </c>
      <c r="H343" s="134">
        <f>Приложение_6.1!H698</f>
        <v>120000</v>
      </c>
      <c r="I343" s="134">
        <f>H343</f>
        <v>120000</v>
      </c>
      <c r="K343" s="134">
        <v>120000</v>
      </c>
      <c r="L343" s="134">
        <v>120000</v>
      </c>
      <c r="M343" s="134">
        <v>120000</v>
      </c>
      <c r="N343" s="134">
        <v>120000</v>
      </c>
      <c r="P343" s="165">
        <f t="shared" si="103"/>
        <v>0</v>
      </c>
      <c r="Q343" s="165">
        <f t="shared" si="104"/>
        <v>0</v>
      </c>
      <c r="R343" s="165">
        <f t="shared" si="105"/>
        <v>0</v>
      </c>
      <c r="S343" s="165">
        <f t="shared" si="106"/>
        <v>0</v>
      </c>
    </row>
    <row r="344" spans="1:19" ht="47.25" outlineLevel="2">
      <c r="A344" s="132" t="s">
        <v>601</v>
      </c>
      <c r="B344" s="133" t="s">
        <v>353</v>
      </c>
      <c r="C344" s="133" t="s">
        <v>1</v>
      </c>
      <c r="D344" s="133" t="s">
        <v>3</v>
      </c>
      <c r="E344" s="133" t="s">
        <v>3</v>
      </c>
      <c r="F344" s="134">
        <f>F345</f>
        <v>5197983.7699999996</v>
      </c>
      <c r="G344" s="134"/>
      <c r="H344" s="134">
        <f>H345</f>
        <v>5197983.7699999996</v>
      </c>
      <c r="I344" s="134"/>
      <c r="K344" s="134">
        <v>5197983.7699999996</v>
      </c>
      <c r="L344" s="134"/>
      <c r="M344" s="134">
        <v>5197983.7699999996</v>
      </c>
      <c r="N344" s="134"/>
      <c r="P344" s="165">
        <f t="shared" si="103"/>
        <v>0</v>
      </c>
      <c r="Q344" s="165">
        <f t="shared" si="104"/>
        <v>0</v>
      </c>
      <c r="R344" s="165">
        <f t="shared" si="105"/>
        <v>0</v>
      </c>
      <c r="S344" s="165">
        <f t="shared" si="106"/>
        <v>0</v>
      </c>
    </row>
    <row r="345" spans="1:19" ht="63" outlineLevel="3">
      <c r="A345" s="132" t="s">
        <v>450</v>
      </c>
      <c r="B345" s="133" t="s">
        <v>354</v>
      </c>
      <c r="C345" s="133" t="s">
        <v>1</v>
      </c>
      <c r="D345" s="133" t="s">
        <v>3</v>
      </c>
      <c r="E345" s="133" t="s">
        <v>3</v>
      </c>
      <c r="F345" s="134">
        <f>F346</f>
        <v>5197983.7699999996</v>
      </c>
      <c r="G345" s="134"/>
      <c r="H345" s="134">
        <f>H346</f>
        <v>5197983.7699999996</v>
      </c>
      <c r="I345" s="134"/>
      <c r="K345" s="134">
        <v>5197983.7699999996</v>
      </c>
      <c r="L345" s="134"/>
      <c r="M345" s="134">
        <v>5197983.7699999996</v>
      </c>
      <c r="N345" s="134"/>
      <c r="P345" s="165">
        <f t="shared" si="103"/>
        <v>0</v>
      </c>
      <c r="Q345" s="165">
        <f t="shared" si="104"/>
        <v>0</v>
      </c>
      <c r="R345" s="165">
        <f t="shared" si="105"/>
        <v>0</v>
      </c>
      <c r="S345" s="165">
        <f t="shared" si="106"/>
        <v>0</v>
      </c>
    </row>
    <row r="346" spans="1:19" ht="31.5" outlineLevel="4">
      <c r="A346" s="132" t="s">
        <v>706</v>
      </c>
      <c r="B346" s="133" t="s">
        <v>354</v>
      </c>
      <c r="C346" s="133" t="s">
        <v>70</v>
      </c>
      <c r="D346" s="133" t="s">
        <v>3</v>
      </c>
      <c r="E346" s="133" t="s">
        <v>3</v>
      </c>
      <c r="F346" s="134">
        <f>F347</f>
        <v>5197983.7699999996</v>
      </c>
      <c r="G346" s="134"/>
      <c r="H346" s="134">
        <f>H347</f>
        <v>5197983.7699999996</v>
      </c>
      <c r="I346" s="134"/>
      <c r="K346" s="134">
        <v>5197983.7699999996</v>
      </c>
      <c r="L346" s="134"/>
      <c r="M346" s="134">
        <v>5197983.7699999996</v>
      </c>
      <c r="N346" s="134"/>
      <c r="P346" s="165">
        <f t="shared" si="103"/>
        <v>0</v>
      </c>
      <c r="Q346" s="165">
        <f t="shared" si="104"/>
        <v>0</v>
      </c>
      <c r="R346" s="165">
        <f t="shared" si="105"/>
        <v>0</v>
      </c>
      <c r="S346" s="165">
        <f t="shared" si="106"/>
        <v>0</v>
      </c>
    </row>
    <row r="347" spans="1:19" outlineLevel="5">
      <c r="A347" s="132" t="s">
        <v>694</v>
      </c>
      <c r="B347" s="133" t="s">
        <v>354</v>
      </c>
      <c r="C347" s="133" t="s">
        <v>70</v>
      </c>
      <c r="D347" s="133" t="s">
        <v>165</v>
      </c>
      <c r="E347" s="133" t="s">
        <v>2</v>
      </c>
      <c r="F347" s="134">
        <f>Приложение_6.1!F622</f>
        <v>5197983.7699999996</v>
      </c>
      <c r="G347" s="134"/>
      <c r="H347" s="134">
        <f>Приложение_6.1!H622</f>
        <v>5197983.7699999996</v>
      </c>
      <c r="I347" s="134"/>
      <c r="K347" s="134">
        <v>5197983.7699999996</v>
      </c>
      <c r="L347" s="134"/>
      <c r="M347" s="134">
        <v>5197983.7699999996</v>
      </c>
      <c r="N347" s="134"/>
      <c r="P347" s="165">
        <f t="shared" si="103"/>
        <v>0</v>
      </c>
      <c r="Q347" s="165">
        <f t="shared" si="104"/>
        <v>0</v>
      </c>
      <c r="R347" s="165">
        <f t="shared" si="105"/>
        <v>0</v>
      </c>
      <c r="S347" s="165">
        <f t="shared" si="106"/>
        <v>0</v>
      </c>
    </row>
    <row r="348" spans="1:19" ht="31.5" outlineLevel="2">
      <c r="A348" s="132" t="s">
        <v>602</v>
      </c>
      <c r="B348" s="133" t="s">
        <v>355</v>
      </c>
      <c r="C348" s="133" t="s">
        <v>1</v>
      </c>
      <c r="D348" s="133" t="s">
        <v>3</v>
      </c>
      <c r="E348" s="133" t="s">
        <v>3</v>
      </c>
      <c r="F348" s="134">
        <f>F349</f>
        <v>4093833.27</v>
      </c>
      <c r="G348" s="134"/>
      <c r="H348" s="134">
        <f>H349</f>
        <v>4093633.27</v>
      </c>
      <c r="I348" s="134"/>
      <c r="K348" s="134">
        <v>4093833.27</v>
      </c>
      <c r="L348" s="134"/>
      <c r="M348" s="134">
        <v>4093633.27</v>
      </c>
      <c r="N348" s="134"/>
      <c r="P348" s="165">
        <f t="shared" si="103"/>
        <v>0</v>
      </c>
      <c r="Q348" s="165">
        <f t="shared" si="104"/>
        <v>0</v>
      </c>
      <c r="R348" s="165">
        <f t="shared" si="105"/>
        <v>0</v>
      </c>
      <c r="S348" s="165">
        <f t="shared" si="106"/>
        <v>0</v>
      </c>
    </row>
    <row r="349" spans="1:19" ht="63" outlineLevel="3">
      <c r="A349" s="132" t="s">
        <v>450</v>
      </c>
      <c r="B349" s="133" t="s">
        <v>356</v>
      </c>
      <c r="C349" s="133" t="s">
        <v>1</v>
      </c>
      <c r="D349" s="133" t="s">
        <v>3</v>
      </c>
      <c r="E349" s="133" t="s">
        <v>3</v>
      </c>
      <c r="F349" s="134">
        <f>F350</f>
        <v>4093833.27</v>
      </c>
      <c r="G349" s="134"/>
      <c r="H349" s="134">
        <f>H350</f>
        <v>4093633.27</v>
      </c>
      <c r="I349" s="134"/>
      <c r="K349" s="134">
        <v>4093833.27</v>
      </c>
      <c r="L349" s="134"/>
      <c r="M349" s="134">
        <v>4093633.27</v>
      </c>
      <c r="N349" s="134"/>
      <c r="P349" s="165">
        <f t="shared" si="103"/>
        <v>0</v>
      </c>
      <c r="Q349" s="165">
        <f t="shared" si="104"/>
        <v>0</v>
      </c>
      <c r="R349" s="165">
        <f t="shared" si="105"/>
        <v>0</v>
      </c>
      <c r="S349" s="165">
        <f t="shared" si="106"/>
        <v>0</v>
      </c>
    </row>
    <row r="350" spans="1:19" ht="31.5" outlineLevel="4">
      <c r="A350" s="132" t="s">
        <v>706</v>
      </c>
      <c r="B350" s="133" t="s">
        <v>356</v>
      </c>
      <c r="C350" s="133" t="s">
        <v>70</v>
      </c>
      <c r="D350" s="133" t="s">
        <v>3</v>
      </c>
      <c r="E350" s="133" t="s">
        <v>3</v>
      </c>
      <c r="F350" s="134">
        <f>F351</f>
        <v>4093833.27</v>
      </c>
      <c r="G350" s="134"/>
      <c r="H350" s="134">
        <f>H351</f>
        <v>4093633.27</v>
      </c>
      <c r="I350" s="134"/>
      <c r="K350" s="134">
        <v>4093833.27</v>
      </c>
      <c r="L350" s="134"/>
      <c r="M350" s="134">
        <v>4093633.27</v>
      </c>
      <c r="N350" s="134"/>
      <c r="P350" s="165">
        <f t="shared" si="103"/>
        <v>0</v>
      </c>
      <c r="Q350" s="165">
        <f t="shared" si="104"/>
        <v>0</v>
      </c>
      <c r="R350" s="165">
        <f t="shared" si="105"/>
        <v>0</v>
      </c>
      <c r="S350" s="165">
        <f t="shared" si="106"/>
        <v>0</v>
      </c>
    </row>
    <row r="351" spans="1:19" outlineLevel="5">
      <c r="A351" s="132" t="s">
        <v>694</v>
      </c>
      <c r="B351" s="133" t="s">
        <v>356</v>
      </c>
      <c r="C351" s="133" t="s">
        <v>70</v>
      </c>
      <c r="D351" s="133" t="s">
        <v>165</v>
      </c>
      <c r="E351" s="133" t="s">
        <v>2</v>
      </c>
      <c r="F351" s="134">
        <f>Приложение_6.1!F625</f>
        <v>4093833.27</v>
      </c>
      <c r="G351" s="134"/>
      <c r="H351" s="134">
        <f>Приложение_6.1!H625</f>
        <v>4093633.27</v>
      </c>
      <c r="I351" s="134"/>
      <c r="K351" s="134">
        <v>4093833.27</v>
      </c>
      <c r="L351" s="134"/>
      <c r="M351" s="134">
        <v>4093633.27</v>
      </c>
      <c r="N351" s="134"/>
      <c r="P351" s="165">
        <f t="shared" si="103"/>
        <v>0</v>
      </c>
      <c r="Q351" s="165">
        <f t="shared" si="104"/>
        <v>0</v>
      </c>
      <c r="R351" s="165">
        <f t="shared" si="105"/>
        <v>0</v>
      </c>
      <c r="S351" s="165">
        <f t="shared" si="106"/>
        <v>0</v>
      </c>
    </row>
    <row r="352" spans="1:19" ht="31.5" outlineLevel="2">
      <c r="A352" s="132" t="s">
        <v>603</v>
      </c>
      <c r="B352" s="133" t="s">
        <v>357</v>
      </c>
      <c r="C352" s="133" t="s">
        <v>1</v>
      </c>
      <c r="D352" s="133" t="s">
        <v>3</v>
      </c>
      <c r="E352" s="133" t="s">
        <v>3</v>
      </c>
      <c r="F352" s="134">
        <f>F353</f>
        <v>108507</v>
      </c>
      <c r="G352" s="134"/>
      <c r="H352" s="134">
        <f>H353</f>
        <v>108507</v>
      </c>
      <c r="I352" s="134"/>
      <c r="K352" s="134">
        <v>108507</v>
      </c>
      <c r="L352" s="134"/>
      <c r="M352" s="134">
        <v>108507</v>
      </c>
      <c r="N352" s="134"/>
      <c r="P352" s="165">
        <f t="shared" si="103"/>
        <v>0</v>
      </c>
      <c r="Q352" s="165">
        <f t="shared" si="104"/>
        <v>0</v>
      </c>
      <c r="R352" s="165">
        <f t="shared" si="105"/>
        <v>0</v>
      </c>
      <c r="S352" s="165">
        <f t="shared" si="106"/>
        <v>0</v>
      </c>
    </row>
    <row r="353" spans="1:19" ht="63" outlineLevel="3">
      <c r="A353" s="132" t="s">
        <v>450</v>
      </c>
      <c r="B353" s="133" t="s">
        <v>358</v>
      </c>
      <c r="C353" s="133" t="s">
        <v>1</v>
      </c>
      <c r="D353" s="133" t="s">
        <v>3</v>
      </c>
      <c r="E353" s="133" t="s">
        <v>3</v>
      </c>
      <c r="F353" s="134">
        <f>F354</f>
        <v>108507</v>
      </c>
      <c r="G353" s="134"/>
      <c r="H353" s="134">
        <f>H354</f>
        <v>108507</v>
      </c>
      <c r="I353" s="134"/>
      <c r="K353" s="134">
        <v>108507</v>
      </c>
      <c r="L353" s="134"/>
      <c r="M353" s="134">
        <v>108507</v>
      </c>
      <c r="N353" s="134"/>
      <c r="P353" s="165">
        <f t="shared" si="103"/>
        <v>0</v>
      </c>
      <c r="Q353" s="165">
        <f t="shared" si="104"/>
        <v>0</v>
      </c>
      <c r="R353" s="165">
        <f t="shared" si="105"/>
        <v>0</v>
      </c>
      <c r="S353" s="165">
        <f t="shared" si="106"/>
        <v>0</v>
      </c>
    </row>
    <row r="354" spans="1:19" ht="31.5" outlineLevel="4">
      <c r="A354" s="132" t="s">
        <v>706</v>
      </c>
      <c r="B354" s="133" t="s">
        <v>358</v>
      </c>
      <c r="C354" s="133" t="s">
        <v>70</v>
      </c>
      <c r="D354" s="133" t="s">
        <v>3</v>
      </c>
      <c r="E354" s="133" t="s">
        <v>3</v>
      </c>
      <c r="F354" s="134">
        <f>F355</f>
        <v>108507</v>
      </c>
      <c r="G354" s="134"/>
      <c r="H354" s="134">
        <f>H355</f>
        <v>108507</v>
      </c>
      <c r="I354" s="134"/>
      <c r="K354" s="134">
        <v>108507</v>
      </c>
      <c r="L354" s="134"/>
      <c r="M354" s="134">
        <v>108507</v>
      </c>
      <c r="N354" s="134"/>
      <c r="P354" s="165">
        <f t="shared" si="103"/>
        <v>0</v>
      </c>
      <c r="Q354" s="165">
        <f t="shared" si="104"/>
        <v>0</v>
      </c>
      <c r="R354" s="165">
        <f t="shared" si="105"/>
        <v>0</v>
      </c>
      <c r="S354" s="165">
        <f t="shared" si="106"/>
        <v>0</v>
      </c>
    </row>
    <row r="355" spans="1:19" outlineLevel="5">
      <c r="A355" s="132" t="s">
        <v>694</v>
      </c>
      <c r="B355" s="133" t="s">
        <v>358</v>
      </c>
      <c r="C355" s="133" t="s">
        <v>70</v>
      </c>
      <c r="D355" s="133" t="s">
        <v>165</v>
      </c>
      <c r="E355" s="133" t="s">
        <v>2</v>
      </c>
      <c r="F355" s="134">
        <f>Приложение_6.1!F628</f>
        <v>108507</v>
      </c>
      <c r="G355" s="134"/>
      <c r="H355" s="134">
        <f>Приложение_6.1!H628</f>
        <v>108507</v>
      </c>
      <c r="I355" s="134"/>
      <c r="K355" s="134">
        <v>108507</v>
      </c>
      <c r="L355" s="134"/>
      <c r="M355" s="134">
        <v>108507</v>
      </c>
      <c r="N355" s="134"/>
      <c r="P355" s="165">
        <f t="shared" si="103"/>
        <v>0</v>
      </c>
      <c r="Q355" s="165">
        <f t="shared" si="104"/>
        <v>0</v>
      </c>
      <c r="R355" s="165">
        <f t="shared" si="105"/>
        <v>0</v>
      </c>
      <c r="S355" s="165">
        <f t="shared" si="106"/>
        <v>0</v>
      </c>
    </row>
    <row r="356" spans="1:19" ht="31.5" outlineLevel="1">
      <c r="A356" s="139" t="s">
        <v>660</v>
      </c>
      <c r="B356" s="140" t="s">
        <v>359</v>
      </c>
      <c r="C356" s="140" t="s">
        <v>1</v>
      </c>
      <c r="D356" s="140" t="s">
        <v>3</v>
      </c>
      <c r="E356" s="140" t="s">
        <v>3</v>
      </c>
      <c r="F356" s="141">
        <f>F357+F361+F368+F375</f>
        <v>15254873</v>
      </c>
      <c r="G356" s="141">
        <f>G357+G361+G368+G375</f>
        <v>1156011.0699999998</v>
      </c>
      <c r="H356" s="141">
        <f>H357+H361+H368+H375</f>
        <v>14421646.93</v>
      </c>
      <c r="I356" s="141"/>
      <c r="K356" s="141">
        <v>15254873</v>
      </c>
      <c r="L356" s="141">
        <f>L361+L368</f>
        <v>1156011.0699999998</v>
      </c>
      <c r="M356" s="141">
        <v>14421646.93</v>
      </c>
      <c r="N356" s="141">
        <f>N361+N368</f>
        <v>0</v>
      </c>
      <c r="P356" s="165">
        <f t="shared" si="103"/>
        <v>0</v>
      </c>
      <c r="Q356" s="165">
        <f t="shared" si="104"/>
        <v>0</v>
      </c>
      <c r="R356" s="165">
        <f t="shared" si="105"/>
        <v>0</v>
      </c>
      <c r="S356" s="165">
        <f t="shared" si="106"/>
        <v>0</v>
      </c>
    </row>
    <row r="357" spans="1:19" ht="47.25" outlineLevel="2">
      <c r="A357" s="132" t="s">
        <v>604</v>
      </c>
      <c r="B357" s="133" t="s">
        <v>360</v>
      </c>
      <c r="C357" s="133" t="s">
        <v>1</v>
      </c>
      <c r="D357" s="133" t="s">
        <v>3</v>
      </c>
      <c r="E357" s="133" t="s">
        <v>3</v>
      </c>
      <c r="F357" s="134">
        <f>F358</f>
        <v>403464</v>
      </c>
      <c r="G357" s="134"/>
      <c r="H357" s="134">
        <f>H358</f>
        <v>403464</v>
      </c>
      <c r="I357" s="134"/>
      <c r="K357" s="134">
        <v>403464</v>
      </c>
      <c r="L357" s="134"/>
      <c r="M357" s="134">
        <v>403464</v>
      </c>
      <c r="N357" s="134"/>
      <c r="P357" s="165">
        <f t="shared" si="103"/>
        <v>0</v>
      </c>
      <c r="Q357" s="165">
        <f t="shared" si="104"/>
        <v>0</v>
      </c>
      <c r="R357" s="165">
        <f t="shared" si="105"/>
        <v>0</v>
      </c>
      <c r="S357" s="165">
        <f t="shared" si="106"/>
        <v>0</v>
      </c>
    </row>
    <row r="358" spans="1:19" ht="63" outlineLevel="3">
      <c r="A358" s="132" t="s">
        <v>450</v>
      </c>
      <c r="B358" s="133" t="s">
        <v>361</v>
      </c>
      <c r="C358" s="133" t="s">
        <v>1</v>
      </c>
      <c r="D358" s="133" t="s">
        <v>3</v>
      </c>
      <c r="E358" s="133" t="s">
        <v>3</v>
      </c>
      <c r="F358" s="134">
        <f>F359</f>
        <v>403464</v>
      </c>
      <c r="G358" s="134"/>
      <c r="H358" s="134">
        <f>H359</f>
        <v>403464</v>
      </c>
      <c r="I358" s="134"/>
      <c r="K358" s="134">
        <v>403464</v>
      </c>
      <c r="L358" s="134"/>
      <c r="M358" s="134">
        <v>403464</v>
      </c>
      <c r="N358" s="134"/>
      <c r="P358" s="165">
        <f t="shared" si="103"/>
        <v>0</v>
      </c>
      <c r="Q358" s="165">
        <f t="shared" si="104"/>
        <v>0</v>
      </c>
      <c r="R358" s="165">
        <f t="shared" si="105"/>
        <v>0</v>
      </c>
      <c r="S358" s="165">
        <f t="shared" si="106"/>
        <v>0</v>
      </c>
    </row>
    <row r="359" spans="1:19" ht="31.5" outlineLevel="4">
      <c r="A359" s="132" t="s">
        <v>706</v>
      </c>
      <c r="B359" s="133" t="s">
        <v>361</v>
      </c>
      <c r="C359" s="133" t="s">
        <v>70</v>
      </c>
      <c r="D359" s="133" t="s">
        <v>3</v>
      </c>
      <c r="E359" s="133" t="s">
        <v>3</v>
      </c>
      <c r="F359" s="134">
        <f>F360</f>
        <v>403464</v>
      </c>
      <c r="G359" s="134"/>
      <c r="H359" s="134">
        <f>H360</f>
        <v>403464</v>
      </c>
      <c r="I359" s="134"/>
      <c r="K359" s="134">
        <v>403464</v>
      </c>
      <c r="L359" s="134"/>
      <c r="M359" s="134">
        <v>403464</v>
      </c>
      <c r="N359" s="134"/>
      <c r="P359" s="165">
        <f t="shared" si="103"/>
        <v>0</v>
      </c>
      <c r="Q359" s="165">
        <f t="shared" si="104"/>
        <v>0</v>
      </c>
      <c r="R359" s="165">
        <f t="shared" si="105"/>
        <v>0</v>
      </c>
      <c r="S359" s="165">
        <f t="shared" si="106"/>
        <v>0</v>
      </c>
    </row>
    <row r="360" spans="1:19" outlineLevel="5">
      <c r="A360" s="132" t="s">
        <v>694</v>
      </c>
      <c r="B360" s="133" t="s">
        <v>361</v>
      </c>
      <c r="C360" s="133" t="s">
        <v>70</v>
      </c>
      <c r="D360" s="133" t="s">
        <v>165</v>
      </c>
      <c r="E360" s="133" t="s">
        <v>2</v>
      </c>
      <c r="F360" s="134">
        <f>Приложение_6.1!F632</f>
        <v>403464</v>
      </c>
      <c r="G360" s="134"/>
      <c r="H360" s="134">
        <f>Приложение_6.1!H632</f>
        <v>403464</v>
      </c>
      <c r="I360" s="134"/>
      <c r="K360" s="134">
        <v>403464</v>
      </c>
      <c r="L360" s="134"/>
      <c r="M360" s="134">
        <v>403464</v>
      </c>
      <c r="N360" s="134"/>
      <c r="P360" s="165">
        <f t="shared" si="103"/>
        <v>0</v>
      </c>
      <c r="Q360" s="165">
        <f t="shared" si="104"/>
        <v>0</v>
      </c>
      <c r="R360" s="165">
        <f t="shared" si="105"/>
        <v>0</v>
      </c>
      <c r="S360" s="165">
        <f t="shared" si="106"/>
        <v>0</v>
      </c>
    </row>
    <row r="361" spans="1:19" ht="31.5" outlineLevel="2">
      <c r="A361" s="132" t="s">
        <v>605</v>
      </c>
      <c r="B361" s="133" t="s">
        <v>362</v>
      </c>
      <c r="C361" s="133" t="s">
        <v>1</v>
      </c>
      <c r="D361" s="133" t="s">
        <v>3</v>
      </c>
      <c r="E361" s="133" t="s">
        <v>3</v>
      </c>
      <c r="F361" s="134">
        <f>F362+F365</f>
        <v>10483213.6</v>
      </c>
      <c r="G361" s="134">
        <f>G362+G365</f>
        <v>823602.94</v>
      </c>
      <c r="H361" s="134">
        <f>H362+H365</f>
        <v>9693665.6699999999</v>
      </c>
      <c r="I361" s="134"/>
      <c r="K361" s="134">
        <v>10483213.6</v>
      </c>
      <c r="L361" s="134">
        <f>L367</f>
        <v>823602.94</v>
      </c>
      <c r="M361" s="134">
        <v>9693665.6699999999</v>
      </c>
      <c r="N361" s="134">
        <f>N367</f>
        <v>0</v>
      </c>
      <c r="P361" s="165">
        <f t="shared" si="103"/>
        <v>0</v>
      </c>
      <c r="Q361" s="165">
        <f t="shared" si="104"/>
        <v>0</v>
      </c>
      <c r="R361" s="165">
        <f t="shared" si="105"/>
        <v>0</v>
      </c>
      <c r="S361" s="165">
        <f t="shared" si="106"/>
        <v>0</v>
      </c>
    </row>
    <row r="362" spans="1:19" ht="63" outlineLevel="3">
      <c r="A362" s="132" t="s">
        <v>450</v>
      </c>
      <c r="B362" s="133" t="s">
        <v>363</v>
      </c>
      <c r="C362" s="133" t="s">
        <v>1</v>
      </c>
      <c r="D362" s="133" t="s">
        <v>3</v>
      </c>
      <c r="E362" s="133" t="s">
        <v>3</v>
      </c>
      <c r="F362" s="134">
        <f>F363</f>
        <v>9659610.6600000001</v>
      </c>
      <c r="G362" s="134"/>
      <c r="H362" s="134">
        <f>H363</f>
        <v>9693665.6699999999</v>
      </c>
      <c r="I362" s="134"/>
      <c r="K362" s="134">
        <v>9659610.6600000001</v>
      </c>
      <c r="L362" s="134"/>
      <c r="M362" s="134">
        <v>9693665.6699999999</v>
      </c>
      <c r="N362" s="134"/>
      <c r="P362" s="165">
        <f t="shared" si="103"/>
        <v>0</v>
      </c>
      <c r="Q362" s="165">
        <f t="shared" si="104"/>
        <v>0</v>
      </c>
      <c r="R362" s="165">
        <f t="shared" si="105"/>
        <v>0</v>
      </c>
      <c r="S362" s="165">
        <f t="shared" si="106"/>
        <v>0</v>
      </c>
    </row>
    <row r="363" spans="1:19" ht="31.5" outlineLevel="4">
      <c r="A363" s="132" t="s">
        <v>706</v>
      </c>
      <c r="B363" s="133" t="s">
        <v>363</v>
      </c>
      <c r="C363" s="133" t="s">
        <v>70</v>
      </c>
      <c r="D363" s="133" t="s">
        <v>3</v>
      </c>
      <c r="E363" s="133" t="s">
        <v>3</v>
      </c>
      <c r="F363" s="134">
        <f>F364</f>
        <v>9659610.6600000001</v>
      </c>
      <c r="G363" s="134"/>
      <c r="H363" s="134">
        <f>H364</f>
        <v>9693665.6699999999</v>
      </c>
      <c r="I363" s="134"/>
      <c r="K363" s="134">
        <v>9659610.6600000001</v>
      </c>
      <c r="L363" s="134"/>
      <c r="M363" s="134">
        <v>9693665.6699999999</v>
      </c>
      <c r="N363" s="134"/>
      <c r="P363" s="165">
        <f t="shared" si="103"/>
        <v>0</v>
      </c>
      <c r="Q363" s="165">
        <f t="shared" si="104"/>
        <v>0</v>
      </c>
      <c r="R363" s="165">
        <f t="shared" si="105"/>
        <v>0</v>
      </c>
      <c r="S363" s="165">
        <f t="shared" si="106"/>
        <v>0</v>
      </c>
    </row>
    <row r="364" spans="1:19" outlineLevel="5">
      <c r="A364" s="132" t="s">
        <v>694</v>
      </c>
      <c r="B364" s="133" t="s">
        <v>363</v>
      </c>
      <c r="C364" s="133" t="s">
        <v>70</v>
      </c>
      <c r="D364" s="133" t="s">
        <v>165</v>
      </c>
      <c r="E364" s="133" t="s">
        <v>2</v>
      </c>
      <c r="F364" s="134">
        <f>Приложение_6.1!F635</f>
        <v>9659610.6600000001</v>
      </c>
      <c r="G364" s="134"/>
      <c r="H364" s="134">
        <f>Приложение_6.1!H635</f>
        <v>9693665.6699999999</v>
      </c>
      <c r="I364" s="134"/>
      <c r="K364" s="134">
        <v>9659610.6600000001</v>
      </c>
      <c r="L364" s="134"/>
      <c r="M364" s="134">
        <v>9693665.6699999999</v>
      </c>
      <c r="N364" s="134"/>
      <c r="P364" s="165">
        <f t="shared" si="103"/>
        <v>0</v>
      </c>
      <c r="Q364" s="165">
        <f t="shared" si="104"/>
        <v>0</v>
      </c>
      <c r="R364" s="165">
        <f t="shared" si="105"/>
        <v>0</v>
      </c>
      <c r="S364" s="165">
        <f t="shared" si="106"/>
        <v>0</v>
      </c>
    </row>
    <row r="365" spans="1:19" ht="63" outlineLevel="3">
      <c r="A365" s="132" t="s">
        <v>472</v>
      </c>
      <c r="B365" s="133" t="s">
        <v>364</v>
      </c>
      <c r="C365" s="133" t="s">
        <v>1</v>
      </c>
      <c r="D365" s="133" t="s">
        <v>3</v>
      </c>
      <c r="E365" s="133" t="s">
        <v>3</v>
      </c>
      <c r="F365" s="134">
        <f t="shared" ref="F365:H366" si="113">F366</f>
        <v>823602.94</v>
      </c>
      <c r="G365" s="134">
        <f t="shared" si="113"/>
        <v>823602.94</v>
      </c>
      <c r="H365" s="134">
        <f t="shared" si="113"/>
        <v>0</v>
      </c>
      <c r="I365" s="134"/>
      <c r="K365" s="134">
        <v>823602.94</v>
      </c>
      <c r="L365" s="134">
        <v>823602.94</v>
      </c>
      <c r="M365" s="134">
        <v>0</v>
      </c>
      <c r="N365" s="134"/>
      <c r="P365" s="165">
        <f t="shared" si="103"/>
        <v>0</v>
      </c>
      <c r="Q365" s="165">
        <f t="shared" si="104"/>
        <v>0</v>
      </c>
      <c r="R365" s="165">
        <f t="shared" si="105"/>
        <v>0</v>
      </c>
      <c r="S365" s="165">
        <f t="shared" si="106"/>
        <v>0</v>
      </c>
    </row>
    <row r="366" spans="1:19" ht="31.5" outlineLevel="4">
      <c r="A366" s="132" t="s">
        <v>706</v>
      </c>
      <c r="B366" s="133" t="s">
        <v>364</v>
      </c>
      <c r="C366" s="133" t="s">
        <v>70</v>
      </c>
      <c r="D366" s="133" t="s">
        <v>3</v>
      </c>
      <c r="E366" s="133" t="s">
        <v>3</v>
      </c>
      <c r="F366" s="134">
        <f t="shared" si="113"/>
        <v>823602.94</v>
      </c>
      <c r="G366" s="134">
        <f t="shared" si="113"/>
        <v>823602.94</v>
      </c>
      <c r="H366" s="134">
        <f t="shared" si="113"/>
        <v>0</v>
      </c>
      <c r="I366" s="134"/>
      <c r="K366" s="134">
        <v>823602.94</v>
      </c>
      <c r="L366" s="134">
        <v>823602.94</v>
      </c>
      <c r="M366" s="134">
        <v>0</v>
      </c>
      <c r="N366" s="134"/>
      <c r="P366" s="165">
        <f t="shared" si="103"/>
        <v>0</v>
      </c>
      <c r="Q366" s="165">
        <f t="shared" si="104"/>
        <v>0</v>
      </c>
      <c r="R366" s="165">
        <f t="shared" si="105"/>
        <v>0</v>
      </c>
      <c r="S366" s="165">
        <f t="shared" si="106"/>
        <v>0</v>
      </c>
    </row>
    <row r="367" spans="1:19" outlineLevel="5">
      <c r="A367" s="132" t="s">
        <v>694</v>
      </c>
      <c r="B367" s="133" t="s">
        <v>364</v>
      </c>
      <c r="C367" s="133" t="s">
        <v>70</v>
      </c>
      <c r="D367" s="133" t="s">
        <v>165</v>
      </c>
      <c r="E367" s="133" t="s">
        <v>2</v>
      </c>
      <c r="F367" s="134">
        <f>Приложение_6.1!F637</f>
        <v>823602.94</v>
      </c>
      <c r="G367" s="134">
        <f>F367</f>
        <v>823602.94</v>
      </c>
      <c r="H367" s="134">
        <f>Приложение_6.1!H637</f>
        <v>0</v>
      </c>
      <c r="I367" s="134"/>
      <c r="K367" s="134">
        <v>823602.94</v>
      </c>
      <c r="L367" s="134">
        <v>823602.94</v>
      </c>
      <c r="M367" s="134">
        <v>0</v>
      </c>
      <c r="N367" s="134"/>
      <c r="P367" s="165">
        <f t="shared" si="103"/>
        <v>0</v>
      </c>
      <c r="Q367" s="165">
        <f t="shared" si="104"/>
        <v>0</v>
      </c>
      <c r="R367" s="165">
        <f t="shared" si="105"/>
        <v>0</v>
      </c>
      <c r="S367" s="165">
        <f t="shared" si="106"/>
        <v>0</v>
      </c>
    </row>
    <row r="368" spans="1:19" ht="31.5" outlineLevel="2">
      <c r="A368" s="132" t="s">
        <v>606</v>
      </c>
      <c r="B368" s="133" t="s">
        <v>366</v>
      </c>
      <c r="C368" s="133" t="s">
        <v>1</v>
      </c>
      <c r="D368" s="133" t="s">
        <v>3</v>
      </c>
      <c r="E368" s="133" t="s">
        <v>3</v>
      </c>
      <c r="F368" s="134">
        <f>F369+F372</f>
        <v>4196252.4000000004</v>
      </c>
      <c r="G368" s="134">
        <f>G369+G372</f>
        <v>332408.13</v>
      </c>
      <c r="H368" s="134">
        <f>H369+H372</f>
        <v>3877466.26</v>
      </c>
      <c r="I368" s="134"/>
      <c r="K368" s="134">
        <v>4196252.4000000004</v>
      </c>
      <c r="L368" s="134">
        <f>L374</f>
        <v>332408.13</v>
      </c>
      <c r="M368" s="134">
        <v>3877466.26</v>
      </c>
      <c r="N368" s="134">
        <f>N374</f>
        <v>0</v>
      </c>
      <c r="P368" s="165">
        <f t="shared" si="103"/>
        <v>0</v>
      </c>
      <c r="Q368" s="165">
        <f t="shared" si="104"/>
        <v>0</v>
      </c>
      <c r="R368" s="165">
        <f t="shared" si="105"/>
        <v>0</v>
      </c>
      <c r="S368" s="165">
        <f t="shared" si="106"/>
        <v>0</v>
      </c>
    </row>
    <row r="369" spans="1:19" ht="63" outlineLevel="3">
      <c r="A369" s="132" t="s">
        <v>450</v>
      </c>
      <c r="B369" s="133" t="s">
        <v>367</v>
      </c>
      <c r="C369" s="133" t="s">
        <v>1</v>
      </c>
      <c r="D369" s="133" t="s">
        <v>3</v>
      </c>
      <c r="E369" s="133" t="s">
        <v>3</v>
      </c>
      <c r="F369" s="134">
        <f>F370</f>
        <v>3863844.27</v>
      </c>
      <c r="G369" s="134"/>
      <c r="H369" s="134">
        <f>H370</f>
        <v>3877466.26</v>
      </c>
      <c r="I369" s="134"/>
      <c r="K369" s="134">
        <v>3863844.27</v>
      </c>
      <c r="L369" s="134"/>
      <c r="M369" s="134">
        <v>3877466.26</v>
      </c>
      <c r="N369" s="134"/>
      <c r="P369" s="165">
        <f t="shared" si="103"/>
        <v>0</v>
      </c>
      <c r="Q369" s="165">
        <f t="shared" si="104"/>
        <v>0</v>
      </c>
      <c r="R369" s="165">
        <f t="shared" si="105"/>
        <v>0</v>
      </c>
      <c r="S369" s="165">
        <f t="shared" si="106"/>
        <v>0</v>
      </c>
    </row>
    <row r="370" spans="1:19" ht="31.5" outlineLevel="4">
      <c r="A370" s="132" t="s">
        <v>706</v>
      </c>
      <c r="B370" s="133" t="s">
        <v>367</v>
      </c>
      <c r="C370" s="133" t="s">
        <v>70</v>
      </c>
      <c r="D370" s="133" t="s">
        <v>3</v>
      </c>
      <c r="E370" s="133" t="s">
        <v>3</v>
      </c>
      <c r="F370" s="134">
        <f>F371</f>
        <v>3863844.27</v>
      </c>
      <c r="G370" s="134"/>
      <c r="H370" s="134">
        <f>H371</f>
        <v>3877466.26</v>
      </c>
      <c r="I370" s="134"/>
      <c r="K370" s="134">
        <v>3863844.27</v>
      </c>
      <c r="L370" s="134"/>
      <c r="M370" s="134">
        <v>3877466.26</v>
      </c>
      <c r="N370" s="134"/>
      <c r="P370" s="165">
        <f t="shared" si="103"/>
        <v>0</v>
      </c>
      <c r="Q370" s="165">
        <f t="shared" si="104"/>
        <v>0</v>
      </c>
      <c r="R370" s="165">
        <f t="shared" si="105"/>
        <v>0</v>
      </c>
      <c r="S370" s="165">
        <f t="shared" si="106"/>
        <v>0</v>
      </c>
    </row>
    <row r="371" spans="1:19" outlineLevel="5">
      <c r="A371" s="132" t="s">
        <v>694</v>
      </c>
      <c r="B371" s="133" t="s">
        <v>367</v>
      </c>
      <c r="C371" s="133" t="s">
        <v>70</v>
      </c>
      <c r="D371" s="133" t="s">
        <v>165</v>
      </c>
      <c r="E371" s="133" t="s">
        <v>2</v>
      </c>
      <c r="F371" s="134">
        <f>Приложение_6.1!F640</f>
        <v>3863844.27</v>
      </c>
      <c r="G371" s="134"/>
      <c r="H371" s="134">
        <f>Приложение_6.1!H640</f>
        <v>3877466.26</v>
      </c>
      <c r="I371" s="134"/>
      <c r="K371" s="134">
        <v>3863844.27</v>
      </c>
      <c r="L371" s="134"/>
      <c r="M371" s="134">
        <v>3877466.26</v>
      </c>
      <c r="N371" s="134"/>
      <c r="P371" s="165">
        <f t="shared" si="103"/>
        <v>0</v>
      </c>
      <c r="Q371" s="165">
        <f t="shared" si="104"/>
        <v>0</v>
      </c>
      <c r="R371" s="165">
        <f t="shared" si="105"/>
        <v>0</v>
      </c>
      <c r="S371" s="165">
        <f t="shared" si="106"/>
        <v>0</v>
      </c>
    </row>
    <row r="372" spans="1:19" ht="63" outlineLevel="3">
      <c r="A372" s="132" t="s">
        <v>472</v>
      </c>
      <c r="B372" s="133" t="s">
        <v>368</v>
      </c>
      <c r="C372" s="133" t="s">
        <v>1</v>
      </c>
      <c r="D372" s="133" t="s">
        <v>3</v>
      </c>
      <c r="E372" s="133" t="s">
        <v>3</v>
      </c>
      <c r="F372" s="134">
        <f t="shared" ref="F372:G373" si="114">F373</f>
        <v>332408.13</v>
      </c>
      <c r="G372" s="134">
        <f t="shared" si="114"/>
        <v>332408.13</v>
      </c>
      <c r="H372" s="134">
        <f t="shared" ref="H372:H373" si="115">H373</f>
        <v>0</v>
      </c>
      <c r="I372" s="134"/>
      <c r="K372" s="134">
        <v>332408.13</v>
      </c>
      <c r="L372" s="134">
        <v>332408.13</v>
      </c>
      <c r="M372" s="134">
        <v>0</v>
      </c>
      <c r="N372" s="134"/>
      <c r="P372" s="165">
        <f t="shared" si="103"/>
        <v>0</v>
      </c>
      <c r="Q372" s="165">
        <f t="shared" si="104"/>
        <v>0</v>
      </c>
      <c r="R372" s="165">
        <f t="shared" si="105"/>
        <v>0</v>
      </c>
      <c r="S372" s="165">
        <f t="shared" si="106"/>
        <v>0</v>
      </c>
    </row>
    <row r="373" spans="1:19" ht="31.5" outlineLevel="4">
      <c r="A373" s="132" t="s">
        <v>706</v>
      </c>
      <c r="B373" s="133" t="s">
        <v>368</v>
      </c>
      <c r="C373" s="133" t="s">
        <v>70</v>
      </c>
      <c r="D373" s="133" t="s">
        <v>3</v>
      </c>
      <c r="E373" s="133" t="s">
        <v>3</v>
      </c>
      <c r="F373" s="134">
        <f t="shared" si="114"/>
        <v>332408.13</v>
      </c>
      <c r="G373" s="134">
        <f t="shared" si="114"/>
        <v>332408.13</v>
      </c>
      <c r="H373" s="134">
        <f t="shared" si="115"/>
        <v>0</v>
      </c>
      <c r="I373" s="134"/>
      <c r="K373" s="134">
        <v>332408.13</v>
      </c>
      <c r="L373" s="134">
        <v>332408.13</v>
      </c>
      <c r="M373" s="134">
        <v>0</v>
      </c>
      <c r="N373" s="134"/>
      <c r="P373" s="165">
        <f t="shared" si="103"/>
        <v>0</v>
      </c>
      <c r="Q373" s="165">
        <f t="shared" si="104"/>
        <v>0</v>
      </c>
      <c r="R373" s="165">
        <f t="shared" si="105"/>
        <v>0</v>
      </c>
      <c r="S373" s="165">
        <f t="shared" si="106"/>
        <v>0</v>
      </c>
    </row>
    <row r="374" spans="1:19" outlineLevel="5">
      <c r="A374" s="132" t="s">
        <v>694</v>
      </c>
      <c r="B374" s="133" t="s">
        <v>368</v>
      </c>
      <c r="C374" s="133" t="s">
        <v>70</v>
      </c>
      <c r="D374" s="133" t="s">
        <v>165</v>
      </c>
      <c r="E374" s="133" t="s">
        <v>2</v>
      </c>
      <c r="F374" s="134">
        <f>Приложение_6.1!F642</f>
        <v>332408.13</v>
      </c>
      <c r="G374" s="134">
        <f>F374</f>
        <v>332408.13</v>
      </c>
      <c r="H374" s="134">
        <f>Приложение_6.1!H642</f>
        <v>0</v>
      </c>
      <c r="I374" s="134"/>
      <c r="K374" s="134">
        <v>332408.13</v>
      </c>
      <c r="L374" s="134">
        <v>332408.13</v>
      </c>
      <c r="M374" s="134">
        <v>0</v>
      </c>
      <c r="N374" s="134"/>
      <c r="P374" s="165">
        <f t="shared" si="103"/>
        <v>0</v>
      </c>
      <c r="Q374" s="165">
        <f t="shared" si="104"/>
        <v>0</v>
      </c>
      <c r="R374" s="165">
        <f t="shared" si="105"/>
        <v>0</v>
      </c>
      <c r="S374" s="165">
        <f t="shared" si="106"/>
        <v>0</v>
      </c>
    </row>
    <row r="375" spans="1:19" outlineLevel="2">
      <c r="A375" s="132" t="s">
        <v>571</v>
      </c>
      <c r="B375" s="133" t="s">
        <v>370</v>
      </c>
      <c r="C375" s="133" t="s">
        <v>1</v>
      </c>
      <c r="D375" s="133" t="s">
        <v>3</v>
      </c>
      <c r="E375" s="133" t="s">
        <v>3</v>
      </c>
      <c r="F375" s="134">
        <f>F376</f>
        <v>171943</v>
      </c>
      <c r="G375" s="134"/>
      <c r="H375" s="134">
        <f>H376</f>
        <v>447051</v>
      </c>
      <c r="I375" s="134"/>
      <c r="K375" s="134">
        <v>171943</v>
      </c>
      <c r="L375" s="134"/>
      <c r="M375" s="134">
        <v>447051</v>
      </c>
      <c r="N375" s="134"/>
      <c r="P375" s="165">
        <f t="shared" si="103"/>
        <v>0</v>
      </c>
      <c r="Q375" s="165">
        <f t="shared" si="104"/>
        <v>0</v>
      </c>
      <c r="R375" s="165">
        <f t="shared" si="105"/>
        <v>0</v>
      </c>
      <c r="S375" s="165">
        <f t="shared" si="106"/>
        <v>0</v>
      </c>
    </row>
    <row r="376" spans="1:19" ht="63" outlineLevel="3">
      <c r="A376" s="132" t="s">
        <v>439</v>
      </c>
      <c r="B376" s="133" t="s">
        <v>371</v>
      </c>
      <c r="C376" s="133" t="s">
        <v>1</v>
      </c>
      <c r="D376" s="133" t="s">
        <v>3</v>
      </c>
      <c r="E376" s="133" t="s">
        <v>3</v>
      </c>
      <c r="F376" s="134">
        <f>F377</f>
        <v>171943</v>
      </c>
      <c r="G376" s="134"/>
      <c r="H376" s="134">
        <f>H377</f>
        <v>447051</v>
      </c>
      <c r="I376" s="134"/>
      <c r="K376" s="134">
        <v>171943</v>
      </c>
      <c r="L376" s="134"/>
      <c r="M376" s="134">
        <v>447051</v>
      </c>
      <c r="N376" s="134"/>
      <c r="P376" s="165">
        <f t="shared" si="103"/>
        <v>0</v>
      </c>
      <c r="Q376" s="165">
        <f t="shared" si="104"/>
        <v>0</v>
      </c>
      <c r="R376" s="165">
        <f t="shared" si="105"/>
        <v>0</v>
      </c>
      <c r="S376" s="165">
        <f t="shared" si="106"/>
        <v>0</v>
      </c>
    </row>
    <row r="377" spans="1:19" ht="31.5" outlineLevel="4">
      <c r="A377" s="132" t="s">
        <v>706</v>
      </c>
      <c r="B377" s="133" t="s">
        <v>371</v>
      </c>
      <c r="C377" s="133" t="s">
        <v>70</v>
      </c>
      <c r="D377" s="133" t="s">
        <v>3</v>
      </c>
      <c r="E377" s="133" t="s">
        <v>3</v>
      </c>
      <c r="F377" s="134">
        <f>F378</f>
        <v>171943</v>
      </c>
      <c r="G377" s="134"/>
      <c r="H377" s="134">
        <f>H378</f>
        <v>447051</v>
      </c>
      <c r="I377" s="134"/>
      <c r="K377" s="134">
        <v>171943</v>
      </c>
      <c r="L377" s="134"/>
      <c r="M377" s="134">
        <v>447051</v>
      </c>
      <c r="N377" s="134"/>
      <c r="P377" s="165">
        <f t="shared" si="103"/>
        <v>0</v>
      </c>
      <c r="Q377" s="165">
        <f t="shared" si="104"/>
        <v>0</v>
      </c>
      <c r="R377" s="165">
        <f t="shared" si="105"/>
        <v>0</v>
      </c>
      <c r="S377" s="165">
        <f t="shared" si="106"/>
        <v>0</v>
      </c>
    </row>
    <row r="378" spans="1:19" outlineLevel="5">
      <c r="A378" s="132" t="s">
        <v>694</v>
      </c>
      <c r="B378" s="133" t="s">
        <v>371</v>
      </c>
      <c r="C378" s="133" t="s">
        <v>70</v>
      </c>
      <c r="D378" s="133" t="s">
        <v>165</v>
      </c>
      <c r="E378" s="133" t="s">
        <v>2</v>
      </c>
      <c r="F378" s="134">
        <f>Приложение_6.1!F645</f>
        <v>171943</v>
      </c>
      <c r="G378" s="134"/>
      <c r="H378" s="134">
        <f>Приложение_6.1!H645</f>
        <v>447051</v>
      </c>
      <c r="I378" s="134"/>
      <c r="K378" s="134">
        <v>171943</v>
      </c>
      <c r="L378" s="134"/>
      <c r="M378" s="134">
        <v>447051</v>
      </c>
      <c r="N378" s="134"/>
      <c r="P378" s="165">
        <f t="shared" si="103"/>
        <v>0</v>
      </c>
      <c r="Q378" s="165">
        <f t="shared" si="104"/>
        <v>0</v>
      </c>
      <c r="R378" s="165">
        <f t="shared" si="105"/>
        <v>0</v>
      </c>
      <c r="S378" s="165">
        <f t="shared" si="106"/>
        <v>0</v>
      </c>
    </row>
    <row r="379" spans="1:19" ht="47.25" outlineLevel="1">
      <c r="A379" s="139" t="s">
        <v>661</v>
      </c>
      <c r="B379" s="140" t="s">
        <v>372</v>
      </c>
      <c r="C379" s="140" t="s">
        <v>1</v>
      </c>
      <c r="D379" s="140" t="s">
        <v>3</v>
      </c>
      <c r="E379" s="140" t="s">
        <v>3</v>
      </c>
      <c r="F379" s="141">
        <f>F380</f>
        <v>691645.65</v>
      </c>
      <c r="G379" s="141"/>
      <c r="H379" s="141">
        <f>H380</f>
        <v>0</v>
      </c>
      <c r="I379" s="141"/>
      <c r="K379" s="141">
        <v>691645.65</v>
      </c>
      <c r="L379" s="141"/>
      <c r="M379" s="141">
        <v>0</v>
      </c>
      <c r="N379" s="141"/>
      <c r="P379" s="165">
        <f t="shared" si="103"/>
        <v>0</v>
      </c>
      <c r="Q379" s="165">
        <f t="shared" si="104"/>
        <v>0</v>
      </c>
      <c r="R379" s="165">
        <f t="shared" si="105"/>
        <v>0</v>
      </c>
      <c r="S379" s="165">
        <f t="shared" si="106"/>
        <v>0</v>
      </c>
    </row>
    <row r="380" spans="1:19" ht="47.25" outlineLevel="2">
      <c r="A380" s="132" t="s">
        <v>607</v>
      </c>
      <c r="B380" s="133" t="s">
        <v>373</v>
      </c>
      <c r="C380" s="133" t="s">
        <v>1</v>
      </c>
      <c r="D380" s="133" t="s">
        <v>3</v>
      </c>
      <c r="E380" s="133" t="s">
        <v>3</v>
      </c>
      <c r="F380" s="134">
        <f>F381</f>
        <v>691645.65</v>
      </c>
      <c r="G380" s="134"/>
      <c r="H380" s="134">
        <f>H381</f>
        <v>0</v>
      </c>
      <c r="I380" s="134"/>
      <c r="K380" s="134">
        <v>691645.65</v>
      </c>
      <c r="L380" s="134"/>
      <c r="M380" s="134">
        <v>0</v>
      </c>
      <c r="N380" s="134"/>
      <c r="P380" s="165">
        <f t="shared" si="103"/>
        <v>0</v>
      </c>
      <c r="Q380" s="165">
        <f t="shared" si="104"/>
        <v>0</v>
      </c>
      <c r="R380" s="165">
        <f t="shared" si="105"/>
        <v>0</v>
      </c>
      <c r="S380" s="165">
        <f t="shared" si="106"/>
        <v>0</v>
      </c>
    </row>
    <row r="381" spans="1:19" ht="31.5" outlineLevel="3">
      <c r="A381" s="132" t="s">
        <v>463</v>
      </c>
      <c r="B381" s="133" t="s">
        <v>374</v>
      </c>
      <c r="C381" s="133" t="s">
        <v>1</v>
      </c>
      <c r="D381" s="133" t="s">
        <v>3</v>
      </c>
      <c r="E381" s="133" t="s">
        <v>3</v>
      </c>
      <c r="F381" s="134">
        <f>F382</f>
        <v>691645.65</v>
      </c>
      <c r="G381" s="134"/>
      <c r="H381" s="134">
        <f>H382</f>
        <v>0</v>
      </c>
      <c r="I381" s="134"/>
      <c r="K381" s="134">
        <v>691645.65</v>
      </c>
      <c r="L381" s="134"/>
      <c r="M381" s="134">
        <v>0</v>
      </c>
      <c r="N381" s="134"/>
      <c r="P381" s="165">
        <f t="shared" si="103"/>
        <v>0</v>
      </c>
      <c r="Q381" s="165">
        <f t="shared" si="104"/>
        <v>0</v>
      </c>
      <c r="R381" s="165">
        <f t="shared" si="105"/>
        <v>0</v>
      </c>
      <c r="S381" s="165">
        <f t="shared" si="106"/>
        <v>0</v>
      </c>
    </row>
    <row r="382" spans="1:19" ht="31.5" outlineLevel="4">
      <c r="A382" s="132" t="s">
        <v>706</v>
      </c>
      <c r="B382" s="133" t="s">
        <v>374</v>
      </c>
      <c r="C382" s="133" t="s">
        <v>70</v>
      </c>
      <c r="D382" s="133" t="s">
        <v>3</v>
      </c>
      <c r="E382" s="133" t="s">
        <v>3</v>
      </c>
      <c r="F382" s="134">
        <f>F383</f>
        <v>691645.65</v>
      </c>
      <c r="G382" s="134"/>
      <c r="H382" s="134">
        <f>H383</f>
        <v>0</v>
      </c>
      <c r="I382" s="134"/>
      <c r="K382" s="134">
        <v>691645.65</v>
      </c>
      <c r="L382" s="134"/>
      <c r="M382" s="134">
        <v>0</v>
      </c>
      <c r="N382" s="134"/>
      <c r="P382" s="165">
        <f t="shared" si="103"/>
        <v>0</v>
      </c>
      <c r="Q382" s="165">
        <f t="shared" si="104"/>
        <v>0</v>
      </c>
      <c r="R382" s="165">
        <f t="shared" si="105"/>
        <v>0</v>
      </c>
      <c r="S382" s="165">
        <f t="shared" si="106"/>
        <v>0</v>
      </c>
    </row>
    <row r="383" spans="1:19" outlineLevel="5">
      <c r="A383" s="132" t="s">
        <v>694</v>
      </c>
      <c r="B383" s="133" t="s">
        <v>374</v>
      </c>
      <c r="C383" s="133" t="s">
        <v>70</v>
      </c>
      <c r="D383" s="133" t="s">
        <v>165</v>
      </c>
      <c r="E383" s="133" t="s">
        <v>2</v>
      </c>
      <c r="F383" s="134">
        <f>Приложение_6.1!F649</f>
        <v>691645.65</v>
      </c>
      <c r="G383" s="134"/>
      <c r="H383" s="134">
        <f>Приложение_6.1!H649</f>
        <v>0</v>
      </c>
      <c r="I383" s="134"/>
      <c r="K383" s="134">
        <v>691645.65</v>
      </c>
      <c r="L383" s="134"/>
      <c r="M383" s="134">
        <v>0</v>
      </c>
      <c r="N383" s="134"/>
      <c r="P383" s="165">
        <f t="shared" si="103"/>
        <v>0</v>
      </c>
      <c r="Q383" s="165">
        <f t="shared" si="104"/>
        <v>0</v>
      </c>
      <c r="R383" s="165">
        <f t="shared" si="105"/>
        <v>0</v>
      </c>
      <c r="S383" s="165">
        <f t="shared" si="106"/>
        <v>0</v>
      </c>
    </row>
    <row r="384" spans="1:19" ht="63">
      <c r="A384" s="139" t="s">
        <v>1215</v>
      </c>
      <c r="B384" s="140" t="s">
        <v>160</v>
      </c>
      <c r="C384" s="140" t="s">
        <v>1</v>
      </c>
      <c r="D384" s="140" t="s">
        <v>3</v>
      </c>
      <c r="E384" s="140" t="s">
        <v>3</v>
      </c>
      <c r="F384" s="141">
        <f>F385+F398+F407+F439+F444</f>
        <v>103846599.23</v>
      </c>
      <c r="G384" s="141">
        <f>G385+G398+G407+G439+G444</f>
        <v>4894512</v>
      </c>
      <c r="H384" s="141">
        <f>H385+H398+H407+H439+H444</f>
        <v>94995676.079999998</v>
      </c>
      <c r="I384" s="141">
        <f>I385+I398+I407+I439+I444</f>
        <v>5159367.12</v>
      </c>
      <c r="K384" s="141">
        <v>103846599.23</v>
      </c>
      <c r="L384" s="141">
        <f>L407+L444</f>
        <v>4894512</v>
      </c>
      <c r="M384" s="141">
        <v>94995676.079999998</v>
      </c>
      <c r="N384" s="141">
        <f>N407+N444</f>
        <v>5159367.12</v>
      </c>
      <c r="P384" s="165">
        <f t="shared" si="103"/>
        <v>0</v>
      </c>
      <c r="Q384" s="165">
        <f t="shared" si="104"/>
        <v>0</v>
      </c>
      <c r="R384" s="165">
        <f t="shared" si="105"/>
        <v>0</v>
      </c>
      <c r="S384" s="165">
        <f t="shared" si="106"/>
        <v>0</v>
      </c>
    </row>
    <row r="385" spans="1:19" ht="31.5" outlineLevel="1">
      <c r="A385" s="139" t="s">
        <v>645</v>
      </c>
      <c r="B385" s="140" t="s">
        <v>205</v>
      </c>
      <c r="C385" s="140" t="s">
        <v>1</v>
      </c>
      <c r="D385" s="140" t="s">
        <v>3</v>
      </c>
      <c r="E385" s="140" t="s">
        <v>3</v>
      </c>
      <c r="F385" s="141">
        <f>F386+F390+F394</f>
        <v>23948620.200000003</v>
      </c>
      <c r="G385" s="141"/>
      <c r="H385" s="141">
        <f>H386+H390+H394</f>
        <v>23948620.200000003</v>
      </c>
      <c r="I385" s="141"/>
      <c r="K385" s="141">
        <v>23948620.199999999</v>
      </c>
      <c r="L385" s="141"/>
      <c r="M385" s="141">
        <v>23948620.199999999</v>
      </c>
      <c r="N385" s="141"/>
      <c r="P385" s="165">
        <f t="shared" si="103"/>
        <v>0</v>
      </c>
      <c r="Q385" s="165">
        <f t="shared" si="104"/>
        <v>0</v>
      </c>
      <c r="R385" s="165">
        <f t="shared" si="105"/>
        <v>0</v>
      </c>
      <c r="S385" s="165">
        <f t="shared" si="106"/>
        <v>0</v>
      </c>
    </row>
    <row r="386" spans="1:19" outlineLevel="2">
      <c r="A386" s="132" t="s">
        <v>554</v>
      </c>
      <c r="B386" s="133" t="s">
        <v>206</v>
      </c>
      <c r="C386" s="133" t="s">
        <v>1</v>
      </c>
      <c r="D386" s="133" t="s">
        <v>3</v>
      </c>
      <c r="E386" s="133" t="s">
        <v>3</v>
      </c>
      <c r="F386" s="134">
        <f>F387</f>
        <v>836260.98</v>
      </c>
      <c r="G386" s="134"/>
      <c r="H386" s="134">
        <f>H387</f>
        <v>836260.98</v>
      </c>
      <c r="I386" s="134"/>
      <c r="K386" s="134">
        <v>836260.98</v>
      </c>
      <c r="L386" s="134"/>
      <c r="M386" s="134">
        <v>836260.98</v>
      </c>
      <c r="N386" s="134"/>
      <c r="P386" s="165">
        <f t="shared" si="103"/>
        <v>0</v>
      </c>
      <c r="Q386" s="165">
        <f t="shared" si="104"/>
        <v>0</v>
      </c>
      <c r="R386" s="165">
        <f t="shared" si="105"/>
        <v>0</v>
      </c>
      <c r="S386" s="165">
        <f t="shared" si="106"/>
        <v>0</v>
      </c>
    </row>
    <row r="387" spans="1:19" ht="31.5" outlineLevel="3">
      <c r="A387" s="132" t="s">
        <v>463</v>
      </c>
      <c r="B387" s="133" t="s">
        <v>207</v>
      </c>
      <c r="C387" s="133" t="s">
        <v>1</v>
      </c>
      <c r="D387" s="133" t="s">
        <v>3</v>
      </c>
      <c r="E387" s="133" t="s">
        <v>3</v>
      </c>
      <c r="F387" s="134">
        <f>F388</f>
        <v>836260.98</v>
      </c>
      <c r="G387" s="134"/>
      <c r="H387" s="134">
        <f>H388</f>
        <v>836260.98</v>
      </c>
      <c r="I387" s="134"/>
      <c r="K387" s="134">
        <v>836260.98</v>
      </c>
      <c r="L387" s="134"/>
      <c r="M387" s="134">
        <v>836260.98</v>
      </c>
      <c r="N387" s="134"/>
      <c r="P387" s="165">
        <f t="shared" si="103"/>
        <v>0</v>
      </c>
      <c r="Q387" s="165">
        <f t="shared" si="104"/>
        <v>0</v>
      </c>
      <c r="R387" s="165">
        <f t="shared" si="105"/>
        <v>0</v>
      </c>
      <c r="S387" s="165">
        <f t="shared" si="106"/>
        <v>0</v>
      </c>
    </row>
    <row r="388" spans="1:19" ht="31.5" outlineLevel="4">
      <c r="A388" s="132" t="s">
        <v>703</v>
      </c>
      <c r="B388" s="133" t="s">
        <v>207</v>
      </c>
      <c r="C388" s="133" t="s">
        <v>17</v>
      </c>
      <c r="D388" s="133" t="s">
        <v>3</v>
      </c>
      <c r="E388" s="133" t="s">
        <v>3</v>
      </c>
      <c r="F388" s="134">
        <f>F389</f>
        <v>836260.98</v>
      </c>
      <c r="G388" s="134"/>
      <c r="H388" s="134">
        <f>H389</f>
        <v>836260.98</v>
      </c>
      <c r="I388" s="134"/>
      <c r="K388" s="134">
        <v>836260.98</v>
      </c>
      <c r="L388" s="134"/>
      <c r="M388" s="134">
        <v>836260.98</v>
      </c>
      <c r="N388" s="134"/>
      <c r="P388" s="165">
        <f t="shared" si="103"/>
        <v>0</v>
      </c>
      <c r="Q388" s="165">
        <f t="shared" si="104"/>
        <v>0</v>
      </c>
      <c r="R388" s="165">
        <f t="shared" si="105"/>
        <v>0</v>
      </c>
      <c r="S388" s="165">
        <f t="shared" si="106"/>
        <v>0</v>
      </c>
    </row>
    <row r="389" spans="1:19" outlineLevel="5">
      <c r="A389" s="132" t="s">
        <v>685</v>
      </c>
      <c r="B389" s="133" t="s">
        <v>207</v>
      </c>
      <c r="C389" s="133" t="s">
        <v>17</v>
      </c>
      <c r="D389" s="133" t="s">
        <v>159</v>
      </c>
      <c r="E389" s="133" t="s">
        <v>2</v>
      </c>
      <c r="F389" s="134">
        <f>Приложение_6.1!F360</f>
        <v>836260.98</v>
      </c>
      <c r="G389" s="134"/>
      <c r="H389" s="134">
        <f>Приложение_6.1!H360</f>
        <v>836260.98</v>
      </c>
      <c r="I389" s="134"/>
      <c r="K389" s="134">
        <v>836260.98</v>
      </c>
      <c r="L389" s="134"/>
      <c r="M389" s="134">
        <v>836260.98</v>
      </c>
      <c r="N389" s="134"/>
      <c r="P389" s="165">
        <f t="shared" si="103"/>
        <v>0</v>
      </c>
      <c r="Q389" s="165">
        <f t="shared" si="104"/>
        <v>0</v>
      </c>
      <c r="R389" s="165">
        <f t="shared" si="105"/>
        <v>0</v>
      </c>
      <c r="S389" s="165">
        <f t="shared" si="106"/>
        <v>0</v>
      </c>
    </row>
    <row r="390" spans="1:19" ht="63" outlineLevel="2">
      <c r="A390" s="132" t="s">
        <v>555</v>
      </c>
      <c r="B390" s="133" t="s">
        <v>208</v>
      </c>
      <c r="C390" s="133" t="s">
        <v>1</v>
      </c>
      <c r="D390" s="133" t="s">
        <v>3</v>
      </c>
      <c r="E390" s="133" t="s">
        <v>3</v>
      </c>
      <c r="F390" s="134">
        <f>F391</f>
        <v>20321663.280000001</v>
      </c>
      <c r="G390" s="134"/>
      <c r="H390" s="134">
        <f>H391</f>
        <v>20321663.280000001</v>
      </c>
      <c r="I390" s="134"/>
      <c r="K390" s="134">
        <v>20321663.280000001</v>
      </c>
      <c r="L390" s="134"/>
      <c r="M390" s="134">
        <v>20321663.280000001</v>
      </c>
      <c r="N390" s="134"/>
      <c r="P390" s="165">
        <f t="shared" si="103"/>
        <v>0</v>
      </c>
      <c r="Q390" s="165">
        <f t="shared" si="104"/>
        <v>0</v>
      </c>
      <c r="R390" s="165">
        <f t="shared" si="105"/>
        <v>0</v>
      </c>
      <c r="S390" s="165">
        <f t="shared" si="106"/>
        <v>0</v>
      </c>
    </row>
    <row r="391" spans="1:19" ht="31.5" outlineLevel="3">
      <c r="A391" s="132" t="s">
        <v>466</v>
      </c>
      <c r="B391" s="133" t="s">
        <v>209</v>
      </c>
      <c r="C391" s="133" t="s">
        <v>1</v>
      </c>
      <c r="D391" s="133" t="s">
        <v>3</v>
      </c>
      <c r="E391" s="133" t="s">
        <v>3</v>
      </c>
      <c r="F391" s="134">
        <f>F392</f>
        <v>20321663.280000001</v>
      </c>
      <c r="G391" s="134"/>
      <c r="H391" s="134">
        <f>H392</f>
        <v>20321663.280000001</v>
      </c>
      <c r="I391" s="134"/>
      <c r="K391" s="134">
        <v>20321663.280000001</v>
      </c>
      <c r="L391" s="134"/>
      <c r="M391" s="134">
        <v>20321663.280000001</v>
      </c>
      <c r="N391" s="134"/>
      <c r="P391" s="165">
        <f t="shared" si="103"/>
        <v>0</v>
      </c>
      <c r="Q391" s="165">
        <f t="shared" si="104"/>
        <v>0</v>
      </c>
      <c r="R391" s="165">
        <f t="shared" si="105"/>
        <v>0</v>
      </c>
      <c r="S391" s="165">
        <f t="shared" si="106"/>
        <v>0</v>
      </c>
    </row>
    <row r="392" spans="1:19" ht="31.5" outlineLevel="4">
      <c r="A392" s="132" t="s">
        <v>703</v>
      </c>
      <c r="B392" s="133" t="s">
        <v>209</v>
      </c>
      <c r="C392" s="133" t="s">
        <v>17</v>
      </c>
      <c r="D392" s="133" t="s">
        <v>3</v>
      </c>
      <c r="E392" s="133" t="s">
        <v>3</v>
      </c>
      <c r="F392" s="134">
        <f>F393</f>
        <v>20321663.280000001</v>
      </c>
      <c r="G392" s="134"/>
      <c r="H392" s="134">
        <f>H393</f>
        <v>20321663.280000001</v>
      </c>
      <c r="I392" s="134"/>
      <c r="K392" s="134">
        <v>20321663.280000001</v>
      </c>
      <c r="L392" s="134"/>
      <c r="M392" s="134">
        <v>20321663.280000001</v>
      </c>
      <c r="N392" s="134"/>
      <c r="P392" s="165">
        <f t="shared" si="103"/>
        <v>0</v>
      </c>
      <c r="Q392" s="165">
        <f t="shared" si="104"/>
        <v>0</v>
      </c>
      <c r="R392" s="165">
        <f t="shared" si="105"/>
        <v>0</v>
      </c>
      <c r="S392" s="165">
        <f t="shared" si="106"/>
        <v>0</v>
      </c>
    </row>
    <row r="393" spans="1:19" outlineLevel="5">
      <c r="A393" s="132" t="s">
        <v>685</v>
      </c>
      <c r="B393" s="133" t="s">
        <v>209</v>
      </c>
      <c r="C393" s="133" t="s">
        <v>17</v>
      </c>
      <c r="D393" s="133" t="s">
        <v>159</v>
      </c>
      <c r="E393" s="133" t="s">
        <v>2</v>
      </c>
      <c r="F393" s="134">
        <f>Приложение_6.1!F363</f>
        <v>20321663.280000001</v>
      </c>
      <c r="G393" s="134"/>
      <c r="H393" s="134">
        <f>Приложение_6.1!H363</f>
        <v>20321663.280000001</v>
      </c>
      <c r="I393" s="134"/>
      <c r="K393" s="134">
        <v>20321663.280000001</v>
      </c>
      <c r="L393" s="134"/>
      <c r="M393" s="134">
        <v>20321663.280000001</v>
      </c>
      <c r="N393" s="134"/>
      <c r="P393" s="165">
        <f t="shared" si="103"/>
        <v>0</v>
      </c>
      <c r="Q393" s="165">
        <f t="shared" si="104"/>
        <v>0</v>
      </c>
      <c r="R393" s="165">
        <f t="shared" si="105"/>
        <v>0</v>
      </c>
      <c r="S393" s="165">
        <f t="shared" si="106"/>
        <v>0</v>
      </c>
    </row>
    <row r="394" spans="1:19" ht="63" outlineLevel="2">
      <c r="A394" s="132" t="s">
        <v>556</v>
      </c>
      <c r="B394" s="133" t="s">
        <v>210</v>
      </c>
      <c r="C394" s="133" t="s">
        <v>1</v>
      </c>
      <c r="D394" s="133" t="s">
        <v>3</v>
      </c>
      <c r="E394" s="133" t="s">
        <v>3</v>
      </c>
      <c r="F394" s="134">
        <f>F395</f>
        <v>2790695.94</v>
      </c>
      <c r="G394" s="134"/>
      <c r="H394" s="134">
        <f>H395</f>
        <v>2790695.94</v>
      </c>
      <c r="I394" s="134"/>
      <c r="K394" s="134">
        <v>2790695.94</v>
      </c>
      <c r="L394" s="134"/>
      <c r="M394" s="134">
        <v>2790695.94</v>
      </c>
      <c r="N394" s="134"/>
      <c r="P394" s="165">
        <f t="shared" si="103"/>
        <v>0</v>
      </c>
      <c r="Q394" s="165">
        <f t="shared" si="104"/>
        <v>0</v>
      </c>
      <c r="R394" s="165">
        <f t="shared" si="105"/>
        <v>0</v>
      </c>
      <c r="S394" s="165">
        <f t="shared" si="106"/>
        <v>0</v>
      </c>
    </row>
    <row r="395" spans="1:19" ht="31.5" outlineLevel="3">
      <c r="A395" s="132" t="s">
        <v>466</v>
      </c>
      <c r="B395" s="133" t="s">
        <v>211</v>
      </c>
      <c r="C395" s="133" t="s">
        <v>1</v>
      </c>
      <c r="D395" s="133" t="s">
        <v>3</v>
      </c>
      <c r="E395" s="133" t="s">
        <v>3</v>
      </c>
      <c r="F395" s="134">
        <f>F396</f>
        <v>2790695.94</v>
      </c>
      <c r="G395" s="134"/>
      <c r="H395" s="134">
        <f>H396</f>
        <v>2790695.94</v>
      </c>
      <c r="I395" s="134"/>
      <c r="K395" s="134">
        <v>2790695.94</v>
      </c>
      <c r="L395" s="134"/>
      <c r="M395" s="134">
        <v>2790695.94</v>
      </c>
      <c r="N395" s="134"/>
      <c r="P395" s="165">
        <f t="shared" si="103"/>
        <v>0</v>
      </c>
      <c r="Q395" s="165">
        <f t="shared" si="104"/>
        <v>0</v>
      </c>
      <c r="R395" s="165">
        <f t="shared" si="105"/>
        <v>0</v>
      </c>
      <c r="S395" s="165">
        <f t="shared" si="106"/>
        <v>0</v>
      </c>
    </row>
    <row r="396" spans="1:19" ht="31.5" outlineLevel="4">
      <c r="A396" s="132" t="s">
        <v>703</v>
      </c>
      <c r="B396" s="133" t="s">
        <v>211</v>
      </c>
      <c r="C396" s="133" t="s">
        <v>17</v>
      </c>
      <c r="D396" s="133" t="s">
        <v>3</v>
      </c>
      <c r="E396" s="133" t="s">
        <v>3</v>
      </c>
      <c r="F396" s="134">
        <f>F397</f>
        <v>2790695.94</v>
      </c>
      <c r="G396" s="134"/>
      <c r="H396" s="134">
        <f>H397</f>
        <v>2790695.94</v>
      </c>
      <c r="I396" s="134"/>
      <c r="K396" s="134">
        <v>2790695.94</v>
      </c>
      <c r="L396" s="134"/>
      <c r="M396" s="134">
        <v>2790695.94</v>
      </c>
      <c r="N396" s="134"/>
      <c r="P396" s="165">
        <f t="shared" ref="P396:P459" si="116">K396-F396</f>
        <v>0</v>
      </c>
      <c r="Q396" s="165">
        <f t="shared" ref="Q396:Q459" si="117">L396-G396</f>
        <v>0</v>
      </c>
      <c r="R396" s="165">
        <f t="shared" ref="R396:R459" si="118">M396-H396</f>
        <v>0</v>
      </c>
      <c r="S396" s="165">
        <f t="shared" ref="S396:S459" si="119">N396-I396</f>
        <v>0</v>
      </c>
    </row>
    <row r="397" spans="1:19" outlineLevel="5">
      <c r="A397" s="132" t="s">
        <v>685</v>
      </c>
      <c r="B397" s="133" t="s">
        <v>211</v>
      </c>
      <c r="C397" s="133" t="s">
        <v>17</v>
      </c>
      <c r="D397" s="133" t="s">
        <v>159</v>
      </c>
      <c r="E397" s="133" t="s">
        <v>2</v>
      </c>
      <c r="F397" s="134">
        <f>Приложение_6.1!F366</f>
        <v>2790695.94</v>
      </c>
      <c r="G397" s="134"/>
      <c r="H397" s="134">
        <f>Приложение_6.1!H366</f>
        <v>2790695.94</v>
      </c>
      <c r="I397" s="134"/>
      <c r="K397" s="134">
        <v>2790695.94</v>
      </c>
      <c r="L397" s="134"/>
      <c r="M397" s="134">
        <v>2790695.94</v>
      </c>
      <c r="N397" s="134"/>
      <c r="P397" s="165">
        <f t="shared" si="116"/>
        <v>0</v>
      </c>
      <c r="Q397" s="165">
        <f t="shared" si="117"/>
        <v>0</v>
      </c>
      <c r="R397" s="165">
        <f t="shared" si="118"/>
        <v>0</v>
      </c>
      <c r="S397" s="165">
        <f t="shared" si="119"/>
        <v>0</v>
      </c>
    </row>
    <row r="398" spans="1:19" ht="47.25" outlineLevel="1">
      <c r="A398" s="139" t="s">
        <v>647</v>
      </c>
      <c r="B398" s="140" t="s">
        <v>219</v>
      </c>
      <c r="C398" s="140" t="s">
        <v>1</v>
      </c>
      <c r="D398" s="140" t="s">
        <v>3</v>
      </c>
      <c r="E398" s="140" t="s">
        <v>3</v>
      </c>
      <c r="F398" s="134">
        <f>F399+F403</f>
        <v>22861817.389999997</v>
      </c>
      <c r="G398" s="141"/>
      <c r="H398" s="134">
        <f>H399+H403</f>
        <v>13398480.689999999</v>
      </c>
      <c r="I398" s="141"/>
      <c r="K398" s="141">
        <v>22861817.390000001</v>
      </c>
      <c r="L398" s="141"/>
      <c r="M398" s="141">
        <v>13398480.689999999</v>
      </c>
      <c r="N398" s="141"/>
      <c r="P398" s="165">
        <f t="shared" si="116"/>
        <v>0</v>
      </c>
      <c r="Q398" s="165">
        <f t="shared" si="117"/>
        <v>0</v>
      </c>
      <c r="R398" s="165">
        <f t="shared" si="118"/>
        <v>0</v>
      </c>
      <c r="S398" s="165">
        <f t="shared" si="119"/>
        <v>0</v>
      </c>
    </row>
    <row r="399" spans="1:19" ht="63" outlineLevel="2">
      <c r="A399" s="132" t="s">
        <v>560</v>
      </c>
      <c r="B399" s="133" t="s">
        <v>220</v>
      </c>
      <c r="C399" s="133" t="s">
        <v>1</v>
      </c>
      <c r="D399" s="133" t="s">
        <v>3</v>
      </c>
      <c r="E399" s="133" t="s">
        <v>3</v>
      </c>
      <c r="F399" s="134">
        <f>F400</f>
        <v>0</v>
      </c>
      <c r="G399" s="134"/>
      <c r="H399" s="134">
        <f>H400</f>
        <v>0</v>
      </c>
      <c r="I399" s="134"/>
      <c r="K399" s="134">
        <v>20098591.489999998</v>
      </c>
      <c r="L399" s="134"/>
      <c r="M399" s="134">
        <v>10392198.789999999</v>
      </c>
      <c r="N399" s="134"/>
      <c r="P399" s="165">
        <f t="shared" si="116"/>
        <v>20098591.489999998</v>
      </c>
      <c r="Q399" s="165">
        <f t="shared" si="117"/>
        <v>0</v>
      </c>
      <c r="R399" s="165">
        <f t="shared" si="118"/>
        <v>10392198.789999999</v>
      </c>
      <c r="S399" s="165">
        <f t="shared" si="119"/>
        <v>0</v>
      </c>
    </row>
    <row r="400" spans="1:19" ht="31.5" outlineLevel="3">
      <c r="A400" s="132" t="s">
        <v>468</v>
      </c>
      <c r="B400" s="133" t="s">
        <v>221</v>
      </c>
      <c r="C400" s="133" t="s">
        <v>1</v>
      </c>
      <c r="D400" s="133" t="s">
        <v>3</v>
      </c>
      <c r="E400" s="133" t="s">
        <v>3</v>
      </c>
      <c r="F400" s="134">
        <f>F401</f>
        <v>0</v>
      </c>
      <c r="G400" s="134"/>
      <c r="H400" s="134">
        <f>H401</f>
        <v>0</v>
      </c>
      <c r="I400" s="134"/>
      <c r="K400" s="134">
        <v>20098591.489999998</v>
      </c>
      <c r="L400" s="134"/>
      <c r="M400" s="134">
        <v>10392198.789999999</v>
      </c>
      <c r="N400" s="134"/>
      <c r="P400" s="165">
        <f t="shared" si="116"/>
        <v>20098591.489999998</v>
      </c>
      <c r="Q400" s="165">
        <f t="shared" si="117"/>
        <v>0</v>
      </c>
      <c r="R400" s="165">
        <f t="shared" si="118"/>
        <v>10392198.789999999</v>
      </c>
      <c r="S400" s="165">
        <f t="shared" si="119"/>
        <v>0</v>
      </c>
    </row>
    <row r="401" spans="1:19" outlineLevel="4">
      <c r="A401" s="132" t="s">
        <v>705</v>
      </c>
      <c r="B401" s="133" t="s">
        <v>221</v>
      </c>
      <c r="C401" s="133" t="s">
        <v>65</v>
      </c>
      <c r="D401" s="133" t="s">
        <v>3</v>
      </c>
      <c r="E401" s="133" t="s">
        <v>3</v>
      </c>
      <c r="F401" s="134">
        <f>F402</f>
        <v>0</v>
      </c>
      <c r="G401" s="134"/>
      <c r="H401" s="134">
        <f>H402</f>
        <v>0</v>
      </c>
      <c r="I401" s="134"/>
      <c r="K401" s="134">
        <v>20098591.489999998</v>
      </c>
      <c r="L401" s="134"/>
      <c r="M401" s="134">
        <v>10392198.789999999</v>
      </c>
      <c r="N401" s="134"/>
      <c r="P401" s="165">
        <f t="shared" si="116"/>
        <v>20098591.489999998</v>
      </c>
      <c r="Q401" s="165">
        <f t="shared" si="117"/>
        <v>0</v>
      </c>
      <c r="R401" s="165">
        <f t="shared" si="118"/>
        <v>10392198.789999999</v>
      </c>
      <c r="S401" s="165">
        <f t="shared" si="119"/>
        <v>0</v>
      </c>
    </row>
    <row r="402" spans="1:19" outlineLevel="5">
      <c r="A402" s="132" t="s">
        <v>686</v>
      </c>
      <c r="B402" s="133" t="s">
        <v>221</v>
      </c>
      <c r="C402" s="133" t="s">
        <v>65</v>
      </c>
      <c r="D402" s="133" t="s">
        <v>159</v>
      </c>
      <c r="E402" s="133" t="s">
        <v>5</v>
      </c>
      <c r="F402" s="134">
        <f>Приложение_6.1!F376</f>
        <v>0</v>
      </c>
      <c r="G402" s="134"/>
      <c r="H402" s="134">
        <f>Приложение_6.1!H376</f>
        <v>0</v>
      </c>
      <c r="I402" s="134"/>
      <c r="K402" s="134">
        <v>20098591.489999998</v>
      </c>
      <c r="L402" s="134"/>
      <c r="M402" s="134">
        <v>10392198.789999999</v>
      </c>
      <c r="N402" s="134"/>
      <c r="P402" s="165">
        <f t="shared" si="116"/>
        <v>20098591.489999998</v>
      </c>
      <c r="Q402" s="165">
        <f t="shared" si="117"/>
        <v>0</v>
      </c>
      <c r="R402" s="165">
        <f t="shared" si="118"/>
        <v>10392198.789999999</v>
      </c>
      <c r="S402" s="165">
        <f t="shared" si="119"/>
        <v>0</v>
      </c>
    </row>
    <row r="403" spans="1:19" ht="47.25" outlineLevel="2">
      <c r="A403" s="132" t="s">
        <v>561</v>
      </c>
      <c r="B403" s="133" t="s">
        <v>222</v>
      </c>
      <c r="C403" s="133" t="s">
        <v>1</v>
      </c>
      <c r="D403" s="133" t="s">
        <v>3</v>
      </c>
      <c r="E403" s="133" t="s">
        <v>3</v>
      </c>
      <c r="F403" s="134">
        <f>F404</f>
        <v>22861817.389999997</v>
      </c>
      <c r="G403" s="134"/>
      <c r="H403" s="134">
        <f>H404</f>
        <v>13398480.689999999</v>
      </c>
      <c r="I403" s="134"/>
      <c r="K403" s="134">
        <v>2763225.9</v>
      </c>
      <c r="L403" s="134"/>
      <c r="M403" s="134">
        <v>3006281.9</v>
      </c>
      <c r="N403" s="134"/>
      <c r="P403" s="165">
        <f t="shared" si="116"/>
        <v>-20098591.489999998</v>
      </c>
      <c r="Q403" s="165">
        <f t="shared" si="117"/>
        <v>0</v>
      </c>
      <c r="R403" s="165">
        <f t="shared" si="118"/>
        <v>-10392198.789999999</v>
      </c>
      <c r="S403" s="165">
        <f t="shared" si="119"/>
        <v>0</v>
      </c>
    </row>
    <row r="404" spans="1:19" ht="31.5" outlineLevel="3">
      <c r="A404" s="132" t="s">
        <v>448</v>
      </c>
      <c r="B404" s="133" t="s">
        <v>223</v>
      </c>
      <c r="C404" s="133" t="s">
        <v>1</v>
      </c>
      <c r="D404" s="133" t="s">
        <v>3</v>
      </c>
      <c r="E404" s="133" t="s">
        <v>3</v>
      </c>
      <c r="F404" s="134">
        <f>F405</f>
        <v>22861817.389999997</v>
      </c>
      <c r="G404" s="134"/>
      <c r="H404" s="134">
        <f>H405</f>
        <v>13398480.689999999</v>
      </c>
      <c r="I404" s="134"/>
      <c r="K404" s="134">
        <v>2763225.9</v>
      </c>
      <c r="L404" s="134"/>
      <c r="M404" s="134">
        <v>3006281.9</v>
      </c>
      <c r="N404" s="134"/>
      <c r="P404" s="165">
        <f t="shared" si="116"/>
        <v>-20098591.489999998</v>
      </c>
      <c r="Q404" s="165">
        <f t="shared" si="117"/>
        <v>0</v>
      </c>
      <c r="R404" s="165">
        <f t="shared" si="118"/>
        <v>-10392198.789999999</v>
      </c>
      <c r="S404" s="165">
        <f t="shared" si="119"/>
        <v>0</v>
      </c>
    </row>
    <row r="405" spans="1:19" ht="31.5" outlineLevel="4">
      <c r="A405" s="132" t="s">
        <v>703</v>
      </c>
      <c r="B405" s="133" t="s">
        <v>223</v>
      </c>
      <c r="C405" s="133" t="s">
        <v>17</v>
      </c>
      <c r="D405" s="133" t="s">
        <v>3</v>
      </c>
      <c r="E405" s="133" t="s">
        <v>3</v>
      </c>
      <c r="F405" s="134">
        <f>F406</f>
        <v>22861817.389999997</v>
      </c>
      <c r="G405" s="134"/>
      <c r="H405" s="134">
        <f>H406</f>
        <v>13398480.689999999</v>
      </c>
      <c r="I405" s="134"/>
      <c r="K405" s="134">
        <v>2763225.9</v>
      </c>
      <c r="L405" s="134"/>
      <c r="M405" s="134">
        <v>3006281.9</v>
      </c>
      <c r="N405" s="134"/>
      <c r="P405" s="165">
        <f t="shared" si="116"/>
        <v>-20098591.489999998</v>
      </c>
      <c r="Q405" s="165">
        <f t="shared" si="117"/>
        <v>0</v>
      </c>
      <c r="R405" s="165">
        <f t="shared" si="118"/>
        <v>-10392198.789999999</v>
      </c>
      <c r="S405" s="165">
        <f t="shared" si="119"/>
        <v>0</v>
      </c>
    </row>
    <row r="406" spans="1:19" outlineLevel="5">
      <c r="A406" s="132" t="s">
        <v>686</v>
      </c>
      <c r="B406" s="133" t="s">
        <v>223</v>
      </c>
      <c r="C406" s="133" t="s">
        <v>17</v>
      </c>
      <c r="D406" s="133" t="s">
        <v>159</v>
      </c>
      <c r="E406" s="133" t="s">
        <v>5</v>
      </c>
      <c r="F406" s="134">
        <f>Приложение_6.1!F379</f>
        <v>22861817.389999997</v>
      </c>
      <c r="G406" s="134"/>
      <c r="H406" s="134">
        <f>Приложение_6.1!H379</f>
        <v>13398480.689999999</v>
      </c>
      <c r="I406" s="134"/>
      <c r="K406" s="134">
        <v>2763225.9</v>
      </c>
      <c r="L406" s="134"/>
      <c r="M406" s="134">
        <v>3006281.9</v>
      </c>
      <c r="N406" s="134"/>
      <c r="P406" s="165">
        <f t="shared" si="116"/>
        <v>-20098591.489999998</v>
      </c>
      <c r="Q406" s="165">
        <f t="shared" si="117"/>
        <v>0</v>
      </c>
      <c r="R406" s="165">
        <f t="shared" si="118"/>
        <v>-10392198.789999999</v>
      </c>
      <c r="S406" s="165">
        <f t="shared" si="119"/>
        <v>0</v>
      </c>
    </row>
    <row r="407" spans="1:19" ht="47.25" outlineLevel="1">
      <c r="A407" s="139" t="s">
        <v>639</v>
      </c>
      <c r="B407" s="140" t="s">
        <v>161</v>
      </c>
      <c r="C407" s="140" t="s">
        <v>1</v>
      </c>
      <c r="D407" s="140" t="s">
        <v>3</v>
      </c>
      <c r="E407" s="140" t="s">
        <v>3</v>
      </c>
      <c r="F407" s="141">
        <f>F408+F412+F416+F420+F424+F428+F435</f>
        <v>36679516.280000001</v>
      </c>
      <c r="G407" s="141">
        <f>G408+G412+G416+G420+G424+G428+G435</f>
        <v>3856145.2</v>
      </c>
      <c r="H407" s="141">
        <f>H408+H412+H416+H420+H424+H428+H435</f>
        <v>37291929.829999998</v>
      </c>
      <c r="I407" s="141">
        <f>I408+I412+I416+I420+I424+I428+I435</f>
        <v>4121000.32</v>
      </c>
      <c r="K407" s="141">
        <v>36679516.280000001</v>
      </c>
      <c r="L407" s="141">
        <f>L428</f>
        <v>3856145.2</v>
      </c>
      <c r="M407" s="141">
        <v>37291929.829999998</v>
      </c>
      <c r="N407" s="141">
        <f>N428</f>
        <v>4121000.32</v>
      </c>
      <c r="P407" s="165">
        <f t="shared" si="116"/>
        <v>0</v>
      </c>
      <c r="Q407" s="165">
        <f t="shared" si="117"/>
        <v>0</v>
      </c>
      <c r="R407" s="165">
        <f t="shared" si="118"/>
        <v>0</v>
      </c>
      <c r="S407" s="165">
        <f t="shared" si="119"/>
        <v>0</v>
      </c>
    </row>
    <row r="408" spans="1:19" ht="31.5" outlineLevel="2">
      <c r="A408" s="132" t="s">
        <v>562</v>
      </c>
      <c r="B408" s="133" t="s">
        <v>224</v>
      </c>
      <c r="C408" s="133" t="s">
        <v>1</v>
      </c>
      <c r="D408" s="133" t="s">
        <v>3</v>
      </c>
      <c r="E408" s="133" t="s">
        <v>3</v>
      </c>
      <c r="F408" s="134">
        <f>F409</f>
        <v>16317490.380000001</v>
      </c>
      <c r="G408" s="134"/>
      <c r="H408" s="134">
        <f>H409</f>
        <v>16665048.810000001</v>
      </c>
      <c r="I408" s="134"/>
      <c r="K408" s="134">
        <v>16317490.380000001</v>
      </c>
      <c r="L408" s="134"/>
      <c r="M408" s="134">
        <v>16665048.810000001</v>
      </c>
      <c r="N408" s="134"/>
      <c r="P408" s="165">
        <f t="shared" si="116"/>
        <v>0</v>
      </c>
      <c r="Q408" s="165">
        <f t="shared" si="117"/>
        <v>0</v>
      </c>
      <c r="R408" s="165">
        <f t="shared" si="118"/>
        <v>0</v>
      </c>
      <c r="S408" s="165">
        <f t="shared" si="119"/>
        <v>0</v>
      </c>
    </row>
    <row r="409" spans="1:19" ht="31.5" outlineLevel="3">
      <c r="A409" s="132" t="s">
        <v>469</v>
      </c>
      <c r="B409" s="133" t="s">
        <v>225</v>
      </c>
      <c r="C409" s="133" t="s">
        <v>1</v>
      </c>
      <c r="D409" s="133" t="s">
        <v>3</v>
      </c>
      <c r="E409" s="133" t="s">
        <v>3</v>
      </c>
      <c r="F409" s="134">
        <f>F410</f>
        <v>16317490.380000001</v>
      </c>
      <c r="G409" s="134"/>
      <c r="H409" s="134">
        <f>H410</f>
        <v>16665048.810000001</v>
      </c>
      <c r="I409" s="134"/>
      <c r="K409" s="134">
        <v>16317490.380000001</v>
      </c>
      <c r="L409" s="134"/>
      <c r="M409" s="134">
        <v>16665048.810000001</v>
      </c>
      <c r="N409" s="134"/>
      <c r="P409" s="165">
        <f t="shared" si="116"/>
        <v>0</v>
      </c>
      <c r="Q409" s="165">
        <f t="shared" si="117"/>
        <v>0</v>
      </c>
      <c r="R409" s="165">
        <f t="shared" si="118"/>
        <v>0</v>
      </c>
      <c r="S409" s="165">
        <f t="shared" si="119"/>
        <v>0</v>
      </c>
    </row>
    <row r="410" spans="1:19" ht="31.5" outlineLevel="4">
      <c r="A410" s="132" t="s">
        <v>703</v>
      </c>
      <c r="B410" s="133" t="s">
        <v>225</v>
      </c>
      <c r="C410" s="133" t="s">
        <v>17</v>
      </c>
      <c r="D410" s="133" t="s">
        <v>3</v>
      </c>
      <c r="E410" s="133" t="s">
        <v>3</v>
      </c>
      <c r="F410" s="134">
        <f>F411</f>
        <v>16317490.380000001</v>
      </c>
      <c r="G410" s="134"/>
      <c r="H410" s="134">
        <f>H411</f>
        <v>16665048.810000001</v>
      </c>
      <c r="I410" s="134"/>
      <c r="K410" s="134">
        <v>16317490.380000001</v>
      </c>
      <c r="L410" s="134"/>
      <c r="M410" s="134">
        <v>16665048.810000001</v>
      </c>
      <c r="N410" s="134"/>
      <c r="P410" s="165">
        <f t="shared" si="116"/>
        <v>0</v>
      </c>
      <c r="Q410" s="165">
        <f t="shared" si="117"/>
        <v>0</v>
      </c>
      <c r="R410" s="165">
        <f t="shared" si="118"/>
        <v>0</v>
      </c>
      <c r="S410" s="165">
        <f t="shared" si="119"/>
        <v>0</v>
      </c>
    </row>
    <row r="411" spans="1:19" outlineLevel="5">
      <c r="A411" s="132" t="s">
        <v>687</v>
      </c>
      <c r="B411" s="133" t="s">
        <v>225</v>
      </c>
      <c r="C411" s="133" t="s">
        <v>17</v>
      </c>
      <c r="D411" s="133" t="s">
        <v>159</v>
      </c>
      <c r="E411" s="133" t="s">
        <v>14</v>
      </c>
      <c r="F411" s="134">
        <f>Приложение_6.1!F385</f>
        <v>16317490.380000001</v>
      </c>
      <c r="G411" s="134"/>
      <c r="H411" s="134">
        <f>Приложение_6.1!H385</f>
        <v>16665048.810000001</v>
      </c>
      <c r="I411" s="134"/>
      <c r="K411" s="134">
        <v>16317490.380000001</v>
      </c>
      <c r="L411" s="134"/>
      <c r="M411" s="134">
        <v>16665048.810000001</v>
      </c>
      <c r="N411" s="134"/>
      <c r="P411" s="165">
        <f t="shared" si="116"/>
        <v>0</v>
      </c>
      <c r="Q411" s="165">
        <f t="shared" si="117"/>
        <v>0</v>
      </c>
      <c r="R411" s="165">
        <f t="shared" si="118"/>
        <v>0</v>
      </c>
      <c r="S411" s="165">
        <f t="shared" si="119"/>
        <v>0</v>
      </c>
    </row>
    <row r="412" spans="1:19" ht="63" outlineLevel="2">
      <c r="A412" s="132" t="s">
        <v>563</v>
      </c>
      <c r="B412" s="133" t="s">
        <v>226</v>
      </c>
      <c r="C412" s="133" t="s">
        <v>1</v>
      </c>
      <c r="D412" s="133" t="s">
        <v>3</v>
      </c>
      <c r="E412" s="133" t="s">
        <v>3</v>
      </c>
      <c r="F412" s="134">
        <f>F413</f>
        <v>10828325.16</v>
      </c>
      <c r="G412" s="134"/>
      <c r="H412" s="134">
        <f>H413</f>
        <v>10828325.16</v>
      </c>
      <c r="I412" s="134"/>
      <c r="K412" s="134">
        <v>10828325.16</v>
      </c>
      <c r="L412" s="134"/>
      <c r="M412" s="134">
        <v>10828325.16</v>
      </c>
      <c r="N412" s="134"/>
      <c r="P412" s="165">
        <f t="shared" si="116"/>
        <v>0</v>
      </c>
      <c r="Q412" s="165">
        <f t="shared" si="117"/>
        <v>0</v>
      </c>
      <c r="R412" s="165">
        <f t="shared" si="118"/>
        <v>0</v>
      </c>
      <c r="S412" s="165">
        <f t="shared" si="119"/>
        <v>0</v>
      </c>
    </row>
    <row r="413" spans="1:19" ht="47.25" outlineLevel="3">
      <c r="A413" s="132" t="s">
        <v>470</v>
      </c>
      <c r="B413" s="133" t="s">
        <v>227</v>
      </c>
      <c r="C413" s="133" t="s">
        <v>1</v>
      </c>
      <c r="D413" s="133" t="s">
        <v>3</v>
      </c>
      <c r="E413" s="133" t="s">
        <v>3</v>
      </c>
      <c r="F413" s="134">
        <f>F414</f>
        <v>10828325.16</v>
      </c>
      <c r="G413" s="134"/>
      <c r="H413" s="134">
        <f>H414</f>
        <v>10828325.16</v>
      </c>
      <c r="I413" s="134"/>
      <c r="K413" s="134">
        <v>10828325.16</v>
      </c>
      <c r="L413" s="134"/>
      <c r="M413" s="134">
        <v>10828325.16</v>
      </c>
      <c r="N413" s="134"/>
      <c r="P413" s="165">
        <f t="shared" si="116"/>
        <v>0</v>
      </c>
      <c r="Q413" s="165">
        <f t="shared" si="117"/>
        <v>0</v>
      </c>
      <c r="R413" s="165">
        <f t="shared" si="118"/>
        <v>0</v>
      </c>
      <c r="S413" s="165">
        <f t="shared" si="119"/>
        <v>0</v>
      </c>
    </row>
    <row r="414" spans="1:19" ht="31.5" outlineLevel="4">
      <c r="A414" s="132" t="s">
        <v>703</v>
      </c>
      <c r="B414" s="133" t="s">
        <v>227</v>
      </c>
      <c r="C414" s="133" t="s">
        <v>17</v>
      </c>
      <c r="D414" s="133" t="s">
        <v>3</v>
      </c>
      <c r="E414" s="133" t="s">
        <v>3</v>
      </c>
      <c r="F414" s="134">
        <f>F415</f>
        <v>10828325.16</v>
      </c>
      <c r="G414" s="134"/>
      <c r="H414" s="134">
        <f>H415</f>
        <v>10828325.16</v>
      </c>
      <c r="I414" s="134"/>
      <c r="K414" s="134">
        <v>10828325.16</v>
      </c>
      <c r="L414" s="134"/>
      <c r="M414" s="134">
        <v>10828325.16</v>
      </c>
      <c r="N414" s="134"/>
      <c r="P414" s="165">
        <f t="shared" si="116"/>
        <v>0</v>
      </c>
      <c r="Q414" s="165">
        <f t="shared" si="117"/>
        <v>0</v>
      </c>
      <c r="R414" s="165">
        <f t="shared" si="118"/>
        <v>0</v>
      </c>
      <c r="S414" s="165">
        <f t="shared" si="119"/>
        <v>0</v>
      </c>
    </row>
    <row r="415" spans="1:19" outlineLevel="5">
      <c r="A415" s="132" t="s">
        <v>687</v>
      </c>
      <c r="B415" s="133" t="s">
        <v>227</v>
      </c>
      <c r="C415" s="133" t="s">
        <v>17</v>
      </c>
      <c r="D415" s="133" t="s">
        <v>159</v>
      </c>
      <c r="E415" s="133" t="s">
        <v>14</v>
      </c>
      <c r="F415" s="134">
        <f>Приложение_6.1!F388</f>
        <v>10828325.16</v>
      </c>
      <c r="G415" s="134"/>
      <c r="H415" s="134">
        <f>Приложение_6.1!H388</f>
        <v>10828325.16</v>
      </c>
      <c r="I415" s="134"/>
      <c r="K415" s="134">
        <v>10828325.16</v>
      </c>
      <c r="L415" s="134"/>
      <c r="M415" s="134">
        <v>10828325.16</v>
      </c>
      <c r="N415" s="134"/>
      <c r="P415" s="165">
        <f t="shared" si="116"/>
        <v>0</v>
      </c>
      <c r="Q415" s="165">
        <f t="shared" si="117"/>
        <v>0</v>
      </c>
      <c r="R415" s="165">
        <f t="shared" si="118"/>
        <v>0</v>
      </c>
      <c r="S415" s="165">
        <f t="shared" si="119"/>
        <v>0</v>
      </c>
    </row>
    <row r="416" spans="1:19" ht="63" outlineLevel="2">
      <c r="A416" s="132" t="s">
        <v>564</v>
      </c>
      <c r="B416" s="133" t="s">
        <v>228</v>
      </c>
      <c r="C416" s="133" t="s">
        <v>1</v>
      </c>
      <c r="D416" s="133" t="s">
        <v>3</v>
      </c>
      <c r="E416" s="133" t="s">
        <v>3</v>
      </c>
      <c r="F416" s="134">
        <f>F417</f>
        <v>403340.65</v>
      </c>
      <c r="G416" s="134"/>
      <c r="H416" s="134">
        <f>H417</f>
        <v>403340.65</v>
      </c>
      <c r="I416" s="134"/>
      <c r="K416" s="134">
        <v>403340.65</v>
      </c>
      <c r="L416" s="134"/>
      <c r="M416" s="134">
        <v>403340.65</v>
      </c>
      <c r="N416" s="134"/>
      <c r="P416" s="165">
        <f t="shared" si="116"/>
        <v>0</v>
      </c>
      <c r="Q416" s="165">
        <f t="shared" si="117"/>
        <v>0</v>
      </c>
      <c r="R416" s="165">
        <f t="shared" si="118"/>
        <v>0</v>
      </c>
      <c r="S416" s="165">
        <f t="shared" si="119"/>
        <v>0</v>
      </c>
    </row>
    <row r="417" spans="1:19" ht="31.5" outlineLevel="3">
      <c r="A417" s="132" t="s">
        <v>463</v>
      </c>
      <c r="B417" s="133" t="s">
        <v>229</v>
      </c>
      <c r="C417" s="133" t="s">
        <v>1</v>
      </c>
      <c r="D417" s="133" t="s">
        <v>3</v>
      </c>
      <c r="E417" s="133" t="s">
        <v>3</v>
      </c>
      <c r="F417" s="134">
        <f>F418</f>
        <v>403340.65</v>
      </c>
      <c r="G417" s="134"/>
      <c r="H417" s="134">
        <f>H418</f>
        <v>403340.65</v>
      </c>
      <c r="I417" s="134"/>
      <c r="K417" s="134">
        <v>403340.65</v>
      </c>
      <c r="L417" s="134"/>
      <c r="M417" s="134">
        <v>403340.65</v>
      </c>
      <c r="N417" s="134"/>
      <c r="P417" s="165">
        <f t="shared" si="116"/>
        <v>0</v>
      </c>
      <c r="Q417" s="165">
        <f t="shared" si="117"/>
        <v>0</v>
      </c>
      <c r="R417" s="165">
        <f t="shared" si="118"/>
        <v>0</v>
      </c>
      <c r="S417" s="165">
        <f t="shared" si="119"/>
        <v>0</v>
      </c>
    </row>
    <row r="418" spans="1:19" ht="31.5" outlineLevel="4">
      <c r="A418" s="132" t="s">
        <v>703</v>
      </c>
      <c r="B418" s="133" t="s">
        <v>229</v>
      </c>
      <c r="C418" s="133" t="s">
        <v>17</v>
      </c>
      <c r="D418" s="133" t="s">
        <v>3</v>
      </c>
      <c r="E418" s="133" t="s">
        <v>3</v>
      </c>
      <c r="F418" s="134">
        <f>F419</f>
        <v>403340.65</v>
      </c>
      <c r="G418" s="134"/>
      <c r="H418" s="134">
        <f>H419</f>
        <v>403340.65</v>
      </c>
      <c r="I418" s="134"/>
      <c r="K418" s="134">
        <v>403340.65</v>
      </c>
      <c r="L418" s="134"/>
      <c r="M418" s="134">
        <v>403340.65</v>
      </c>
      <c r="N418" s="134"/>
      <c r="P418" s="165">
        <f t="shared" si="116"/>
        <v>0</v>
      </c>
      <c r="Q418" s="165">
        <f t="shared" si="117"/>
        <v>0</v>
      </c>
      <c r="R418" s="165">
        <f t="shared" si="118"/>
        <v>0</v>
      </c>
      <c r="S418" s="165">
        <f t="shared" si="119"/>
        <v>0</v>
      </c>
    </row>
    <row r="419" spans="1:19" outlineLevel="5">
      <c r="A419" s="132" t="s">
        <v>687</v>
      </c>
      <c r="B419" s="133" t="s">
        <v>229</v>
      </c>
      <c r="C419" s="133" t="s">
        <v>17</v>
      </c>
      <c r="D419" s="133" t="s">
        <v>159</v>
      </c>
      <c r="E419" s="133" t="s">
        <v>14</v>
      </c>
      <c r="F419" s="134">
        <f>Приложение_6.1!F391</f>
        <v>403340.65</v>
      </c>
      <c r="G419" s="134"/>
      <c r="H419" s="134">
        <f>Приложение_6.1!H391</f>
        <v>403340.65</v>
      </c>
      <c r="I419" s="134"/>
      <c r="K419" s="134">
        <v>403340.65</v>
      </c>
      <c r="L419" s="134"/>
      <c r="M419" s="134">
        <v>403340.65</v>
      </c>
      <c r="N419" s="134"/>
      <c r="P419" s="165">
        <f t="shared" si="116"/>
        <v>0</v>
      </c>
      <c r="Q419" s="165">
        <f t="shared" si="117"/>
        <v>0</v>
      </c>
      <c r="R419" s="165">
        <f t="shared" si="118"/>
        <v>0</v>
      </c>
      <c r="S419" s="165">
        <f t="shared" si="119"/>
        <v>0</v>
      </c>
    </row>
    <row r="420" spans="1:19" ht="31.5" outlineLevel="2">
      <c r="A420" s="132" t="s">
        <v>565</v>
      </c>
      <c r="B420" s="133" t="s">
        <v>230</v>
      </c>
      <c r="C420" s="133" t="s">
        <v>1</v>
      </c>
      <c r="D420" s="133" t="s">
        <v>3</v>
      </c>
      <c r="E420" s="133" t="s">
        <v>3</v>
      </c>
      <c r="F420" s="134">
        <f>F421</f>
        <v>936558.43</v>
      </c>
      <c r="G420" s="134"/>
      <c r="H420" s="134">
        <f>H421</f>
        <v>936558.43</v>
      </c>
      <c r="I420" s="134"/>
      <c r="K420" s="134">
        <v>936558.43</v>
      </c>
      <c r="L420" s="134"/>
      <c r="M420" s="134">
        <v>936558.43</v>
      </c>
      <c r="N420" s="134"/>
      <c r="P420" s="165">
        <f t="shared" si="116"/>
        <v>0</v>
      </c>
      <c r="Q420" s="165">
        <f t="shared" si="117"/>
        <v>0</v>
      </c>
      <c r="R420" s="165">
        <f t="shared" si="118"/>
        <v>0</v>
      </c>
      <c r="S420" s="165">
        <f t="shared" si="119"/>
        <v>0</v>
      </c>
    </row>
    <row r="421" spans="1:19" ht="31.5" outlineLevel="3">
      <c r="A421" s="132" t="s">
        <v>448</v>
      </c>
      <c r="B421" s="133" t="s">
        <v>231</v>
      </c>
      <c r="C421" s="133" t="s">
        <v>1</v>
      </c>
      <c r="D421" s="133" t="s">
        <v>3</v>
      </c>
      <c r="E421" s="133" t="s">
        <v>3</v>
      </c>
      <c r="F421" s="134">
        <f>F422</f>
        <v>936558.43</v>
      </c>
      <c r="G421" s="134"/>
      <c r="H421" s="134">
        <f>H422</f>
        <v>936558.43</v>
      </c>
      <c r="I421" s="134"/>
      <c r="K421" s="134">
        <v>936558.43</v>
      </c>
      <c r="L421" s="134"/>
      <c r="M421" s="134">
        <v>936558.43</v>
      </c>
      <c r="N421" s="134"/>
      <c r="P421" s="165">
        <f t="shared" si="116"/>
        <v>0</v>
      </c>
      <c r="Q421" s="165">
        <f t="shared" si="117"/>
        <v>0</v>
      </c>
      <c r="R421" s="165">
        <f t="shared" si="118"/>
        <v>0</v>
      </c>
      <c r="S421" s="165">
        <f t="shared" si="119"/>
        <v>0</v>
      </c>
    </row>
    <row r="422" spans="1:19" ht="31.5" outlineLevel="4">
      <c r="A422" s="132" t="s">
        <v>703</v>
      </c>
      <c r="B422" s="133" t="s">
        <v>231</v>
      </c>
      <c r="C422" s="133" t="s">
        <v>17</v>
      </c>
      <c r="D422" s="133" t="s">
        <v>3</v>
      </c>
      <c r="E422" s="133" t="s">
        <v>3</v>
      </c>
      <c r="F422" s="134">
        <f>F423</f>
        <v>936558.43</v>
      </c>
      <c r="G422" s="134"/>
      <c r="H422" s="134">
        <f>H423</f>
        <v>936558.43</v>
      </c>
      <c r="I422" s="134"/>
      <c r="K422" s="134">
        <v>936558.43</v>
      </c>
      <c r="L422" s="134"/>
      <c r="M422" s="134">
        <v>936558.43</v>
      </c>
      <c r="N422" s="134"/>
      <c r="P422" s="165">
        <f t="shared" si="116"/>
        <v>0</v>
      </c>
      <c r="Q422" s="165">
        <f t="shared" si="117"/>
        <v>0</v>
      </c>
      <c r="R422" s="165">
        <f t="shared" si="118"/>
        <v>0</v>
      </c>
      <c r="S422" s="165">
        <f t="shared" si="119"/>
        <v>0</v>
      </c>
    </row>
    <row r="423" spans="1:19" outlineLevel="5">
      <c r="A423" s="132" t="s">
        <v>687</v>
      </c>
      <c r="B423" s="133" t="s">
        <v>231</v>
      </c>
      <c r="C423" s="133" t="s">
        <v>17</v>
      </c>
      <c r="D423" s="133" t="s">
        <v>159</v>
      </c>
      <c r="E423" s="133" t="s">
        <v>14</v>
      </c>
      <c r="F423" s="134">
        <f>Приложение_6.1!F394</f>
        <v>936558.43</v>
      </c>
      <c r="G423" s="134"/>
      <c r="H423" s="134">
        <f>Приложение_6.1!H394</f>
        <v>936558.43</v>
      </c>
      <c r="I423" s="134"/>
      <c r="K423" s="134">
        <v>936558.43</v>
      </c>
      <c r="L423" s="134"/>
      <c r="M423" s="134">
        <v>936558.43</v>
      </c>
      <c r="N423" s="134"/>
      <c r="P423" s="165">
        <f t="shared" si="116"/>
        <v>0</v>
      </c>
      <c r="Q423" s="165">
        <f t="shared" si="117"/>
        <v>0</v>
      </c>
      <c r="R423" s="165">
        <f t="shared" si="118"/>
        <v>0</v>
      </c>
      <c r="S423" s="165">
        <f t="shared" si="119"/>
        <v>0</v>
      </c>
    </row>
    <row r="424" spans="1:19" ht="31.5" outlineLevel="2">
      <c r="A424" s="132" t="s">
        <v>566</v>
      </c>
      <c r="B424" s="133" t="s">
        <v>233</v>
      </c>
      <c r="C424" s="133" t="s">
        <v>1</v>
      </c>
      <c r="D424" s="133" t="s">
        <v>3</v>
      </c>
      <c r="E424" s="133" t="s">
        <v>3</v>
      </c>
      <c r="F424" s="134">
        <f>F425</f>
        <v>4146890.46</v>
      </c>
      <c r="G424" s="134"/>
      <c r="H424" s="134">
        <f>H425</f>
        <v>4146890.46</v>
      </c>
      <c r="I424" s="134"/>
      <c r="K424" s="134">
        <v>4146890.46</v>
      </c>
      <c r="L424" s="134"/>
      <c r="M424" s="134">
        <v>4146890.46</v>
      </c>
      <c r="N424" s="134"/>
      <c r="P424" s="165">
        <f t="shared" si="116"/>
        <v>0</v>
      </c>
      <c r="Q424" s="165">
        <f t="shared" si="117"/>
        <v>0</v>
      </c>
      <c r="R424" s="165">
        <f t="shared" si="118"/>
        <v>0</v>
      </c>
      <c r="S424" s="165">
        <f t="shared" si="119"/>
        <v>0</v>
      </c>
    </row>
    <row r="425" spans="1:19" ht="31.5" outlineLevel="3">
      <c r="A425" s="132" t="s">
        <v>448</v>
      </c>
      <c r="B425" s="133" t="s">
        <v>234</v>
      </c>
      <c r="C425" s="133" t="s">
        <v>1</v>
      </c>
      <c r="D425" s="133" t="s">
        <v>3</v>
      </c>
      <c r="E425" s="133" t="s">
        <v>3</v>
      </c>
      <c r="F425" s="134">
        <f>F426</f>
        <v>4146890.46</v>
      </c>
      <c r="G425" s="134"/>
      <c r="H425" s="134">
        <f>H426</f>
        <v>4146890.46</v>
      </c>
      <c r="I425" s="134"/>
      <c r="K425" s="134">
        <v>4146890.46</v>
      </c>
      <c r="L425" s="134"/>
      <c r="M425" s="134">
        <v>4146890.46</v>
      </c>
      <c r="N425" s="134"/>
      <c r="P425" s="165">
        <f t="shared" si="116"/>
        <v>0</v>
      </c>
      <c r="Q425" s="165">
        <f t="shared" si="117"/>
        <v>0</v>
      </c>
      <c r="R425" s="165">
        <f t="shared" si="118"/>
        <v>0</v>
      </c>
      <c r="S425" s="165">
        <f t="shared" si="119"/>
        <v>0</v>
      </c>
    </row>
    <row r="426" spans="1:19" ht="31.5" outlineLevel="4">
      <c r="A426" s="132" t="s">
        <v>703</v>
      </c>
      <c r="B426" s="133" t="s">
        <v>234</v>
      </c>
      <c r="C426" s="133" t="s">
        <v>17</v>
      </c>
      <c r="D426" s="133" t="s">
        <v>3</v>
      </c>
      <c r="E426" s="133" t="s">
        <v>3</v>
      </c>
      <c r="F426" s="134">
        <f>F427</f>
        <v>4146890.46</v>
      </c>
      <c r="G426" s="134"/>
      <c r="H426" s="134">
        <f>H427</f>
        <v>4146890.46</v>
      </c>
      <c r="I426" s="134"/>
      <c r="K426" s="134">
        <v>4146890.46</v>
      </c>
      <c r="L426" s="134"/>
      <c r="M426" s="134">
        <v>4146890.46</v>
      </c>
      <c r="N426" s="134"/>
      <c r="P426" s="165">
        <f t="shared" si="116"/>
        <v>0</v>
      </c>
      <c r="Q426" s="165">
        <f t="shared" si="117"/>
        <v>0</v>
      </c>
      <c r="R426" s="165">
        <f t="shared" si="118"/>
        <v>0</v>
      </c>
      <c r="S426" s="165">
        <f t="shared" si="119"/>
        <v>0</v>
      </c>
    </row>
    <row r="427" spans="1:19" outlineLevel="5">
      <c r="A427" s="132" t="s">
        <v>687</v>
      </c>
      <c r="B427" s="133" t="s">
        <v>234</v>
      </c>
      <c r="C427" s="133" t="s">
        <v>17</v>
      </c>
      <c r="D427" s="133" t="s">
        <v>159</v>
      </c>
      <c r="E427" s="133" t="s">
        <v>14</v>
      </c>
      <c r="F427" s="134">
        <f>Приложение_6.1!F397</f>
        <v>4146890.46</v>
      </c>
      <c r="G427" s="134"/>
      <c r="H427" s="134">
        <f>Приложение_6.1!H397</f>
        <v>4146890.46</v>
      </c>
      <c r="I427" s="134"/>
      <c r="K427" s="134">
        <v>4146890.46</v>
      </c>
      <c r="L427" s="134"/>
      <c r="M427" s="134">
        <v>4146890.46</v>
      </c>
      <c r="N427" s="134"/>
      <c r="P427" s="165">
        <f t="shared" si="116"/>
        <v>0</v>
      </c>
      <c r="Q427" s="165">
        <f t="shared" si="117"/>
        <v>0</v>
      </c>
      <c r="R427" s="165">
        <f t="shared" si="118"/>
        <v>0</v>
      </c>
      <c r="S427" s="165">
        <f t="shared" si="119"/>
        <v>0</v>
      </c>
    </row>
    <row r="428" spans="1:19" ht="31.5" outlineLevel="2">
      <c r="A428" s="132" t="s">
        <v>539</v>
      </c>
      <c r="B428" s="133" t="s">
        <v>162</v>
      </c>
      <c r="C428" s="133" t="s">
        <v>1</v>
      </c>
      <c r="D428" s="133" t="s">
        <v>3</v>
      </c>
      <c r="E428" s="133" t="s">
        <v>3</v>
      </c>
      <c r="F428" s="134">
        <f>F429+F432</f>
        <v>3856145.2</v>
      </c>
      <c r="G428" s="134">
        <f>G429+G432</f>
        <v>3856145.2</v>
      </c>
      <c r="H428" s="134">
        <f>H429+H432</f>
        <v>4121000.32</v>
      </c>
      <c r="I428" s="134">
        <f>I429+I432</f>
        <v>4121000.32</v>
      </c>
      <c r="K428" s="134">
        <v>3856145.2</v>
      </c>
      <c r="L428" s="134">
        <f>L431+L434</f>
        <v>3856145.2</v>
      </c>
      <c r="M428" s="134">
        <v>4121000.32</v>
      </c>
      <c r="N428" s="134">
        <f>N431+N434</f>
        <v>4121000.32</v>
      </c>
      <c r="P428" s="165">
        <f t="shared" si="116"/>
        <v>0</v>
      </c>
      <c r="Q428" s="165">
        <f t="shared" si="117"/>
        <v>0</v>
      </c>
      <c r="R428" s="165">
        <f t="shared" si="118"/>
        <v>0</v>
      </c>
      <c r="S428" s="165">
        <f t="shared" si="119"/>
        <v>0</v>
      </c>
    </row>
    <row r="429" spans="1:19" ht="31.5" outlineLevel="3">
      <c r="A429" s="132" t="s">
        <v>457</v>
      </c>
      <c r="B429" s="133" t="s">
        <v>163</v>
      </c>
      <c r="C429" s="133" t="s">
        <v>1</v>
      </c>
      <c r="D429" s="133" t="s">
        <v>3</v>
      </c>
      <c r="E429" s="133" t="s">
        <v>3</v>
      </c>
      <c r="F429" s="134">
        <f>F430</f>
        <v>3838525.2</v>
      </c>
      <c r="G429" s="134">
        <v>3838525.2</v>
      </c>
      <c r="H429" s="134">
        <f>H430</f>
        <v>4103380.32</v>
      </c>
      <c r="I429" s="134">
        <f>I430</f>
        <v>4103380.32</v>
      </c>
      <c r="K429" s="134">
        <v>3838525.2</v>
      </c>
      <c r="L429" s="134">
        <v>3838525.2</v>
      </c>
      <c r="M429" s="134">
        <v>4103380.32</v>
      </c>
      <c r="N429" s="134">
        <v>4103380.32</v>
      </c>
      <c r="P429" s="165">
        <f t="shared" si="116"/>
        <v>0</v>
      </c>
      <c r="Q429" s="165">
        <f t="shared" si="117"/>
        <v>0</v>
      </c>
      <c r="R429" s="165">
        <f t="shared" si="118"/>
        <v>0</v>
      </c>
      <c r="S429" s="165">
        <f t="shared" si="119"/>
        <v>0</v>
      </c>
    </row>
    <row r="430" spans="1:19" ht="31.5" outlineLevel="4">
      <c r="A430" s="132" t="s">
        <v>703</v>
      </c>
      <c r="B430" s="133" t="s">
        <v>163</v>
      </c>
      <c r="C430" s="133" t="s">
        <v>17</v>
      </c>
      <c r="D430" s="133" t="s">
        <v>3</v>
      </c>
      <c r="E430" s="133" t="s">
        <v>3</v>
      </c>
      <c r="F430" s="134">
        <f>F431</f>
        <v>3838525.2</v>
      </c>
      <c r="G430" s="134">
        <v>3838525.2</v>
      </c>
      <c r="H430" s="134">
        <f>H431</f>
        <v>4103380.32</v>
      </c>
      <c r="I430" s="134">
        <f>I431</f>
        <v>4103380.32</v>
      </c>
      <c r="K430" s="134">
        <v>3838525.2</v>
      </c>
      <c r="L430" s="134">
        <v>3838525.2</v>
      </c>
      <c r="M430" s="134">
        <v>4103380.32</v>
      </c>
      <c r="N430" s="134">
        <v>4103380.32</v>
      </c>
      <c r="P430" s="165">
        <f t="shared" si="116"/>
        <v>0</v>
      </c>
      <c r="Q430" s="165">
        <f t="shared" si="117"/>
        <v>0</v>
      </c>
      <c r="R430" s="165">
        <f t="shared" si="118"/>
        <v>0</v>
      </c>
      <c r="S430" s="165">
        <f t="shared" si="119"/>
        <v>0</v>
      </c>
    </row>
    <row r="431" spans="1:19" outlineLevel="5">
      <c r="A431" s="132" t="s">
        <v>680</v>
      </c>
      <c r="B431" s="133" t="s">
        <v>163</v>
      </c>
      <c r="C431" s="133" t="s">
        <v>17</v>
      </c>
      <c r="D431" s="133" t="s">
        <v>22</v>
      </c>
      <c r="E431" s="133" t="s">
        <v>159</v>
      </c>
      <c r="F431" s="134">
        <f>Приложение_6.1!F282</f>
        <v>3838525.2</v>
      </c>
      <c r="G431" s="134">
        <v>3838525.2</v>
      </c>
      <c r="H431" s="134">
        <f>Приложение_6.1!H282</f>
        <v>4103380.32</v>
      </c>
      <c r="I431" s="134">
        <f>H431</f>
        <v>4103380.32</v>
      </c>
      <c r="K431" s="134">
        <v>3838525.2</v>
      </c>
      <c r="L431" s="134">
        <v>3838525.2</v>
      </c>
      <c r="M431" s="134">
        <v>4103380.32</v>
      </c>
      <c r="N431" s="134">
        <v>4103380.32</v>
      </c>
      <c r="P431" s="165">
        <f t="shared" si="116"/>
        <v>0</v>
      </c>
      <c r="Q431" s="165">
        <f t="shared" si="117"/>
        <v>0</v>
      </c>
      <c r="R431" s="165">
        <f t="shared" si="118"/>
        <v>0</v>
      </c>
      <c r="S431" s="165">
        <f t="shared" si="119"/>
        <v>0</v>
      </c>
    </row>
    <row r="432" spans="1:19" ht="63" outlineLevel="3">
      <c r="A432" s="132" t="s">
        <v>458</v>
      </c>
      <c r="B432" s="133" t="s">
        <v>164</v>
      </c>
      <c r="C432" s="133" t="s">
        <v>1</v>
      </c>
      <c r="D432" s="133" t="s">
        <v>3</v>
      </c>
      <c r="E432" s="133" t="s">
        <v>3</v>
      </c>
      <c r="F432" s="134">
        <f t="shared" ref="F432:G433" si="120">F433</f>
        <v>17620</v>
      </c>
      <c r="G432" s="134">
        <f t="shared" si="120"/>
        <v>17620</v>
      </c>
      <c r="H432" s="134">
        <f t="shared" ref="H432:I433" si="121">H433</f>
        <v>17620</v>
      </c>
      <c r="I432" s="134">
        <f t="shared" si="121"/>
        <v>17620</v>
      </c>
      <c r="K432" s="134">
        <v>17620</v>
      </c>
      <c r="L432" s="134">
        <v>17620</v>
      </c>
      <c r="M432" s="134">
        <v>17620</v>
      </c>
      <c r="N432" s="134">
        <v>17620</v>
      </c>
      <c r="P432" s="165">
        <f t="shared" si="116"/>
        <v>0</v>
      </c>
      <c r="Q432" s="165">
        <f t="shared" si="117"/>
        <v>0</v>
      </c>
      <c r="R432" s="165">
        <f t="shared" si="118"/>
        <v>0</v>
      </c>
      <c r="S432" s="165">
        <f t="shared" si="119"/>
        <v>0</v>
      </c>
    </row>
    <row r="433" spans="1:19" ht="31.5" outlineLevel="4">
      <c r="A433" s="132" t="s">
        <v>703</v>
      </c>
      <c r="B433" s="133" t="s">
        <v>164</v>
      </c>
      <c r="C433" s="133" t="s">
        <v>17</v>
      </c>
      <c r="D433" s="133" t="s">
        <v>3</v>
      </c>
      <c r="E433" s="133" t="s">
        <v>3</v>
      </c>
      <c r="F433" s="134">
        <f t="shared" si="120"/>
        <v>17620</v>
      </c>
      <c r="G433" s="134">
        <f t="shared" si="120"/>
        <v>17620</v>
      </c>
      <c r="H433" s="134">
        <f t="shared" si="121"/>
        <v>17620</v>
      </c>
      <c r="I433" s="134">
        <f t="shared" si="121"/>
        <v>17620</v>
      </c>
      <c r="K433" s="134">
        <v>17620</v>
      </c>
      <c r="L433" s="134">
        <v>17620</v>
      </c>
      <c r="M433" s="134">
        <v>17620</v>
      </c>
      <c r="N433" s="134">
        <v>17620</v>
      </c>
      <c r="P433" s="165">
        <f t="shared" si="116"/>
        <v>0</v>
      </c>
      <c r="Q433" s="165">
        <f t="shared" si="117"/>
        <v>0</v>
      </c>
      <c r="R433" s="165">
        <f t="shared" si="118"/>
        <v>0</v>
      </c>
      <c r="S433" s="165">
        <f t="shared" si="119"/>
        <v>0</v>
      </c>
    </row>
    <row r="434" spans="1:19" outlineLevel="5">
      <c r="A434" s="132" t="s">
        <v>680</v>
      </c>
      <c r="B434" s="133" t="s">
        <v>164</v>
      </c>
      <c r="C434" s="133" t="s">
        <v>17</v>
      </c>
      <c r="D434" s="133" t="s">
        <v>22</v>
      </c>
      <c r="E434" s="133" t="s">
        <v>159</v>
      </c>
      <c r="F434" s="134">
        <f>Приложение_6.1!F284</f>
        <v>17620</v>
      </c>
      <c r="G434" s="134">
        <f>F434</f>
        <v>17620</v>
      </c>
      <c r="H434" s="134">
        <f>Приложение_6.1!H284</f>
        <v>17620</v>
      </c>
      <c r="I434" s="134">
        <f>H434</f>
        <v>17620</v>
      </c>
      <c r="K434" s="134">
        <v>17620</v>
      </c>
      <c r="L434" s="134">
        <v>17620</v>
      </c>
      <c r="M434" s="134">
        <v>17620</v>
      </c>
      <c r="N434" s="134">
        <v>17620</v>
      </c>
      <c r="P434" s="165">
        <f t="shared" si="116"/>
        <v>0</v>
      </c>
      <c r="Q434" s="165">
        <f t="shared" si="117"/>
        <v>0</v>
      </c>
      <c r="R434" s="165">
        <f t="shared" si="118"/>
        <v>0</v>
      </c>
      <c r="S434" s="165">
        <f t="shared" si="119"/>
        <v>0</v>
      </c>
    </row>
    <row r="435" spans="1:19" ht="47.25" outlineLevel="2">
      <c r="A435" s="132" t="s">
        <v>567</v>
      </c>
      <c r="B435" s="133" t="s">
        <v>235</v>
      </c>
      <c r="C435" s="133" t="s">
        <v>1</v>
      </c>
      <c r="D435" s="133" t="s">
        <v>3</v>
      </c>
      <c r="E435" s="133" t="s">
        <v>3</v>
      </c>
      <c r="F435" s="134">
        <f>F436</f>
        <v>190766</v>
      </c>
      <c r="G435" s="134"/>
      <c r="H435" s="134">
        <f>H436</f>
        <v>190766</v>
      </c>
      <c r="I435" s="134"/>
      <c r="K435" s="134">
        <v>190766</v>
      </c>
      <c r="L435" s="134"/>
      <c r="M435" s="134">
        <v>190766</v>
      </c>
      <c r="N435" s="134"/>
      <c r="P435" s="165">
        <f t="shared" si="116"/>
        <v>0</v>
      </c>
      <c r="Q435" s="165">
        <f t="shared" si="117"/>
        <v>0</v>
      </c>
      <c r="R435" s="165">
        <f t="shared" si="118"/>
        <v>0</v>
      </c>
      <c r="S435" s="165">
        <f t="shared" si="119"/>
        <v>0</v>
      </c>
    </row>
    <row r="436" spans="1:19" ht="31.5" outlineLevel="3">
      <c r="A436" s="132" t="s">
        <v>448</v>
      </c>
      <c r="B436" s="133" t="s">
        <v>236</v>
      </c>
      <c r="C436" s="133" t="s">
        <v>1</v>
      </c>
      <c r="D436" s="133" t="s">
        <v>3</v>
      </c>
      <c r="E436" s="133" t="s">
        <v>3</v>
      </c>
      <c r="F436" s="134">
        <f>F437</f>
        <v>190766</v>
      </c>
      <c r="G436" s="134"/>
      <c r="H436" s="134">
        <f>H437</f>
        <v>190766</v>
      </c>
      <c r="I436" s="134"/>
      <c r="K436" s="134">
        <v>190766</v>
      </c>
      <c r="L436" s="134"/>
      <c r="M436" s="134">
        <v>190766</v>
      </c>
      <c r="N436" s="134"/>
      <c r="P436" s="165">
        <f t="shared" si="116"/>
        <v>0</v>
      </c>
      <c r="Q436" s="165">
        <f t="shared" si="117"/>
        <v>0</v>
      </c>
      <c r="R436" s="165">
        <f t="shared" si="118"/>
        <v>0</v>
      </c>
      <c r="S436" s="165">
        <f t="shared" si="119"/>
        <v>0</v>
      </c>
    </row>
    <row r="437" spans="1:19" ht="31.5" outlineLevel="4">
      <c r="A437" s="132" t="s">
        <v>703</v>
      </c>
      <c r="B437" s="133" t="s">
        <v>236</v>
      </c>
      <c r="C437" s="133" t="s">
        <v>17</v>
      </c>
      <c r="D437" s="133" t="s">
        <v>3</v>
      </c>
      <c r="E437" s="133" t="s">
        <v>3</v>
      </c>
      <c r="F437" s="134">
        <f>F438</f>
        <v>190766</v>
      </c>
      <c r="G437" s="134"/>
      <c r="H437" s="134">
        <f>H438</f>
        <v>190766</v>
      </c>
      <c r="I437" s="134"/>
      <c r="K437" s="134">
        <v>190766</v>
      </c>
      <c r="L437" s="134"/>
      <c r="M437" s="134">
        <v>190766</v>
      </c>
      <c r="N437" s="134"/>
      <c r="P437" s="165">
        <f t="shared" si="116"/>
        <v>0</v>
      </c>
      <c r="Q437" s="165">
        <f t="shared" si="117"/>
        <v>0</v>
      </c>
      <c r="R437" s="165">
        <f t="shared" si="118"/>
        <v>0</v>
      </c>
      <c r="S437" s="165">
        <f t="shared" si="119"/>
        <v>0</v>
      </c>
    </row>
    <row r="438" spans="1:19" outlineLevel="5">
      <c r="A438" s="132" t="s">
        <v>687</v>
      </c>
      <c r="B438" s="133" t="s">
        <v>236</v>
      </c>
      <c r="C438" s="133" t="s">
        <v>17</v>
      </c>
      <c r="D438" s="133" t="s">
        <v>159</v>
      </c>
      <c r="E438" s="133" t="s">
        <v>14</v>
      </c>
      <c r="F438" s="134">
        <f>Приложение_6.1!F400</f>
        <v>190766</v>
      </c>
      <c r="G438" s="134"/>
      <c r="H438" s="134">
        <f>Приложение_6.1!H400</f>
        <v>190766</v>
      </c>
      <c r="I438" s="134"/>
      <c r="K438" s="134">
        <v>190766</v>
      </c>
      <c r="L438" s="134"/>
      <c r="M438" s="134">
        <v>190766</v>
      </c>
      <c r="N438" s="134"/>
      <c r="P438" s="165">
        <f t="shared" si="116"/>
        <v>0</v>
      </c>
      <c r="Q438" s="165">
        <f t="shared" si="117"/>
        <v>0</v>
      </c>
      <c r="R438" s="165">
        <f t="shared" si="118"/>
        <v>0</v>
      </c>
      <c r="S438" s="165">
        <f t="shared" si="119"/>
        <v>0</v>
      </c>
    </row>
    <row r="439" spans="1:19" ht="47.25" outlineLevel="1">
      <c r="A439" s="139" t="s">
        <v>648</v>
      </c>
      <c r="B439" s="140" t="s">
        <v>237</v>
      </c>
      <c r="C439" s="140" t="s">
        <v>1</v>
      </c>
      <c r="D439" s="140" t="s">
        <v>3</v>
      </c>
      <c r="E439" s="140" t="s">
        <v>3</v>
      </c>
      <c r="F439" s="141">
        <f>F440</f>
        <v>425278.56</v>
      </c>
      <c r="G439" s="141"/>
      <c r="H439" s="141">
        <f>H440</f>
        <v>425278.56</v>
      </c>
      <c r="I439" s="141"/>
      <c r="K439" s="141">
        <v>425278.56</v>
      </c>
      <c r="L439" s="141"/>
      <c r="M439" s="141">
        <v>425278.56</v>
      </c>
      <c r="N439" s="141"/>
      <c r="P439" s="165">
        <f t="shared" si="116"/>
        <v>0</v>
      </c>
      <c r="Q439" s="165">
        <f t="shared" si="117"/>
        <v>0</v>
      </c>
      <c r="R439" s="165">
        <f t="shared" si="118"/>
        <v>0</v>
      </c>
      <c r="S439" s="165">
        <f t="shared" si="119"/>
        <v>0</v>
      </c>
    </row>
    <row r="440" spans="1:19" ht="31.5" outlineLevel="2">
      <c r="A440" s="132" t="s">
        <v>568</v>
      </c>
      <c r="B440" s="133" t="s">
        <v>238</v>
      </c>
      <c r="C440" s="133" t="s">
        <v>1</v>
      </c>
      <c r="D440" s="133" t="s">
        <v>3</v>
      </c>
      <c r="E440" s="133" t="s">
        <v>3</v>
      </c>
      <c r="F440" s="134">
        <f>F441</f>
        <v>425278.56</v>
      </c>
      <c r="G440" s="134"/>
      <c r="H440" s="134">
        <f>H441</f>
        <v>425278.56</v>
      </c>
      <c r="I440" s="134"/>
      <c r="K440" s="134">
        <v>425278.56</v>
      </c>
      <c r="L440" s="134"/>
      <c r="M440" s="134">
        <v>425278.56</v>
      </c>
      <c r="N440" s="134"/>
      <c r="P440" s="165">
        <f t="shared" si="116"/>
        <v>0</v>
      </c>
      <c r="Q440" s="165">
        <f t="shared" si="117"/>
        <v>0</v>
      </c>
      <c r="R440" s="165">
        <f t="shared" si="118"/>
        <v>0</v>
      </c>
      <c r="S440" s="165">
        <f t="shared" si="119"/>
        <v>0</v>
      </c>
    </row>
    <row r="441" spans="1:19" ht="31.5" outlineLevel="3">
      <c r="A441" s="132" t="s">
        <v>448</v>
      </c>
      <c r="B441" s="133" t="s">
        <v>240</v>
      </c>
      <c r="C441" s="133" t="s">
        <v>1</v>
      </c>
      <c r="D441" s="133" t="s">
        <v>3</v>
      </c>
      <c r="E441" s="133" t="s">
        <v>3</v>
      </c>
      <c r="F441" s="134">
        <f>F442</f>
        <v>425278.56</v>
      </c>
      <c r="G441" s="134"/>
      <c r="H441" s="134">
        <f>H442</f>
        <v>425278.56</v>
      </c>
      <c r="I441" s="134"/>
      <c r="K441" s="134">
        <v>425278.56</v>
      </c>
      <c r="L441" s="134"/>
      <c r="M441" s="134">
        <v>425278.56</v>
      </c>
      <c r="N441" s="134"/>
      <c r="P441" s="165">
        <f t="shared" si="116"/>
        <v>0</v>
      </c>
      <c r="Q441" s="165">
        <f t="shared" si="117"/>
        <v>0</v>
      </c>
      <c r="R441" s="165">
        <f t="shared" si="118"/>
        <v>0</v>
      </c>
      <c r="S441" s="165">
        <f t="shared" si="119"/>
        <v>0</v>
      </c>
    </row>
    <row r="442" spans="1:19" ht="31.5" outlineLevel="4">
      <c r="A442" s="132" t="s">
        <v>703</v>
      </c>
      <c r="B442" s="133" t="s">
        <v>240</v>
      </c>
      <c r="C442" s="133" t="s">
        <v>17</v>
      </c>
      <c r="D442" s="133" t="s">
        <v>3</v>
      </c>
      <c r="E442" s="133" t="s">
        <v>3</v>
      </c>
      <c r="F442" s="134">
        <f>F443</f>
        <v>425278.56</v>
      </c>
      <c r="G442" s="134"/>
      <c r="H442" s="134">
        <f>H443</f>
        <v>425278.56</v>
      </c>
      <c r="I442" s="134"/>
      <c r="K442" s="134">
        <v>425278.56</v>
      </c>
      <c r="L442" s="134"/>
      <c r="M442" s="134">
        <v>425278.56</v>
      </c>
      <c r="N442" s="134"/>
      <c r="P442" s="165">
        <f t="shared" si="116"/>
        <v>0</v>
      </c>
      <c r="Q442" s="165">
        <f t="shared" si="117"/>
        <v>0</v>
      </c>
      <c r="R442" s="165">
        <f t="shared" si="118"/>
        <v>0</v>
      </c>
      <c r="S442" s="165">
        <f t="shared" si="119"/>
        <v>0</v>
      </c>
    </row>
    <row r="443" spans="1:19" ht="31.5" outlineLevel="5">
      <c r="A443" s="132" t="s">
        <v>688</v>
      </c>
      <c r="B443" s="133" t="s">
        <v>240</v>
      </c>
      <c r="C443" s="133" t="s">
        <v>17</v>
      </c>
      <c r="D443" s="133" t="s">
        <v>159</v>
      </c>
      <c r="E443" s="133" t="s">
        <v>159</v>
      </c>
      <c r="F443" s="134">
        <f>Приложение_6.1!F406</f>
        <v>425278.56</v>
      </c>
      <c r="G443" s="134"/>
      <c r="H443" s="134">
        <f>Приложение_6.1!H406</f>
        <v>425278.56</v>
      </c>
      <c r="I443" s="134"/>
      <c r="K443" s="134">
        <v>425278.56</v>
      </c>
      <c r="L443" s="134"/>
      <c r="M443" s="134">
        <v>425278.56</v>
      </c>
      <c r="N443" s="134"/>
      <c r="P443" s="165">
        <f t="shared" si="116"/>
        <v>0</v>
      </c>
      <c r="Q443" s="165">
        <f t="shared" si="117"/>
        <v>0</v>
      </c>
      <c r="R443" s="165">
        <f t="shared" si="118"/>
        <v>0</v>
      </c>
      <c r="S443" s="165">
        <f t="shared" si="119"/>
        <v>0</v>
      </c>
    </row>
    <row r="444" spans="1:19" ht="31.5" outlineLevel="1">
      <c r="A444" s="139" t="s">
        <v>640</v>
      </c>
      <c r="B444" s="140" t="s">
        <v>166</v>
      </c>
      <c r="C444" s="140" t="s">
        <v>1</v>
      </c>
      <c r="D444" s="140" t="s">
        <v>3</v>
      </c>
      <c r="E444" s="140" t="s">
        <v>3</v>
      </c>
      <c r="F444" s="141">
        <f>F445+F449</f>
        <v>19931366.800000001</v>
      </c>
      <c r="G444" s="141">
        <f>G445+G449</f>
        <v>1038366.8</v>
      </c>
      <c r="H444" s="141">
        <f>H445+H449</f>
        <v>19931366.800000001</v>
      </c>
      <c r="I444" s="141">
        <f>I445+I449</f>
        <v>1038366.8</v>
      </c>
      <c r="K444" s="141">
        <v>19931366.800000001</v>
      </c>
      <c r="L444" s="141">
        <f>L449</f>
        <v>1038366.8</v>
      </c>
      <c r="M444" s="141">
        <v>19931366.800000001</v>
      </c>
      <c r="N444" s="141">
        <f>N449</f>
        <v>1038366.8</v>
      </c>
      <c r="P444" s="165">
        <f t="shared" si="116"/>
        <v>0</v>
      </c>
      <c r="Q444" s="165">
        <f t="shared" si="117"/>
        <v>0</v>
      </c>
      <c r="R444" s="165">
        <f t="shared" si="118"/>
        <v>0</v>
      </c>
      <c r="S444" s="165">
        <f t="shared" si="119"/>
        <v>0</v>
      </c>
    </row>
    <row r="445" spans="1:19" ht="63" outlineLevel="2">
      <c r="A445" s="132" t="s">
        <v>540</v>
      </c>
      <c r="B445" s="133" t="s">
        <v>167</v>
      </c>
      <c r="C445" s="133" t="s">
        <v>1</v>
      </c>
      <c r="D445" s="133" t="s">
        <v>3</v>
      </c>
      <c r="E445" s="133" t="s">
        <v>3</v>
      </c>
      <c r="F445" s="134">
        <f>F446</f>
        <v>18893000</v>
      </c>
      <c r="G445" s="134"/>
      <c r="H445" s="134">
        <f>H446</f>
        <v>18893000</v>
      </c>
      <c r="I445" s="134"/>
      <c r="K445" s="134">
        <v>18893000</v>
      </c>
      <c r="L445" s="134"/>
      <c r="M445" s="134">
        <v>18893000</v>
      </c>
      <c r="N445" s="134"/>
      <c r="P445" s="165">
        <f t="shared" si="116"/>
        <v>0</v>
      </c>
      <c r="Q445" s="165">
        <f t="shared" si="117"/>
        <v>0</v>
      </c>
      <c r="R445" s="165">
        <f t="shared" si="118"/>
        <v>0</v>
      </c>
      <c r="S445" s="165">
        <f t="shared" si="119"/>
        <v>0</v>
      </c>
    </row>
    <row r="446" spans="1:19" ht="47.25" outlineLevel="3">
      <c r="A446" s="132" t="s">
        <v>459</v>
      </c>
      <c r="B446" s="133" t="s">
        <v>168</v>
      </c>
      <c r="C446" s="133" t="s">
        <v>1</v>
      </c>
      <c r="D446" s="133" t="s">
        <v>3</v>
      </c>
      <c r="E446" s="133" t="s">
        <v>3</v>
      </c>
      <c r="F446" s="134">
        <f>F447</f>
        <v>18893000</v>
      </c>
      <c r="G446" s="134"/>
      <c r="H446" s="134">
        <f>H447</f>
        <v>18893000</v>
      </c>
      <c r="I446" s="134"/>
      <c r="K446" s="134">
        <v>18893000</v>
      </c>
      <c r="L446" s="134"/>
      <c r="M446" s="134">
        <v>18893000</v>
      </c>
      <c r="N446" s="134"/>
      <c r="P446" s="165">
        <f t="shared" si="116"/>
        <v>0</v>
      </c>
      <c r="Q446" s="165">
        <f t="shared" si="117"/>
        <v>0</v>
      </c>
      <c r="R446" s="165">
        <f t="shared" si="118"/>
        <v>0</v>
      </c>
      <c r="S446" s="165">
        <f t="shared" si="119"/>
        <v>0</v>
      </c>
    </row>
    <row r="447" spans="1:19" outlineLevel="4">
      <c r="A447" s="132" t="s">
        <v>705</v>
      </c>
      <c r="B447" s="133" t="s">
        <v>168</v>
      </c>
      <c r="C447" s="133" t="s">
        <v>65</v>
      </c>
      <c r="D447" s="133" t="s">
        <v>3</v>
      </c>
      <c r="E447" s="133" t="s">
        <v>3</v>
      </c>
      <c r="F447" s="134">
        <f>F448</f>
        <v>18893000</v>
      </c>
      <c r="G447" s="134"/>
      <c r="H447" s="134">
        <f>H448</f>
        <v>18893000</v>
      </c>
      <c r="I447" s="134"/>
      <c r="K447" s="134">
        <v>18893000</v>
      </c>
      <c r="L447" s="134"/>
      <c r="M447" s="134">
        <v>18893000</v>
      </c>
      <c r="N447" s="134"/>
      <c r="P447" s="165">
        <f t="shared" si="116"/>
        <v>0</v>
      </c>
      <c r="Q447" s="165">
        <f t="shared" si="117"/>
        <v>0</v>
      </c>
      <c r="R447" s="165">
        <f t="shared" si="118"/>
        <v>0</v>
      </c>
      <c r="S447" s="165">
        <f t="shared" si="119"/>
        <v>0</v>
      </c>
    </row>
    <row r="448" spans="1:19" outlineLevel="5">
      <c r="A448" s="132" t="s">
        <v>681</v>
      </c>
      <c r="B448" s="133" t="s">
        <v>168</v>
      </c>
      <c r="C448" s="133" t="s">
        <v>65</v>
      </c>
      <c r="D448" s="133" t="s">
        <v>22</v>
      </c>
      <c r="E448" s="133" t="s">
        <v>165</v>
      </c>
      <c r="F448" s="134">
        <f>Приложение_6.1!F290</f>
        <v>18893000</v>
      </c>
      <c r="G448" s="134"/>
      <c r="H448" s="134">
        <f>Приложение_6.1!H290</f>
        <v>18893000</v>
      </c>
      <c r="I448" s="134"/>
      <c r="K448" s="134">
        <v>18893000</v>
      </c>
      <c r="L448" s="134"/>
      <c r="M448" s="134">
        <v>18893000</v>
      </c>
      <c r="N448" s="134"/>
      <c r="P448" s="165">
        <f t="shared" si="116"/>
        <v>0</v>
      </c>
      <c r="Q448" s="165">
        <f t="shared" si="117"/>
        <v>0</v>
      </c>
      <c r="R448" s="165">
        <f t="shared" si="118"/>
        <v>0</v>
      </c>
      <c r="S448" s="165">
        <f t="shared" si="119"/>
        <v>0</v>
      </c>
    </row>
    <row r="449" spans="1:19" ht="78.75" outlineLevel="2">
      <c r="A449" s="132" t="s">
        <v>541</v>
      </c>
      <c r="B449" s="133" t="s">
        <v>169</v>
      </c>
      <c r="C449" s="133" t="s">
        <v>1</v>
      </c>
      <c r="D449" s="133" t="s">
        <v>3</v>
      </c>
      <c r="E449" s="133" t="s">
        <v>3</v>
      </c>
      <c r="F449" s="134">
        <f t="shared" ref="F449:G451" si="122">F450</f>
        <v>1038366.8</v>
      </c>
      <c r="G449" s="134">
        <f t="shared" si="122"/>
        <v>1038366.8</v>
      </c>
      <c r="H449" s="134">
        <f t="shared" ref="H449:H451" si="123">H450</f>
        <v>1038366.8</v>
      </c>
      <c r="I449" s="134">
        <f t="shared" ref="I449:I451" si="124">I450</f>
        <v>1038366.8</v>
      </c>
      <c r="K449" s="134">
        <v>1038366.8</v>
      </c>
      <c r="L449" s="134">
        <f>L452</f>
        <v>1038366.8</v>
      </c>
      <c r="M449" s="134">
        <v>1038366.8</v>
      </c>
      <c r="N449" s="134">
        <f>N452</f>
        <v>1038366.8</v>
      </c>
      <c r="P449" s="165">
        <f t="shared" si="116"/>
        <v>0</v>
      </c>
      <c r="Q449" s="165">
        <f t="shared" si="117"/>
        <v>0</v>
      </c>
      <c r="R449" s="165">
        <f t="shared" si="118"/>
        <v>0</v>
      </c>
      <c r="S449" s="165">
        <f t="shared" si="119"/>
        <v>0</v>
      </c>
    </row>
    <row r="450" spans="1:19" ht="94.5" outlineLevel="3">
      <c r="A450" s="132" t="s">
        <v>460</v>
      </c>
      <c r="B450" s="133" t="s">
        <v>170</v>
      </c>
      <c r="C450" s="133" t="s">
        <v>1</v>
      </c>
      <c r="D450" s="133" t="s">
        <v>3</v>
      </c>
      <c r="E450" s="133" t="s">
        <v>3</v>
      </c>
      <c r="F450" s="134">
        <f t="shared" si="122"/>
        <v>1038366.8</v>
      </c>
      <c r="G450" s="134">
        <f t="shared" si="122"/>
        <v>1038366.8</v>
      </c>
      <c r="H450" s="134">
        <f t="shared" si="123"/>
        <v>1038366.8</v>
      </c>
      <c r="I450" s="134">
        <f t="shared" si="124"/>
        <v>1038366.8</v>
      </c>
      <c r="K450" s="134">
        <v>1038366.8</v>
      </c>
      <c r="L450" s="134">
        <v>1038366.8</v>
      </c>
      <c r="M450" s="134">
        <v>1038366.8</v>
      </c>
      <c r="N450" s="134">
        <v>1038366.8</v>
      </c>
      <c r="P450" s="165">
        <f t="shared" si="116"/>
        <v>0</v>
      </c>
      <c r="Q450" s="165">
        <f t="shared" si="117"/>
        <v>0</v>
      </c>
      <c r="R450" s="165">
        <f t="shared" si="118"/>
        <v>0</v>
      </c>
      <c r="S450" s="165">
        <f t="shared" si="119"/>
        <v>0</v>
      </c>
    </row>
    <row r="451" spans="1:19" outlineLevel="4">
      <c r="A451" s="132" t="s">
        <v>705</v>
      </c>
      <c r="B451" s="133" t="s">
        <v>170</v>
      </c>
      <c r="C451" s="133" t="s">
        <v>65</v>
      </c>
      <c r="D451" s="133" t="s">
        <v>3</v>
      </c>
      <c r="E451" s="133" t="s">
        <v>3</v>
      </c>
      <c r="F451" s="134">
        <f t="shared" si="122"/>
        <v>1038366.8</v>
      </c>
      <c r="G451" s="134">
        <f t="shared" si="122"/>
        <v>1038366.8</v>
      </c>
      <c r="H451" s="134">
        <f t="shared" si="123"/>
        <v>1038366.8</v>
      </c>
      <c r="I451" s="134">
        <f t="shared" si="124"/>
        <v>1038366.8</v>
      </c>
      <c r="K451" s="134">
        <v>1038366.8</v>
      </c>
      <c r="L451" s="134">
        <v>1038366.8</v>
      </c>
      <c r="M451" s="134">
        <v>1038366.8</v>
      </c>
      <c r="N451" s="134">
        <v>1038366.8</v>
      </c>
      <c r="P451" s="165">
        <f t="shared" si="116"/>
        <v>0</v>
      </c>
      <c r="Q451" s="165">
        <f t="shared" si="117"/>
        <v>0</v>
      </c>
      <c r="R451" s="165">
        <f t="shared" si="118"/>
        <v>0</v>
      </c>
      <c r="S451" s="165">
        <f t="shared" si="119"/>
        <v>0</v>
      </c>
    </row>
    <row r="452" spans="1:19" outlineLevel="5">
      <c r="A452" s="132" t="s">
        <v>681</v>
      </c>
      <c r="B452" s="133" t="s">
        <v>170</v>
      </c>
      <c r="C452" s="133" t="s">
        <v>65</v>
      </c>
      <c r="D452" s="133" t="s">
        <v>22</v>
      </c>
      <c r="E452" s="133" t="s">
        <v>165</v>
      </c>
      <c r="F452" s="134">
        <f>Приложение_6.1!F293</f>
        <v>1038366.8</v>
      </c>
      <c r="G452" s="134">
        <f>F452</f>
        <v>1038366.8</v>
      </c>
      <c r="H452" s="134">
        <f>Приложение_6.1!H293</f>
        <v>1038366.8</v>
      </c>
      <c r="I452" s="134">
        <f>H452</f>
        <v>1038366.8</v>
      </c>
      <c r="K452" s="134">
        <v>1038366.8</v>
      </c>
      <c r="L452" s="134">
        <v>1038366.8</v>
      </c>
      <c r="M452" s="134">
        <v>1038366.8</v>
      </c>
      <c r="N452" s="134">
        <v>1038366.8</v>
      </c>
      <c r="P452" s="165">
        <f t="shared" si="116"/>
        <v>0</v>
      </c>
      <c r="Q452" s="165">
        <f t="shared" si="117"/>
        <v>0</v>
      </c>
      <c r="R452" s="165">
        <f t="shared" si="118"/>
        <v>0</v>
      </c>
      <c r="S452" s="165">
        <f t="shared" si="119"/>
        <v>0</v>
      </c>
    </row>
    <row r="453" spans="1:19" ht="47.25">
      <c r="A453" s="139" t="s">
        <v>1230</v>
      </c>
      <c r="B453" s="140" t="s">
        <v>71</v>
      </c>
      <c r="C453" s="140" t="s">
        <v>1</v>
      </c>
      <c r="D453" s="140" t="s">
        <v>3</v>
      </c>
      <c r="E453" s="140" t="s">
        <v>3</v>
      </c>
      <c r="F453" s="141">
        <f>F454+F474</f>
        <v>37836658.529999994</v>
      </c>
      <c r="G453" s="141"/>
      <c r="H453" s="141">
        <f>H454+H474</f>
        <v>37834471.199999996</v>
      </c>
      <c r="I453" s="141"/>
      <c r="K453" s="141">
        <v>37836658.530000001</v>
      </c>
      <c r="L453" s="141"/>
      <c r="M453" s="141">
        <v>37834471.200000003</v>
      </c>
      <c r="N453" s="141"/>
      <c r="P453" s="165">
        <f t="shared" si="116"/>
        <v>0</v>
      </c>
      <c r="Q453" s="165">
        <f t="shared" si="117"/>
        <v>0</v>
      </c>
      <c r="R453" s="165">
        <f t="shared" si="118"/>
        <v>0</v>
      </c>
      <c r="S453" s="165">
        <f t="shared" si="119"/>
        <v>0</v>
      </c>
    </row>
    <row r="454" spans="1:19" ht="47.25" outlineLevel="1">
      <c r="A454" s="139" t="s">
        <v>638</v>
      </c>
      <c r="B454" s="140" t="s">
        <v>149</v>
      </c>
      <c r="C454" s="140" t="s">
        <v>1</v>
      </c>
      <c r="D454" s="140" t="s">
        <v>3</v>
      </c>
      <c r="E454" s="140" t="s">
        <v>3</v>
      </c>
      <c r="F454" s="141">
        <f>F455+F459+F470</f>
        <v>37549658.529999994</v>
      </c>
      <c r="G454" s="141"/>
      <c r="H454" s="141">
        <f>H455+H459+H470</f>
        <v>37547471.199999996</v>
      </c>
      <c r="I454" s="141"/>
      <c r="K454" s="141">
        <v>37549658.530000001</v>
      </c>
      <c r="L454" s="141"/>
      <c r="M454" s="141">
        <v>37547471.200000003</v>
      </c>
      <c r="N454" s="141"/>
      <c r="P454" s="165">
        <f t="shared" si="116"/>
        <v>0</v>
      </c>
      <c r="Q454" s="165">
        <f t="shared" si="117"/>
        <v>0</v>
      </c>
      <c r="R454" s="165">
        <f t="shared" si="118"/>
        <v>0</v>
      </c>
      <c r="S454" s="165">
        <f t="shared" si="119"/>
        <v>0</v>
      </c>
    </row>
    <row r="455" spans="1:19" ht="47.25" outlineLevel="2">
      <c r="A455" s="132" t="s">
        <v>535</v>
      </c>
      <c r="B455" s="133" t="s">
        <v>150</v>
      </c>
      <c r="C455" s="133" t="s">
        <v>1</v>
      </c>
      <c r="D455" s="133" t="s">
        <v>3</v>
      </c>
      <c r="E455" s="133" t="s">
        <v>3</v>
      </c>
      <c r="F455" s="134">
        <f>F456</f>
        <v>190060.79999999999</v>
      </c>
      <c r="G455" s="134"/>
      <c r="H455" s="134">
        <f>H456</f>
        <v>190060.79999999999</v>
      </c>
      <c r="I455" s="134"/>
      <c r="K455" s="134">
        <v>190060.79999999999</v>
      </c>
      <c r="L455" s="134"/>
      <c r="M455" s="134">
        <v>190060.79999999999</v>
      </c>
      <c r="N455" s="134"/>
      <c r="P455" s="165">
        <f t="shared" si="116"/>
        <v>0</v>
      </c>
      <c r="Q455" s="165">
        <f t="shared" si="117"/>
        <v>0</v>
      </c>
      <c r="R455" s="165">
        <f t="shared" si="118"/>
        <v>0</v>
      </c>
      <c r="S455" s="165">
        <f t="shared" si="119"/>
        <v>0</v>
      </c>
    </row>
    <row r="456" spans="1:19" ht="31.5" outlineLevel="3">
      <c r="A456" s="132" t="s">
        <v>448</v>
      </c>
      <c r="B456" s="133" t="s">
        <v>151</v>
      </c>
      <c r="C456" s="133" t="s">
        <v>1</v>
      </c>
      <c r="D456" s="133" t="s">
        <v>3</v>
      </c>
      <c r="E456" s="133" t="s">
        <v>3</v>
      </c>
      <c r="F456" s="134">
        <f>F457</f>
        <v>190060.79999999999</v>
      </c>
      <c r="G456" s="134"/>
      <c r="H456" s="134">
        <f>H457</f>
        <v>190060.79999999999</v>
      </c>
      <c r="I456" s="134"/>
      <c r="K456" s="134">
        <v>190060.79999999999</v>
      </c>
      <c r="L456" s="134"/>
      <c r="M456" s="134">
        <v>190060.79999999999</v>
      </c>
      <c r="N456" s="134"/>
      <c r="P456" s="165">
        <f t="shared" si="116"/>
        <v>0</v>
      </c>
      <c r="Q456" s="165">
        <f t="shared" si="117"/>
        <v>0</v>
      </c>
      <c r="R456" s="165">
        <f t="shared" si="118"/>
        <v>0</v>
      </c>
      <c r="S456" s="165">
        <f t="shared" si="119"/>
        <v>0</v>
      </c>
    </row>
    <row r="457" spans="1:19" ht="31.5" outlineLevel="4">
      <c r="A457" s="132" t="s">
        <v>703</v>
      </c>
      <c r="B457" s="133" t="s">
        <v>151</v>
      </c>
      <c r="C457" s="133" t="s">
        <v>17</v>
      </c>
      <c r="D457" s="133" t="s">
        <v>3</v>
      </c>
      <c r="E457" s="133" t="s">
        <v>3</v>
      </c>
      <c r="F457" s="134">
        <f>F458</f>
        <v>190060.79999999999</v>
      </c>
      <c r="G457" s="134"/>
      <c r="H457" s="134">
        <f>H458</f>
        <v>190060.79999999999</v>
      </c>
      <c r="I457" s="134"/>
      <c r="K457" s="134">
        <v>190060.79999999999</v>
      </c>
      <c r="L457" s="134"/>
      <c r="M457" s="134">
        <v>190060.79999999999</v>
      </c>
      <c r="N457" s="134"/>
      <c r="P457" s="165">
        <f t="shared" si="116"/>
        <v>0</v>
      </c>
      <c r="Q457" s="165">
        <f t="shared" si="117"/>
        <v>0</v>
      </c>
      <c r="R457" s="165">
        <f t="shared" si="118"/>
        <v>0</v>
      </c>
      <c r="S457" s="165">
        <f t="shared" si="119"/>
        <v>0</v>
      </c>
    </row>
    <row r="458" spans="1:19" ht="47.25" outlineLevel="5">
      <c r="A458" s="132" t="s">
        <v>679</v>
      </c>
      <c r="B458" s="133" t="s">
        <v>151</v>
      </c>
      <c r="C458" s="133" t="s">
        <v>17</v>
      </c>
      <c r="D458" s="133" t="s">
        <v>14</v>
      </c>
      <c r="E458" s="133" t="s">
        <v>146</v>
      </c>
      <c r="F458" s="134">
        <f>Приложение_6.1!F260</f>
        <v>190060.79999999999</v>
      </c>
      <c r="G458" s="134"/>
      <c r="H458" s="134">
        <f>Приложение_6.1!H260</f>
        <v>190060.79999999999</v>
      </c>
      <c r="I458" s="134"/>
      <c r="K458" s="134">
        <v>190060.79999999999</v>
      </c>
      <c r="L458" s="134"/>
      <c r="M458" s="134">
        <v>190060.79999999999</v>
      </c>
      <c r="N458" s="134"/>
      <c r="P458" s="165">
        <f t="shared" si="116"/>
        <v>0</v>
      </c>
      <c r="Q458" s="165">
        <f t="shared" si="117"/>
        <v>0</v>
      </c>
      <c r="R458" s="165">
        <f t="shared" si="118"/>
        <v>0</v>
      </c>
      <c r="S458" s="165">
        <f t="shared" si="119"/>
        <v>0</v>
      </c>
    </row>
    <row r="459" spans="1:19" ht="47.25" outlineLevel="2">
      <c r="A459" s="132" t="s">
        <v>536</v>
      </c>
      <c r="B459" s="133" t="s">
        <v>152</v>
      </c>
      <c r="C459" s="133" t="s">
        <v>1</v>
      </c>
      <c r="D459" s="133" t="s">
        <v>3</v>
      </c>
      <c r="E459" s="133" t="s">
        <v>3</v>
      </c>
      <c r="F459" s="134">
        <f>F460+F467</f>
        <v>36253180.68</v>
      </c>
      <c r="G459" s="134"/>
      <c r="H459" s="134">
        <f>H460+H467</f>
        <v>36250993.350000001</v>
      </c>
      <c r="I459" s="134"/>
      <c r="K459" s="134">
        <v>36253180.68</v>
      </c>
      <c r="L459" s="134"/>
      <c r="M459" s="134">
        <v>36250993.350000001</v>
      </c>
      <c r="N459" s="134"/>
      <c r="P459" s="165">
        <f t="shared" si="116"/>
        <v>0</v>
      </c>
      <c r="Q459" s="165">
        <f t="shared" si="117"/>
        <v>0</v>
      </c>
      <c r="R459" s="165">
        <f t="shared" si="118"/>
        <v>0</v>
      </c>
      <c r="S459" s="165">
        <f t="shared" si="119"/>
        <v>0</v>
      </c>
    </row>
    <row r="460" spans="1:19" ht="63" outlineLevel="3">
      <c r="A460" s="132" t="s">
        <v>450</v>
      </c>
      <c r="B460" s="133" t="s">
        <v>153</v>
      </c>
      <c r="C460" s="133" t="s">
        <v>1</v>
      </c>
      <c r="D460" s="133" t="s">
        <v>3</v>
      </c>
      <c r="E460" s="133" t="s">
        <v>3</v>
      </c>
      <c r="F460" s="134">
        <f>F461+F463+F465</f>
        <v>35664670.68</v>
      </c>
      <c r="G460" s="134"/>
      <c r="H460" s="134">
        <f>H461+H463+H465</f>
        <v>35662483.350000001</v>
      </c>
      <c r="I460" s="134"/>
      <c r="K460" s="134">
        <v>35664670.68</v>
      </c>
      <c r="L460" s="134"/>
      <c r="M460" s="134">
        <v>35662483.350000001</v>
      </c>
      <c r="N460" s="134"/>
      <c r="P460" s="165">
        <f t="shared" ref="P460:P523" si="125">K460-F460</f>
        <v>0</v>
      </c>
      <c r="Q460" s="165">
        <f t="shared" ref="Q460:Q523" si="126">L460-G460</f>
        <v>0</v>
      </c>
      <c r="R460" s="165">
        <f t="shared" ref="R460:R523" si="127">M460-H460</f>
        <v>0</v>
      </c>
      <c r="S460" s="165">
        <f t="shared" ref="S460:S523" si="128">N460-I460</f>
        <v>0</v>
      </c>
    </row>
    <row r="461" spans="1:19" ht="78.75" outlineLevel="4">
      <c r="A461" s="132" t="s">
        <v>1226</v>
      </c>
      <c r="B461" s="133" t="s">
        <v>153</v>
      </c>
      <c r="C461" s="133" t="s">
        <v>10</v>
      </c>
      <c r="D461" s="133" t="s">
        <v>3</v>
      </c>
      <c r="E461" s="133" t="s">
        <v>3</v>
      </c>
      <c r="F461" s="134">
        <f>F462</f>
        <v>30963698</v>
      </c>
      <c r="G461" s="134"/>
      <c r="H461" s="134">
        <f>H462</f>
        <v>30963698</v>
      </c>
      <c r="I461" s="134"/>
      <c r="K461" s="134">
        <v>30963698</v>
      </c>
      <c r="L461" s="134"/>
      <c r="M461" s="134">
        <v>30963698</v>
      </c>
      <c r="N461" s="134"/>
      <c r="P461" s="165">
        <f t="shared" si="125"/>
        <v>0</v>
      </c>
      <c r="Q461" s="165">
        <f t="shared" si="126"/>
        <v>0</v>
      </c>
      <c r="R461" s="165">
        <f t="shared" si="127"/>
        <v>0</v>
      </c>
      <c r="S461" s="165">
        <f t="shared" si="128"/>
        <v>0</v>
      </c>
    </row>
    <row r="462" spans="1:19" ht="47.25" outlineLevel="5">
      <c r="A462" s="132" t="s">
        <v>679</v>
      </c>
      <c r="B462" s="133" t="s">
        <v>153</v>
      </c>
      <c r="C462" s="133" t="s">
        <v>10</v>
      </c>
      <c r="D462" s="133" t="s">
        <v>14</v>
      </c>
      <c r="E462" s="133" t="s">
        <v>146</v>
      </c>
      <c r="F462" s="134">
        <f>Приложение_6.1!F263</f>
        <v>30963698</v>
      </c>
      <c r="G462" s="134"/>
      <c r="H462" s="134">
        <f>Приложение_6.1!H263</f>
        <v>30963698</v>
      </c>
      <c r="I462" s="134"/>
      <c r="K462" s="134">
        <v>30963698</v>
      </c>
      <c r="L462" s="134"/>
      <c r="M462" s="134">
        <v>30963698</v>
      </c>
      <c r="N462" s="134"/>
      <c r="P462" s="165">
        <f t="shared" si="125"/>
        <v>0</v>
      </c>
      <c r="Q462" s="165">
        <f t="shared" si="126"/>
        <v>0</v>
      </c>
      <c r="R462" s="165">
        <f t="shared" si="127"/>
        <v>0</v>
      </c>
      <c r="S462" s="165">
        <f t="shared" si="128"/>
        <v>0</v>
      </c>
    </row>
    <row r="463" spans="1:19" ht="31.5" outlineLevel="4">
      <c r="A463" s="132" t="s">
        <v>703</v>
      </c>
      <c r="B463" s="133" t="s">
        <v>153</v>
      </c>
      <c r="C463" s="133" t="s">
        <v>17</v>
      </c>
      <c r="D463" s="133" t="s">
        <v>3</v>
      </c>
      <c r="E463" s="133" t="s">
        <v>3</v>
      </c>
      <c r="F463" s="134">
        <f>F464</f>
        <v>4536737.18</v>
      </c>
      <c r="G463" s="134"/>
      <c r="H463" s="134">
        <f>H464</f>
        <v>4534539.8499999996</v>
      </c>
      <c r="I463" s="134"/>
      <c r="K463" s="134">
        <v>4536737.18</v>
      </c>
      <c r="L463" s="134"/>
      <c r="M463" s="134">
        <v>4534539.8499999996</v>
      </c>
      <c r="N463" s="134"/>
      <c r="P463" s="165">
        <f t="shared" si="125"/>
        <v>0</v>
      </c>
      <c r="Q463" s="165">
        <f t="shared" si="126"/>
        <v>0</v>
      </c>
      <c r="R463" s="165">
        <f t="shared" si="127"/>
        <v>0</v>
      </c>
      <c r="S463" s="165">
        <f t="shared" si="128"/>
        <v>0</v>
      </c>
    </row>
    <row r="464" spans="1:19" ht="47.25" outlineLevel="5">
      <c r="A464" s="132" t="s">
        <v>679</v>
      </c>
      <c r="B464" s="133" t="s">
        <v>153</v>
      </c>
      <c r="C464" s="133" t="s">
        <v>17</v>
      </c>
      <c r="D464" s="133" t="s">
        <v>14</v>
      </c>
      <c r="E464" s="133" t="s">
        <v>146</v>
      </c>
      <c r="F464" s="134">
        <f>Приложение_6.1!F264</f>
        <v>4536737.18</v>
      </c>
      <c r="G464" s="134"/>
      <c r="H464" s="134">
        <f>Приложение_6.1!H264</f>
        <v>4534539.8499999996</v>
      </c>
      <c r="I464" s="134"/>
      <c r="K464" s="134">
        <v>4536737.18</v>
      </c>
      <c r="L464" s="134"/>
      <c r="M464" s="134">
        <v>4534539.8499999996</v>
      </c>
      <c r="N464" s="134"/>
      <c r="P464" s="165">
        <f t="shared" si="125"/>
        <v>0</v>
      </c>
      <c r="Q464" s="165">
        <f t="shared" si="126"/>
        <v>0</v>
      </c>
      <c r="R464" s="165">
        <f t="shared" si="127"/>
        <v>0</v>
      </c>
      <c r="S464" s="165">
        <f t="shared" si="128"/>
        <v>0</v>
      </c>
    </row>
    <row r="465" spans="1:19" outlineLevel="4">
      <c r="A465" s="132" t="s">
        <v>705</v>
      </c>
      <c r="B465" s="133" t="s">
        <v>153</v>
      </c>
      <c r="C465" s="133" t="s">
        <v>65</v>
      </c>
      <c r="D465" s="133" t="s">
        <v>3</v>
      </c>
      <c r="E465" s="133" t="s">
        <v>3</v>
      </c>
      <c r="F465" s="134">
        <f>F466</f>
        <v>164235.5</v>
      </c>
      <c r="G465" s="134"/>
      <c r="H465" s="134">
        <f>H466</f>
        <v>164245.5</v>
      </c>
      <c r="I465" s="134"/>
      <c r="K465" s="134">
        <v>164235.5</v>
      </c>
      <c r="L465" s="134"/>
      <c r="M465" s="134">
        <v>164245.5</v>
      </c>
      <c r="N465" s="134"/>
      <c r="P465" s="165">
        <f t="shared" si="125"/>
        <v>0</v>
      </c>
      <c r="Q465" s="165">
        <f t="shared" si="126"/>
        <v>0</v>
      </c>
      <c r="R465" s="165">
        <f t="shared" si="127"/>
        <v>0</v>
      </c>
      <c r="S465" s="165">
        <f t="shared" si="128"/>
        <v>0</v>
      </c>
    </row>
    <row r="466" spans="1:19" ht="47.25" outlineLevel="5">
      <c r="A466" s="132" t="s">
        <v>679</v>
      </c>
      <c r="B466" s="133" t="s">
        <v>153</v>
      </c>
      <c r="C466" s="133" t="s">
        <v>65</v>
      </c>
      <c r="D466" s="133" t="s">
        <v>14</v>
      </c>
      <c r="E466" s="133" t="s">
        <v>146</v>
      </c>
      <c r="F466" s="134">
        <f>Приложение_6.1!F265</f>
        <v>164235.5</v>
      </c>
      <c r="G466" s="134"/>
      <c r="H466" s="134">
        <f>Приложение_6.1!H265</f>
        <v>164245.5</v>
      </c>
      <c r="I466" s="134"/>
      <c r="K466" s="134">
        <v>164235.5</v>
      </c>
      <c r="L466" s="134"/>
      <c r="M466" s="134">
        <v>164245.5</v>
      </c>
      <c r="N466" s="134"/>
      <c r="P466" s="165">
        <f t="shared" si="125"/>
        <v>0</v>
      </c>
      <c r="Q466" s="165">
        <f t="shared" si="126"/>
        <v>0</v>
      </c>
      <c r="R466" s="165">
        <f t="shared" si="127"/>
        <v>0</v>
      </c>
      <c r="S466" s="165">
        <f t="shared" si="128"/>
        <v>0</v>
      </c>
    </row>
    <row r="467" spans="1:19" ht="63" outlineLevel="3">
      <c r="A467" s="132" t="s">
        <v>439</v>
      </c>
      <c r="B467" s="133" t="s">
        <v>154</v>
      </c>
      <c r="C467" s="133" t="s">
        <v>1</v>
      </c>
      <c r="D467" s="133" t="s">
        <v>3</v>
      </c>
      <c r="E467" s="133" t="s">
        <v>3</v>
      </c>
      <c r="F467" s="134">
        <f>F468</f>
        <v>588510</v>
      </c>
      <c r="G467" s="134"/>
      <c r="H467" s="134">
        <f>H468</f>
        <v>588510</v>
      </c>
      <c r="I467" s="134"/>
      <c r="K467" s="134">
        <v>588510</v>
      </c>
      <c r="L467" s="134"/>
      <c r="M467" s="134">
        <v>588510</v>
      </c>
      <c r="N467" s="134"/>
      <c r="P467" s="165">
        <f t="shared" si="125"/>
        <v>0</v>
      </c>
      <c r="Q467" s="165">
        <f t="shared" si="126"/>
        <v>0</v>
      </c>
      <c r="R467" s="165">
        <f t="shared" si="127"/>
        <v>0</v>
      </c>
      <c r="S467" s="165">
        <f t="shared" si="128"/>
        <v>0</v>
      </c>
    </row>
    <row r="468" spans="1:19" ht="78.75" outlineLevel="4">
      <c r="A468" s="132" t="s">
        <v>1226</v>
      </c>
      <c r="B468" s="133" t="s">
        <v>154</v>
      </c>
      <c r="C468" s="133" t="s">
        <v>10</v>
      </c>
      <c r="D468" s="133" t="s">
        <v>3</v>
      </c>
      <c r="E468" s="133" t="s">
        <v>3</v>
      </c>
      <c r="F468" s="134">
        <f>F469</f>
        <v>588510</v>
      </c>
      <c r="G468" s="134"/>
      <c r="H468" s="134">
        <f>H469</f>
        <v>588510</v>
      </c>
      <c r="I468" s="134"/>
      <c r="K468" s="134">
        <v>588510</v>
      </c>
      <c r="L468" s="134"/>
      <c r="M468" s="134">
        <v>588510</v>
      </c>
      <c r="N468" s="134"/>
      <c r="P468" s="165">
        <f t="shared" si="125"/>
        <v>0</v>
      </c>
      <c r="Q468" s="165">
        <f t="shared" si="126"/>
        <v>0</v>
      </c>
      <c r="R468" s="165">
        <f t="shared" si="127"/>
        <v>0</v>
      </c>
      <c r="S468" s="165">
        <f t="shared" si="128"/>
        <v>0</v>
      </c>
    </row>
    <row r="469" spans="1:19" ht="47.25" outlineLevel="5">
      <c r="A469" s="132" t="s">
        <v>679</v>
      </c>
      <c r="B469" s="133" t="s">
        <v>154</v>
      </c>
      <c r="C469" s="133" t="s">
        <v>10</v>
      </c>
      <c r="D469" s="133" t="s">
        <v>14</v>
      </c>
      <c r="E469" s="133" t="s">
        <v>146</v>
      </c>
      <c r="F469" s="134">
        <f>Приложение_6.1!F267</f>
        <v>588510</v>
      </c>
      <c r="G469" s="134"/>
      <c r="H469" s="134">
        <f>Приложение_6.1!H267</f>
        <v>588510</v>
      </c>
      <c r="I469" s="134"/>
      <c r="K469" s="134">
        <v>588510</v>
      </c>
      <c r="L469" s="134"/>
      <c r="M469" s="134">
        <v>588510</v>
      </c>
      <c r="N469" s="134"/>
      <c r="P469" s="165">
        <f t="shared" si="125"/>
        <v>0</v>
      </c>
      <c r="Q469" s="165">
        <f t="shared" si="126"/>
        <v>0</v>
      </c>
      <c r="R469" s="165">
        <f t="shared" si="127"/>
        <v>0</v>
      </c>
      <c r="S469" s="165">
        <f t="shared" si="128"/>
        <v>0</v>
      </c>
    </row>
    <row r="470" spans="1:19" outlineLevel="2">
      <c r="A470" s="132" t="s">
        <v>537</v>
      </c>
      <c r="B470" s="133" t="s">
        <v>155</v>
      </c>
      <c r="C470" s="133" t="s">
        <v>1</v>
      </c>
      <c r="D470" s="133" t="s">
        <v>3</v>
      </c>
      <c r="E470" s="133" t="s">
        <v>3</v>
      </c>
      <c r="F470" s="134">
        <f>F471</f>
        <v>1106417.05</v>
      </c>
      <c r="G470" s="134"/>
      <c r="H470" s="134">
        <f>H471</f>
        <v>1106417.05</v>
      </c>
      <c r="I470" s="134"/>
      <c r="K470" s="134">
        <v>1106417.05</v>
      </c>
      <c r="L470" s="134"/>
      <c r="M470" s="134">
        <v>1106417.05</v>
      </c>
      <c r="N470" s="134"/>
      <c r="P470" s="165">
        <f t="shared" si="125"/>
        <v>0</v>
      </c>
      <c r="Q470" s="165">
        <f t="shared" si="126"/>
        <v>0</v>
      </c>
      <c r="R470" s="165">
        <f t="shared" si="127"/>
        <v>0</v>
      </c>
      <c r="S470" s="165">
        <f t="shared" si="128"/>
        <v>0</v>
      </c>
    </row>
    <row r="471" spans="1:19" ht="31.5" outlineLevel="3">
      <c r="A471" s="132" t="s">
        <v>448</v>
      </c>
      <c r="B471" s="133" t="s">
        <v>156</v>
      </c>
      <c r="C471" s="133" t="s">
        <v>1</v>
      </c>
      <c r="D471" s="133" t="s">
        <v>3</v>
      </c>
      <c r="E471" s="133" t="s">
        <v>3</v>
      </c>
      <c r="F471" s="134">
        <f>F472</f>
        <v>1106417.05</v>
      </c>
      <c r="G471" s="134"/>
      <c r="H471" s="134">
        <f>H472</f>
        <v>1106417.05</v>
      </c>
      <c r="I471" s="134"/>
      <c r="K471" s="134">
        <v>1106417.05</v>
      </c>
      <c r="L471" s="134"/>
      <c r="M471" s="134">
        <v>1106417.05</v>
      </c>
      <c r="N471" s="134"/>
      <c r="P471" s="165">
        <f t="shared" si="125"/>
        <v>0</v>
      </c>
      <c r="Q471" s="165">
        <f t="shared" si="126"/>
        <v>0</v>
      </c>
      <c r="R471" s="165">
        <f t="shared" si="127"/>
        <v>0</v>
      </c>
      <c r="S471" s="165">
        <f t="shared" si="128"/>
        <v>0</v>
      </c>
    </row>
    <row r="472" spans="1:19" ht="31.5" outlineLevel="4">
      <c r="A472" s="132" t="s">
        <v>703</v>
      </c>
      <c r="B472" s="133" t="s">
        <v>156</v>
      </c>
      <c r="C472" s="133" t="s">
        <v>17</v>
      </c>
      <c r="D472" s="133" t="s">
        <v>3</v>
      </c>
      <c r="E472" s="133" t="s">
        <v>3</v>
      </c>
      <c r="F472" s="134">
        <f>F473</f>
        <v>1106417.05</v>
      </c>
      <c r="G472" s="134"/>
      <c r="H472" s="134">
        <f>H473</f>
        <v>1106417.05</v>
      </c>
      <c r="I472" s="134"/>
      <c r="K472" s="134">
        <v>1106417.05</v>
      </c>
      <c r="L472" s="134"/>
      <c r="M472" s="134">
        <v>1106417.05</v>
      </c>
      <c r="N472" s="134"/>
      <c r="P472" s="165">
        <f t="shared" si="125"/>
        <v>0</v>
      </c>
      <c r="Q472" s="165">
        <f t="shared" si="126"/>
        <v>0</v>
      </c>
      <c r="R472" s="165">
        <f t="shared" si="127"/>
        <v>0</v>
      </c>
      <c r="S472" s="165">
        <f t="shared" si="128"/>
        <v>0</v>
      </c>
    </row>
    <row r="473" spans="1:19" ht="47.25" outlineLevel="5">
      <c r="A473" s="132" t="s">
        <v>679</v>
      </c>
      <c r="B473" s="133" t="s">
        <v>156</v>
      </c>
      <c r="C473" s="133" t="s">
        <v>17</v>
      </c>
      <c r="D473" s="133" t="s">
        <v>14</v>
      </c>
      <c r="E473" s="133" t="s">
        <v>146</v>
      </c>
      <c r="F473" s="134">
        <f>Приложение_6.1!F270</f>
        <v>1106417.05</v>
      </c>
      <c r="G473" s="134"/>
      <c r="H473" s="134">
        <f>Приложение_6.1!H270</f>
        <v>1106417.05</v>
      </c>
      <c r="I473" s="134"/>
      <c r="K473" s="134">
        <v>1106417.05</v>
      </c>
      <c r="L473" s="134"/>
      <c r="M473" s="134">
        <v>1106417.05</v>
      </c>
      <c r="N473" s="134"/>
      <c r="P473" s="165">
        <f t="shared" si="125"/>
        <v>0</v>
      </c>
      <c r="Q473" s="165">
        <f t="shared" si="126"/>
        <v>0</v>
      </c>
      <c r="R473" s="165">
        <f t="shared" si="127"/>
        <v>0</v>
      </c>
      <c r="S473" s="165">
        <f t="shared" si="128"/>
        <v>0</v>
      </c>
    </row>
    <row r="474" spans="1:19" ht="31.5" outlineLevel="1">
      <c r="A474" s="139" t="s">
        <v>630</v>
      </c>
      <c r="B474" s="140" t="s">
        <v>77</v>
      </c>
      <c r="C474" s="140" t="s">
        <v>1</v>
      </c>
      <c r="D474" s="140" t="s">
        <v>3</v>
      </c>
      <c r="E474" s="140" t="s">
        <v>3</v>
      </c>
      <c r="F474" s="141">
        <f>F475</f>
        <v>287000</v>
      </c>
      <c r="G474" s="141"/>
      <c r="H474" s="141">
        <f>H475</f>
        <v>287000</v>
      </c>
      <c r="I474" s="141"/>
      <c r="K474" s="141">
        <v>287000</v>
      </c>
      <c r="L474" s="141"/>
      <c r="M474" s="141">
        <v>287000</v>
      </c>
      <c r="N474" s="141"/>
      <c r="P474" s="165">
        <f t="shared" si="125"/>
        <v>0</v>
      </c>
      <c r="Q474" s="165">
        <f t="shared" si="126"/>
        <v>0</v>
      </c>
      <c r="R474" s="165">
        <f t="shared" si="127"/>
        <v>0</v>
      </c>
      <c r="S474" s="165">
        <f t="shared" si="128"/>
        <v>0</v>
      </c>
    </row>
    <row r="475" spans="1:19" ht="63" outlineLevel="2">
      <c r="A475" s="132" t="s">
        <v>510</v>
      </c>
      <c r="B475" s="133" t="s">
        <v>78</v>
      </c>
      <c r="C475" s="133" t="s">
        <v>1</v>
      </c>
      <c r="D475" s="133" t="s">
        <v>3</v>
      </c>
      <c r="E475" s="133" t="s">
        <v>3</v>
      </c>
      <c r="F475" s="134">
        <f>F476</f>
        <v>287000</v>
      </c>
      <c r="G475" s="134"/>
      <c r="H475" s="134">
        <f>H476</f>
        <v>287000</v>
      </c>
      <c r="I475" s="134"/>
      <c r="K475" s="134">
        <v>287000</v>
      </c>
      <c r="L475" s="134"/>
      <c r="M475" s="134">
        <v>287000</v>
      </c>
      <c r="N475" s="134"/>
      <c r="P475" s="165">
        <f t="shared" si="125"/>
        <v>0</v>
      </c>
      <c r="Q475" s="165">
        <f t="shared" si="126"/>
        <v>0</v>
      </c>
      <c r="R475" s="165">
        <f t="shared" si="127"/>
        <v>0</v>
      </c>
      <c r="S475" s="165">
        <f t="shared" si="128"/>
        <v>0</v>
      </c>
    </row>
    <row r="476" spans="1:19" ht="31.5" outlineLevel="3">
      <c r="A476" s="132" t="s">
        <v>448</v>
      </c>
      <c r="B476" s="133" t="s">
        <v>79</v>
      </c>
      <c r="C476" s="133" t="s">
        <v>1</v>
      </c>
      <c r="D476" s="133" t="s">
        <v>3</v>
      </c>
      <c r="E476" s="133" t="s">
        <v>3</v>
      </c>
      <c r="F476" s="134">
        <f>F477</f>
        <v>287000</v>
      </c>
      <c r="G476" s="134"/>
      <c r="H476" s="134">
        <f>H477</f>
        <v>287000</v>
      </c>
      <c r="I476" s="134"/>
      <c r="K476" s="134">
        <v>287000</v>
      </c>
      <c r="L476" s="134"/>
      <c r="M476" s="134">
        <v>287000</v>
      </c>
      <c r="N476" s="134"/>
      <c r="P476" s="165">
        <f t="shared" si="125"/>
        <v>0</v>
      </c>
      <c r="Q476" s="165">
        <f t="shared" si="126"/>
        <v>0</v>
      </c>
      <c r="R476" s="165">
        <f t="shared" si="127"/>
        <v>0</v>
      </c>
      <c r="S476" s="165">
        <f t="shared" si="128"/>
        <v>0</v>
      </c>
    </row>
    <row r="477" spans="1:19" ht="31.5" outlineLevel="4">
      <c r="A477" s="132" t="s">
        <v>703</v>
      </c>
      <c r="B477" s="133" t="s">
        <v>79</v>
      </c>
      <c r="C477" s="133" t="s">
        <v>17</v>
      </c>
      <c r="D477" s="133" t="s">
        <v>3</v>
      </c>
      <c r="E477" s="133" t="s">
        <v>3</v>
      </c>
      <c r="F477" s="134">
        <f>F478</f>
        <v>287000</v>
      </c>
      <c r="G477" s="134"/>
      <c r="H477" s="134">
        <f>H478</f>
        <v>287000</v>
      </c>
      <c r="I477" s="134"/>
      <c r="K477" s="134">
        <v>287000</v>
      </c>
      <c r="L477" s="134"/>
      <c r="M477" s="134">
        <v>287000</v>
      </c>
      <c r="N477" s="134"/>
      <c r="P477" s="165">
        <f t="shared" si="125"/>
        <v>0</v>
      </c>
      <c r="Q477" s="165">
        <f t="shared" si="126"/>
        <v>0</v>
      </c>
      <c r="R477" s="165">
        <f t="shared" si="127"/>
        <v>0</v>
      </c>
      <c r="S477" s="165">
        <f t="shared" si="128"/>
        <v>0</v>
      </c>
    </row>
    <row r="478" spans="1:19" outlineLevel="5">
      <c r="A478" s="132" t="s">
        <v>677</v>
      </c>
      <c r="B478" s="133" t="s">
        <v>79</v>
      </c>
      <c r="C478" s="133" t="s">
        <v>17</v>
      </c>
      <c r="D478" s="133" t="s">
        <v>2</v>
      </c>
      <c r="E478" s="133" t="s">
        <v>66</v>
      </c>
      <c r="F478" s="134">
        <f>Приложение_6.1!F138</f>
        <v>287000</v>
      </c>
      <c r="G478" s="134"/>
      <c r="H478" s="134">
        <f>Приложение_6.1!H138</f>
        <v>287000</v>
      </c>
      <c r="I478" s="134"/>
      <c r="K478" s="134">
        <v>287000</v>
      </c>
      <c r="L478" s="134"/>
      <c r="M478" s="134">
        <v>287000</v>
      </c>
      <c r="N478" s="134"/>
      <c r="P478" s="165">
        <f t="shared" si="125"/>
        <v>0</v>
      </c>
      <c r="Q478" s="165">
        <f t="shared" si="126"/>
        <v>0</v>
      </c>
      <c r="R478" s="165">
        <f t="shared" si="127"/>
        <v>0</v>
      </c>
      <c r="S478" s="165">
        <f t="shared" si="128"/>
        <v>0</v>
      </c>
    </row>
    <row r="479" spans="1:19" ht="47.25" outlineLevel="1">
      <c r="A479" s="139" t="s">
        <v>642</v>
      </c>
      <c r="B479" s="140" t="s">
        <v>178</v>
      </c>
      <c r="C479" s="140" t="s">
        <v>1</v>
      </c>
      <c r="D479" s="140" t="s">
        <v>3</v>
      </c>
      <c r="E479" s="140" t="s">
        <v>3</v>
      </c>
      <c r="F479" s="141">
        <f>F480</f>
        <v>97080043.340000004</v>
      </c>
      <c r="G479" s="141"/>
      <c r="H479" s="141">
        <f>H480</f>
        <v>97086677.250000015</v>
      </c>
      <c r="I479" s="141"/>
      <c r="K479" s="141">
        <v>97080043.340000004</v>
      </c>
      <c r="L479" s="141"/>
      <c r="M479" s="141">
        <v>97086677.25</v>
      </c>
      <c r="N479" s="141"/>
      <c r="P479" s="165">
        <f t="shared" si="125"/>
        <v>0</v>
      </c>
      <c r="Q479" s="165">
        <f t="shared" si="126"/>
        <v>0</v>
      </c>
      <c r="R479" s="165">
        <f t="shared" si="127"/>
        <v>0</v>
      </c>
      <c r="S479" s="165">
        <f t="shared" si="128"/>
        <v>0</v>
      </c>
    </row>
    <row r="480" spans="1:19" ht="47.25" outlineLevel="2">
      <c r="A480" s="132" t="s">
        <v>546</v>
      </c>
      <c r="B480" s="133" t="s">
        <v>181</v>
      </c>
      <c r="C480" s="133" t="s">
        <v>1</v>
      </c>
      <c r="D480" s="133" t="s">
        <v>3</v>
      </c>
      <c r="E480" s="133" t="s">
        <v>3</v>
      </c>
      <c r="F480" s="134">
        <f>F481+F484+F487</f>
        <v>97080043.340000004</v>
      </c>
      <c r="G480" s="134"/>
      <c r="H480" s="134">
        <f>H481+H484+H487</f>
        <v>97086677.250000015</v>
      </c>
      <c r="I480" s="134"/>
      <c r="K480" s="134">
        <v>97080043.340000004</v>
      </c>
      <c r="L480" s="134"/>
      <c r="M480" s="134">
        <v>97086677.25</v>
      </c>
      <c r="N480" s="134"/>
      <c r="P480" s="165">
        <f t="shared" si="125"/>
        <v>0</v>
      </c>
      <c r="Q480" s="165">
        <f t="shared" si="126"/>
        <v>0</v>
      </c>
      <c r="R480" s="165">
        <f t="shared" si="127"/>
        <v>0</v>
      </c>
      <c r="S480" s="165">
        <f t="shared" si="128"/>
        <v>0</v>
      </c>
    </row>
    <row r="481" spans="1:19" ht="47.25" outlineLevel="3">
      <c r="A481" s="132" t="s">
        <v>462</v>
      </c>
      <c r="B481" s="133" t="s">
        <v>182</v>
      </c>
      <c r="C481" s="133" t="s">
        <v>1</v>
      </c>
      <c r="D481" s="133" t="s">
        <v>3</v>
      </c>
      <c r="E481" s="133" t="s">
        <v>3</v>
      </c>
      <c r="F481" s="134">
        <f>F482</f>
        <v>94609376.120000005</v>
      </c>
      <c r="G481" s="134"/>
      <c r="H481" s="134">
        <f>H482</f>
        <v>94609376.120000005</v>
      </c>
      <c r="I481" s="134"/>
      <c r="K481" s="134">
        <v>94609376.120000005</v>
      </c>
      <c r="L481" s="134"/>
      <c r="M481" s="134">
        <v>94609376.120000005</v>
      </c>
      <c r="N481" s="134"/>
      <c r="P481" s="165">
        <f t="shared" si="125"/>
        <v>0</v>
      </c>
      <c r="Q481" s="165">
        <f t="shared" si="126"/>
        <v>0</v>
      </c>
      <c r="R481" s="165">
        <f t="shared" si="127"/>
        <v>0</v>
      </c>
      <c r="S481" s="165">
        <f t="shared" si="128"/>
        <v>0</v>
      </c>
    </row>
    <row r="482" spans="1:19" ht="31.5" outlineLevel="4">
      <c r="A482" s="132" t="s">
        <v>703</v>
      </c>
      <c r="B482" s="133" t="s">
        <v>182</v>
      </c>
      <c r="C482" s="133" t="s">
        <v>17</v>
      </c>
      <c r="D482" s="133" t="s">
        <v>3</v>
      </c>
      <c r="E482" s="133" t="s">
        <v>3</v>
      </c>
      <c r="F482" s="134">
        <f>F483</f>
        <v>94609376.120000005</v>
      </c>
      <c r="G482" s="134"/>
      <c r="H482" s="134">
        <f>H483</f>
        <v>94609376.120000005</v>
      </c>
      <c r="I482" s="134"/>
      <c r="K482" s="134">
        <v>94609376.120000005</v>
      </c>
      <c r="L482" s="134"/>
      <c r="M482" s="134">
        <v>94609376.120000005</v>
      </c>
      <c r="N482" s="134"/>
      <c r="P482" s="165">
        <f t="shared" si="125"/>
        <v>0</v>
      </c>
      <c r="Q482" s="165">
        <f t="shared" si="126"/>
        <v>0</v>
      </c>
      <c r="R482" s="165">
        <f t="shared" si="127"/>
        <v>0</v>
      </c>
      <c r="S482" s="165">
        <f t="shared" si="128"/>
        <v>0</v>
      </c>
    </row>
    <row r="483" spans="1:19" outlineLevel="5">
      <c r="A483" s="132" t="s">
        <v>682</v>
      </c>
      <c r="B483" s="133" t="s">
        <v>182</v>
      </c>
      <c r="C483" s="133" t="s">
        <v>17</v>
      </c>
      <c r="D483" s="133" t="s">
        <v>22</v>
      </c>
      <c r="E483" s="133" t="s">
        <v>146</v>
      </c>
      <c r="F483" s="134">
        <f>Приложение_6.1!F298</f>
        <v>94609376.120000005</v>
      </c>
      <c r="G483" s="134"/>
      <c r="H483" s="134">
        <f>Приложение_6.1!H298</f>
        <v>94609376.120000005</v>
      </c>
      <c r="I483" s="134"/>
      <c r="K483" s="134">
        <v>94609376.120000005</v>
      </c>
      <c r="L483" s="134"/>
      <c r="M483" s="134">
        <v>94609376.120000005</v>
      </c>
      <c r="N483" s="134"/>
      <c r="P483" s="165">
        <f t="shared" si="125"/>
        <v>0</v>
      </c>
      <c r="Q483" s="165">
        <f t="shared" si="126"/>
        <v>0</v>
      </c>
      <c r="R483" s="165">
        <f t="shared" si="127"/>
        <v>0</v>
      </c>
      <c r="S483" s="165">
        <f t="shared" si="128"/>
        <v>0</v>
      </c>
    </row>
    <row r="484" spans="1:19" ht="31.5" outlineLevel="3">
      <c r="A484" s="132" t="s">
        <v>463</v>
      </c>
      <c r="B484" s="133" t="s">
        <v>183</v>
      </c>
      <c r="C484" s="133" t="s">
        <v>1</v>
      </c>
      <c r="D484" s="133" t="s">
        <v>3</v>
      </c>
      <c r="E484" s="133" t="s">
        <v>3</v>
      </c>
      <c r="F484" s="134">
        <f>F485</f>
        <v>358644.6</v>
      </c>
      <c r="G484" s="134"/>
      <c r="H484" s="134">
        <f>H485</f>
        <v>364075.43</v>
      </c>
      <c r="I484" s="134"/>
      <c r="K484" s="134">
        <v>358644.6</v>
      </c>
      <c r="L484" s="134"/>
      <c r="M484" s="134">
        <v>364075.43</v>
      </c>
      <c r="N484" s="134"/>
      <c r="P484" s="165">
        <f t="shared" si="125"/>
        <v>0</v>
      </c>
      <c r="Q484" s="165">
        <f t="shared" si="126"/>
        <v>0</v>
      </c>
      <c r="R484" s="165">
        <f t="shared" si="127"/>
        <v>0</v>
      </c>
      <c r="S484" s="165">
        <f t="shared" si="128"/>
        <v>0</v>
      </c>
    </row>
    <row r="485" spans="1:19" ht="31.5" outlineLevel="4">
      <c r="A485" s="132" t="s">
        <v>703</v>
      </c>
      <c r="B485" s="133" t="s">
        <v>183</v>
      </c>
      <c r="C485" s="133" t="s">
        <v>17</v>
      </c>
      <c r="D485" s="133" t="s">
        <v>3</v>
      </c>
      <c r="E485" s="133" t="s">
        <v>3</v>
      </c>
      <c r="F485" s="134">
        <f>F486</f>
        <v>358644.6</v>
      </c>
      <c r="G485" s="134"/>
      <c r="H485" s="134">
        <f>H486</f>
        <v>364075.43</v>
      </c>
      <c r="I485" s="134"/>
      <c r="K485" s="134">
        <v>358644.6</v>
      </c>
      <c r="L485" s="134"/>
      <c r="M485" s="134">
        <v>364075.43</v>
      </c>
      <c r="N485" s="134"/>
      <c r="P485" s="165">
        <f t="shared" si="125"/>
        <v>0</v>
      </c>
      <c r="Q485" s="165">
        <f t="shared" si="126"/>
        <v>0</v>
      </c>
      <c r="R485" s="165">
        <f t="shared" si="127"/>
        <v>0</v>
      </c>
      <c r="S485" s="165">
        <f t="shared" si="128"/>
        <v>0</v>
      </c>
    </row>
    <row r="486" spans="1:19" outlineLevel="5">
      <c r="A486" s="132" t="s">
        <v>682</v>
      </c>
      <c r="B486" s="133" t="s">
        <v>183</v>
      </c>
      <c r="C486" s="133" t="s">
        <v>17</v>
      </c>
      <c r="D486" s="133" t="s">
        <v>22</v>
      </c>
      <c r="E486" s="133" t="s">
        <v>146</v>
      </c>
      <c r="F486" s="134">
        <f>Приложение_6.1!F300</f>
        <v>358644.6</v>
      </c>
      <c r="G486" s="134"/>
      <c r="H486" s="134">
        <f>Приложение_6.1!H300</f>
        <v>364075.43</v>
      </c>
      <c r="I486" s="134"/>
      <c r="K486" s="134">
        <v>358644.6</v>
      </c>
      <c r="L486" s="134"/>
      <c r="M486" s="134">
        <v>364075.43</v>
      </c>
      <c r="N486" s="134"/>
      <c r="P486" s="165">
        <f t="shared" si="125"/>
        <v>0</v>
      </c>
      <c r="Q486" s="165">
        <f t="shared" si="126"/>
        <v>0</v>
      </c>
      <c r="R486" s="165">
        <f t="shared" si="127"/>
        <v>0</v>
      </c>
      <c r="S486" s="165">
        <f t="shared" si="128"/>
        <v>0</v>
      </c>
    </row>
    <row r="487" spans="1:19" ht="31.5" outlineLevel="3">
      <c r="A487" s="132" t="s">
        <v>448</v>
      </c>
      <c r="B487" s="133" t="s">
        <v>184</v>
      </c>
      <c r="C487" s="133" t="s">
        <v>1</v>
      </c>
      <c r="D487" s="133" t="s">
        <v>3</v>
      </c>
      <c r="E487" s="133" t="s">
        <v>3</v>
      </c>
      <c r="F487" s="134">
        <f>F488</f>
        <v>2112022.62</v>
      </c>
      <c r="G487" s="134"/>
      <c r="H487" s="134">
        <f>H488</f>
        <v>2113225.7000000002</v>
      </c>
      <c r="I487" s="134"/>
      <c r="K487" s="134">
        <v>2112022.62</v>
      </c>
      <c r="L487" s="134"/>
      <c r="M487" s="134">
        <v>2113225.7000000002</v>
      </c>
      <c r="N487" s="134"/>
      <c r="P487" s="165">
        <f t="shared" si="125"/>
        <v>0</v>
      </c>
      <c r="Q487" s="165">
        <f t="shared" si="126"/>
        <v>0</v>
      </c>
      <c r="R487" s="165">
        <f t="shared" si="127"/>
        <v>0</v>
      </c>
      <c r="S487" s="165">
        <f t="shared" si="128"/>
        <v>0</v>
      </c>
    </row>
    <row r="488" spans="1:19" ht="31.5" outlineLevel="4">
      <c r="A488" s="132" t="s">
        <v>703</v>
      </c>
      <c r="B488" s="133" t="s">
        <v>184</v>
      </c>
      <c r="C488" s="133" t="s">
        <v>17</v>
      </c>
      <c r="D488" s="133" t="s">
        <v>3</v>
      </c>
      <c r="E488" s="133" t="s">
        <v>3</v>
      </c>
      <c r="F488" s="134">
        <f>F489</f>
        <v>2112022.62</v>
      </c>
      <c r="G488" s="134"/>
      <c r="H488" s="134">
        <f>H489</f>
        <v>2113225.7000000002</v>
      </c>
      <c r="I488" s="134"/>
      <c r="K488" s="134">
        <v>2112022.62</v>
      </c>
      <c r="L488" s="134"/>
      <c r="M488" s="134">
        <v>2113225.7000000002</v>
      </c>
      <c r="N488" s="134"/>
      <c r="P488" s="165">
        <f t="shared" si="125"/>
        <v>0</v>
      </c>
      <c r="Q488" s="165">
        <f t="shared" si="126"/>
        <v>0</v>
      </c>
      <c r="R488" s="165">
        <f t="shared" si="127"/>
        <v>0</v>
      </c>
      <c r="S488" s="165">
        <f t="shared" si="128"/>
        <v>0</v>
      </c>
    </row>
    <row r="489" spans="1:19" outlineLevel="5">
      <c r="A489" s="132" t="s">
        <v>682</v>
      </c>
      <c r="B489" s="133" t="s">
        <v>184</v>
      </c>
      <c r="C489" s="133" t="s">
        <v>17</v>
      </c>
      <c r="D489" s="133" t="s">
        <v>22</v>
      </c>
      <c r="E489" s="133" t="s">
        <v>146</v>
      </c>
      <c r="F489" s="134">
        <f>Приложение_6.1!F302</f>
        <v>2112022.62</v>
      </c>
      <c r="G489" s="134"/>
      <c r="H489" s="134">
        <f>Приложение_6.1!H302</f>
        <v>2113225.7000000002</v>
      </c>
      <c r="I489" s="134"/>
      <c r="K489" s="134">
        <v>2112022.62</v>
      </c>
      <c r="L489" s="134"/>
      <c r="M489" s="134">
        <v>2113225.7000000002</v>
      </c>
      <c r="N489" s="134"/>
      <c r="P489" s="165">
        <f t="shared" si="125"/>
        <v>0</v>
      </c>
      <c r="Q489" s="165">
        <f t="shared" si="126"/>
        <v>0</v>
      </c>
      <c r="R489" s="165">
        <f t="shared" si="127"/>
        <v>0</v>
      </c>
      <c r="S489" s="165">
        <f t="shared" si="128"/>
        <v>0</v>
      </c>
    </row>
    <row r="490" spans="1:19" ht="47.25" outlineLevel="1">
      <c r="A490" s="139" t="s">
        <v>631</v>
      </c>
      <c r="B490" s="140" t="s">
        <v>80</v>
      </c>
      <c r="C490" s="140" t="s">
        <v>1</v>
      </c>
      <c r="D490" s="140" t="s">
        <v>3</v>
      </c>
      <c r="E490" s="140" t="s">
        <v>3</v>
      </c>
      <c r="F490" s="141">
        <f>F491+F495</f>
        <v>906429.16</v>
      </c>
      <c r="G490" s="141"/>
      <c r="H490" s="141">
        <f>H491+H495</f>
        <v>895360.51</v>
      </c>
      <c r="I490" s="141"/>
      <c r="K490" s="141">
        <v>906429.16</v>
      </c>
      <c r="L490" s="141"/>
      <c r="M490" s="141">
        <v>895360.51</v>
      </c>
      <c r="N490" s="141"/>
      <c r="P490" s="165">
        <f t="shared" si="125"/>
        <v>0</v>
      </c>
      <c r="Q490" s="165">
        <f t="shared" si="126"/>
        <v>0</v>
      </c>
      <c r="R490" s="165">
        <f t="shared" si="127"/>
        <v>0</v>
      </c>
      <c r="S490" s="165">
        <f t="shared" si="128"/>
        <v>0</v>
      </c>
    </row>
    <row r="491" spans="1:19" ht="110.25" outlineLevel="2">
      <c r="A491" s="132" t="s">
        <v>511</v>
      </c>
      <c r="B491" s="133" t="s">
        <v>81</v>
      </c>
      <c r="C491" s="133" t="s">
        <v>1</v>
      </c>
      <c r="D491" s="133" t="s">
        <v>3</v>
      </c>
      <c r="E491" s="133" t="s">
        <v>3</v>
      </c>
      <c r="F491" s="134">
        <f>F492</f>
        <v>219949.16</v>
      </c>
      <c r="G491" s="134"/>
      <c r="H491" s="134">
        <f>H492</f>
        <v>208880.51</v>
      </c>
      <c r="I491" s="134"/>
      <c r="K491" s="134">
        <v>219949.16</v>
      </c>
      <c r="L491" s="134"/>
      <c r="M491" s="134">
        <v>208880.51</v>
      </c>
      <c r="N491" s="134"/>
      <c r="P491" s="165">
        <f t="shared" si="125"/>
        <v>0</v>
      </c>
      <c r="Q491" s="165">
        <f t="shared" si="126"/>
        <v>0</v>
      </c>
      <c r="R491" s="165">
        <f t="shared" si="127"/>
        <v>0</v>
      </c>
      <c r="S491" s="165">
        <f t="shared" si="128"/>
        <v>0</v>
      </c>
    </row>
    <row r="492" spans="1:19" ht="31.5" outlineLevel="3">
      <c r="A492" s="132" t="s">
        <v>448</v>
      </c>
      <c r="B492" s="133" t="s">
        <v>82</v>
      </c>
      <c r="C492" s="133" t="s">
        <v>1</v>
      </c>
      <c r="D492" s="133" t="s">
        <v>3</v>
      </c>
      <c r="E492" s="133" t="s">
        <v>3</v>
      </c>
      <c r="F492" s="134">
        <f>F493</f>
        <v>219949.16</v>
      </c>
      <c r="G492" s="134"/>
      <c r="H492" s="134">
        <f>H493</f>
        <v>208880.51</v>
      </c>
      <c r="I492" s="134"/>
      <c r="K492" s="134">
        <v>219949.16</v>
      </c>
      <c r="L492" s="134"/>
      <c r="M492" s="134">
        <v>208880.51</v>
      </c>
      <c r="N492" s="134"/>
      <c r="P492" s="165">
        <f t="shared" si="125"/>
        <v>0</v>
      </c>
      <c r="Q492" s="165">
        <f t="shared" si="126"/>
        <v>0</v>
      </c>
      <c r="R492" s="165">
        <f t="shared" si="127"/>
        <v>0</v>
      </c>
      <c r="S492" s="165">
        <f t="shared" si="128"/>
        <v>0</v>
      </c>
    </row>
    <row r="493" spans="1:19" ht="31.5" outlineLevel="4">
      <c r="A493" s="132" t="s">
        <v>703</v>
      </c>
      <c r="B493" s="133" t="s">
        <v>82</v>
      </c>
      <c r="C493" s="133" t="s">
        <v>17</v>
      </c>
      <c r="D493" s="133" t="s">
        <v>3</v>
      </c>
      <c r="E493" s="133" t="s">
        <v>3</v>
      </c>
      <c r="F493" s="134">
        <f>F494</f>
        <v>219949.16</v>
      </c>
      <c r="G493" s="134"/>
      <c r="H493" s="134">
        <f>H494</f>
        <v>208880.51</v>
      </c>
      <c r="I493" s="134"/>
      <c r="K493" s="134">
        <v>219949.16</v>
      </c>
      <c r="L493" s="134"/>
      <c r="M493" s="134">
        <v>208880.51</v>
      </c>
      <c r="N493" s="134"/>
      <c r="P493" s="165">
        <f t="shared" si="125"/>
        <v>0</v>
      </c>
      <c r="Q493" s="165">
        <f t="shared" si="126"/>
        <v>0</v>
      </c>
      <c r="R493" s="165">
        <f t="shared" si="127"/>
        <v>0</v>
      </c>
      <c r="S493" s="165">
        <f t="shared" si="128"/>
        <v>0</v>
      </c>
    </row>
    <row r="494" spans="1:19" outlineLevel="5">
      <c r="A494" s="132" t="s">
        <v>677</v>
      </c>
      <c r="B494" s="133" t="s">
        <v>82</v>
      </c>
      <c r="C494" s="133" t="s">
        <v>17</v>
      </c>
      <c r="D494" s="133" t="s">
        <v>2</v>
      </c>
      <c r="E494" s="133" t="s">
        <v>66</v>
      </c>
      <c r="F494" s="134">
        <f>Приложение_6.1!F142</f>
        <v>219949.16</v>
      </c>
      <c r="G494" s="134"/>
      <c r="H494" s="134">
        <f>Приложение_6.1!H142</f>
        <v>208880.51</v>
      </c>
      <c r="I494" s="134"/>
      <c r="K494" s="134">
        <v>219949.16</v>
      </c>
      <c r="L494" s="134"/>
      <c r="M494" s="134">
        <v>208880.51</v>
      </c>
      <c r="N494" s="134"/>
      <c r="P494" s="165">
        <f t="shared" si="125"/>
        <v>0</v>
      </c>
      <c r="Q494" s="165">
        <f t="shared" si="126"/>
        <v>0</v>
      </c>
      <c r="R494" s="165">
        <f t="shared" si="127"/>
        <v>0</v>
      </c>
      <c r="S494" s="165">
        <f t="shared" si="128"/>
        <v>0</v>
      </c>
    </row>
    <row r="495" spans="1:19" ht="31.5" outlineLevel="2">
      <c r="A495" s="132" t="s">
        <v>557</v>
      </c>
      <c r="B495" s="133" t="s">
        <v>212</v>
      </c>
      <c r="C495" s="133" t="s">
        <v>1</v>
      </c>
      <c r="D495" s="133" t="s">
        <v>3</v>
      </c>
      <c r="E495" s="133" t="s">
        <v>3</v>
      </c>
      <c r="F495" s="134">
        <f>F496</f>
        <v>686480</v>
      </c>
      <c r="G495" s="134"/>
      <c r="H495" s="134">
        <f>H496</f>
        <v>686480</v>
      </c>
      <c r="I495" s="134"/>
      <c r="K495" s="134">
        <v>686480</v>
      </c>
      <c r="L495" s="134"/>
      <c r="M495" s="134">
        <v>686480</v>
      </c>
      <c r="N495" s="134"/>
      <c r="P495" s="165">
        <f t="shared" si="125"/>
        <v>0</v>
      </c>
      <c r="Q495" s="165">
        <f t="shared" si="126"/>
        <v>0</v>
      </c>
      <c r="R495" s="165">
        <f t="shared" si="127"/>
        <v>0</v>
      </c>
      <c r="S495" s="165">
        <f t="shared" si="128"/>
        <v>0</v>
      </c>
    </row>
    <row r="496" spans="1:19" ht="31.5" outlineLevel="3">
      <c r="A496" s="132" t="s">
        <v>448</v>
      </c>
      <c r="B496" s="133" t="s">
        <v>213</v>
      </c>
      <c r="C496" s="133" t="s">
        <v>1</v>
      </c>
      <c r="D496" s="133" t="s">
        <v>3</v>
      </c>
      <c r="E496" s="133" t="s">
        <v>3</v>
      </c>
      <c r="F496" s="134">
        <f>F497</f>
        <v>686480</v>
      </c>
      <c r="G496" s="134"/>
      <c r="H496" s="134">
        <f>H497</f>
        <v>686480</v>
      </c>
      <c r="I496" s="134"/>
      <c r="K496" s="134">
        <v>686480</v>
      </c>
      <c r="L496" s="134"/>
      <c r="M496" s="134">
        <v>686480</v>
      </c>
      <c r="N496" s="134"/>
      <c r="P496" s="165">
        <f t="shared" si="125"/>
        <v>0</v>
      </c>
      <c r="Q496" s="165">
        <f t="shared" si="126"/>
        <v>0</v>
      </c>
      <c r="R496" s="165">
        <f t="shared" si="127"/>
        <v>0</v>
      </c>
      <c r="S496" s="165">
        <f t="shared" si="128"/>
        <v>0</v>
      </c>
    </row>
    <row r="497" spans="1:19" ht="31.5" outlineLevel="4">
      <c r="A497" s="132" t="s">
        <v>703</v>
      </c>
      <c r="B497" s="133" t="s">
        <v>213</v>
      </c>
      <c r="C497" s="133" t="s">
        <v>17</v>
      </c>
      <c r="D497" s="133" t="s">
        <v>3</v>
      </c>
      <c r="E497" s="133" t="s">
        <v>3</v>
      </c>
      <c r="F497" s="134">
        <f>F498</f>
        <v>686480</v>
      </c>
      <c r="G497" s="134"/>
      <c r="H497" s="134">
        <f>H498</f>
        <v>686480</v>
      </c>
      <c r="I497" s="134"/>
      <c r="K497" s="134">
        <v>686480</v>
      </c>
      <c r="L497" s="134"/>
      <c r="M497" s="134">
        <v>686480</v>
      </c>
      <c r="N497" s="134"/>
      <c r="P497" s="165">
        <f t="shared" si="125"/>
        <v>0</v>
      </c>
      <c r="Q497" s="165">
        <f t="shared" si="126"/>
        <v>0</v>
      </c>
      <c r="R497" s="165">
        <f t="shared" si="127"/>
        <v>0</v>
      </c>
      <c r="S497" s="165">
        <f t="shared" si="128"/>
        <v>0</v>
      </c>
    </row>
    <row r="498" spans="1:19" outlineLevel="5">
      <c r="A498" s="132" t="s">
        <v>685</v>
      </c>
      <c r="B498" s="133" t="s">
        <v>213</v>
      </c>
      <c r="C498" s="133" t="s">
        <v>17</v>
      </c>
      <c r="D498" s="133" t="s">
        <v>159</v>
      </c>
      <c r="E498" s="133" t="s">
        <v>2</v>
      </c>
      <c r="F498" s="134">
        <f>Приложение_6.1!F370</f>
        <v>686480</v>
      </c>
      <c r="G498" s="134"/>
      <c r="H498" s="134">
        <f>Приложение_6.1!H370</f>
        <v>686480</v>
      </c>
      <c r="I498" s="134"/>
      <c r="K498" s="134">
        <v>686480</v>
      </c>
      <c r="L498" s="134"/>
      <c r="M498" s="134">
        <v>686480</v>
      </c>
      <c r="N498" s="134"/>
      <c r="P498" s="165">
        <f t="shared" si="125"/>
        <v>0</v>
      </c>
      <c r="Q498" s="165">
        <f t="shared" si="126"/>
        <v>0</v>
      </c>
      <c r="R498" s="165">
        <f t="shared" si="127"/>
        <v>0</v>
      </c>
      <c r="S498" s="165">
        <f t="shared" si="128"/>
        <v>0</v>
      </c>
    </row>
    <row r="499" spans="1:19" ht="63" outlineLevel="1">
      <c r="A499" s="139" t="s">
        <v>632</v>
      </c>
      <c r="B499" s="140" t="s">
        <v>83</v>
      </c>
      <c r="C499" s="140" t="s">
        <v>1</v>
      </c>
      <c r="D499" s="140" t="s">
        <v>3</v>
      </c>
      <c r="E499" s="140" t="s">
        <v>3</v>
      </c>
      <c r="F499" s="141">
        <f>F500+F504+F508</f>
        <v>198000</v>
      </c>
      <c r="G499" s="141"/>
      <c r="H499" s="141">
        <f>H500+H504+H508</f>
        <v>198000</v>
      </c>
      <c r="I499" s="141"/>
      <c r="K499" s="141">
        <v>198000</v>
      </c>
      <c r="L499" s="141"/>
      <c r="M499" s="141">
        <v>198000</v>
      </c>
      <c r="N499" s="141"/>
      <c r="P499" s="165">
        <f t="shared" si="125"/>
        <v>0</v>
      </c>
      <c r="Q499" s="165">
        <f t="shared" si="126"/>
        <v>0</v>
      </c>
      <c r="R499" s="165">
        <f t="shared" si="127"/>
        <v>0</v>
      </c>
      <c r="S499" s="165">
        <f t="shared" si="128"/>
        <v>0</v>
      </c>
    </row>
    <row r="500" spans="1:19" ht="31.5" outlineLevel="2">
      <c r="A500" s="132" t="s">
        <v>512</v>
      </c>
      <c r="B500" s="133" t="s">
        <v>84</v>
      </c>
      <c r="C500" s="133" t="s">
        <v>1</v>
      </c>
      <c r="D500" s="133" t="s">
        <v>3</v>
      </c>
      <c r="E500" s="133" t="s">
        <v>3</v>
      </c>
      <c r="F500" s="134">
        <f>F501</f>
        <v>50500</v>
      </c>
      <c r="G500" s="134"/>
      <c r="H500" s="134">
        <f>H501</f>
        <v>50500</v>
      </c>
      <c r="I500" s="134"/>
      <c r="K500" s="134">
        <v>50500</v>
      </c>
      <c r="L500" s="134"/>
      <c r="M500" s="134">
        <v>50500</v>
      </c>
      <c r="N500" s="134"/>
      <c r="P500" s="165">
        <f t="shared" si="125"/>
        <v>0</v>
      </c>
      <c r="Q500" s="165">
        <f t="shared" si="126"/>
        <v>0</v>
      </c>
      <c r="R500" s="165">
        <f t="shared" si="127"/>
        <v>0</v>
      </c>
      <c r="S500" s="165">
        <f t="shared" si="128"/>
        <v>0</v>
      </c>
    </row>
    <row r="501" spans="1:19" ht="31.5" outlineLevel="3">
      <c r="A501" s="132" t="s">
        <v>448</v>
      </c>
      <c r="B501" s="133" t="s">
        <v>85</v>
      </c>
      <c r="C501" s="133" t="s">
        <v>1</v>
      </c>
      <c r="D501" s="133" t="s">
        <v>3</v>
      </c>
      <c r="E501" s="133" t="s">
        <v>3</v>
      </c>
      <c r="F501" s="134">
        <f>F502</f>
        <v>50500</v>
      </c>
      <c r="G501" s="134"/>
      <c r="H501" s="134">
        <f>H502</f>
        <v>50500</v>
      </c>
      <c r="I501" s="134"/>
      <c r="K501" s="134">
        <v>50500</v>
      </c>
      <c r="L501" s="134"/>
      <c r="M501" s="134">
        <v>50500</v>
      </c>
      <c r="N501" s="134"/>
      <c r="P501" s="165">
        <f t="shared" si="125"/>
        <v>0</v>
      </c>
      <c r="Q501" s="165">
        <f t="shared" si="126"/>
        <v>0</v>
      </c>
      <c r="R501" s="165">
        <f t="shared" si="127"/>
        <v>0</v>
      </c>
      <c r="S501" s="165">
        <f t="shared" si="128"/>
        <v>0</v>
      </c>
    </row>
    <row r="502" spans="1:19" ht="31.5" outlineLevel="4">
      <c r="A502" s="132" t="s">
        <v>703</v>
      </c>
      <c r="B502" s="133" t="s">
        <v>85</v>
      </c>
      <c r="C502" s="133" t="s">
        <v>17</v>
      </c>
      <c r="D502" s="133" t="s">
        <v>3</v>
      </c>
      <c r="E502" s="133" t="s">
        <v>3</v>
      </c>
      <c r="F502" s="134">
        <f>F503</f>
        <v>50500</v>
      </c>
      <c r="G502" s="134"/>
      <c r="H502" s="134">
        <f>H503</f>
        <v>50500</v>
      </c>
      <c r="I502" s="134"/>
      <c r="K502" s="134">
        <v>50500</v>
      </c>
      <c r="L502" s="134"/>
      <c r="M502" s="134">
        <v>50500</v>
      </c>
      <c r="N502" s="134"/>
      <c r="P502" s="165">
        <f t="shared" si="125"/>
        <v>0</v>
      </c>
      <c r="Q502" s="165">
        <f t="shared" si="126"/>
        <v>0</v>
      </c>
      <c r="R502" s="165">
        <f t="shared" si="127"/>
        <v>0</v>
      </c>
      <c r="S502" s="165">
        <f t="shared" si="128"/>
        <v>0</v>
      </c>
    </row>
    <row r="503" spans="1:19" outlineLevel="5">
      <c r="A503" s="132" t="s">
        <v>677</v>
      </c>
      <c r="B503" s="133" t="s">
        <v>85</v>
      </c>
      <c r="C503" s="133" t="s">
        <v>17</v>
      </c>
      <c r="D503" s="133" t="s">
        <v>2</v>
      </c>
      <c r="E503" s="133" t="s">
        <v>66</v>
      </c>
      <c r="F503" s="134">
        <f>Приложение_6.1!F146</f>
        <v>50500</v>
      </c>
      <c r="G503" s="134"/>
      <c r="H503" s="134">
        <f>Приложение_6.1!H146</f>
        <v>50500</v>
      </c>
      <c r="I503" s="134"/>
      <c r="K503" s="134">
        <v>50500</v>
      </c>
      <c r="L503" s="134"/>
      <c r="M503" s="134">
        <v>50500</v>
      </c>
      <c r="N503" s="134"/>
      <c r="P503" s="165">
        <f t="shared" si="125"/>
        <v>0</v>
      </c>
      <c r="Q503" s="165">
        <f t="shared" si="126"/>
        <v>0</v>
      </c>
      <c r="R503" s="165">
        <f t="shared" si="127"/>
        <v>0</v>
      </c>
      <c r="S503" s="165">
        <f t="shared" si="128"/>
        <v>0</v>
      </c>
    </row>
    <row r="504" spans="1:19" ht="31.5" outlineLevel="2">
      <c r="A504" s="132" t="s">
        <v>513</v>
      </c>
      <c r="B504" s="133" t="s">
        <v>86</v>
      </c>
      <c r="C504" s="133" t="s">
        <v>1</v>
      </c>
      <c r="D504" s="133" t="s">
        <v>3</v>
      </c>
      <c r="E504" s="133" t="s">
        <v>3</v>
      </c>
      <c r="F504" s="134">
        <f>F505</f>
        <v>100000</v>
      </c>
      <c r="G504" s="134"/>
      <c r="H504" s="134">
        <f>H505</f>
        <v>100000</v>
      </c>
      <c r="I504" s="134"/>
      <c r="K504" s="134">
        <v>100000</v>
      </c>
      <c r="L504" s="134"/>
      <c r="M504" s="134">
        <v>100000</v>
      </c>
      <c r="N504" s="134"/>
      <c r="P504" s="165">
        <f t="shared" si="125"/>
        <v>0</v>
      </c>
      <c r="Q504" s="165">
        <f t="shared" si="126"/>
        <v>0</v>
      </c>
      <c r="R504" s="165">
        <f t="shared" si="127"/>
        <v>0</v>
      </c>
      <c r="S504" s="165">
        <f t="shared" si="128"/>
        <v>0</v>
      </c>
    </row>
    <row r="505" spans="1:19" ht="31.5" outlineLevel="3">
      <c r="A505" s="132" t="s">
        <v>448</v>
      </c>
      <c r="B505" s="133" t="s">
        <v>87</v>
      </c>
      <c r="C505" s="133" t="s">
        <v>1</v>
      </c>
      <c r="D505" s="133" t="s">
        <v>3</v>
      </c>
      <c r="E505" s="133" t="s">
        <v>3</v>
      </c>
      <c r="F505" s="134">
        <f>F506</f>
        <v>100000</v>
      </c>
      <c r="G505" s="134"/>
      <c r="H505" s="134">
        <f>H506</f>
        <v>100000</v>
      </c>
      <c r="I505" s="134"/>
      <c r="K505" s="134">
        <v>100000</v>
      </c>
      <c r="L505" s="134"/>
      <c r="M505" s="134">
        <v>100000</v>
      </c>
      <c r="N505" s="134"/>
      <c r="P505" s="165">
        <f t="shared" si="125"/>
        <v>0</v>
      </c>
      <c r="Q505" s="165">
        <f t="shared" si="126"/>
        <v>0</v>
      </c>
      <c r="R505" s="165">
        <f t="shared" si="127"/>
        <v>0</v>
      </c>
      <c r="S505" s="165">
        <f t="shared" si="128"/>
        <v>0</v>
      </c>
    </row>
    <row r="506" spans="1:19" ht="31.5" outlineLevel="4">
      <c r="A506" s="132" t="s">
        <v>703</v>
      </c>
      <c r="B506" s="133" t="s">
        <v>87</v>
      </c>
      <c r="C506" s="133" t="s">
        <v>17</v>
      </c>
      <c r="D506" s="133" t="s">
        <v>3</v>
      </c>
      <c r="E506" s="133" t="s">
        <v>3</v>
      </c>
      <c r="F506" s="134">
        <f>F507</f>
        <v>100000</v>
      </c>
      <c r="G506" s="134"/>
      <c r="H506" s="134">
        <f>H507</f>
        <v>100000</v>
      </c>
      <c r="I506" s="134"/>
      <c r="K506" s="134">
        <v>100000</v>
      </c>
      <c r="L506" s="134"/>
      <c r="M506" s="134">
        <v>100000</v>
      </c>
      <c r="N506" s="134"/>
      <c r="P506" s="165">
        <f t="shared" si="125"/>
        <v>0</v>
      </c>
      <c r="Q506" s="165">
        <f t="shared" si="126"/>
        <v>0</v>
      </c>
      <c r="R506" s="165">
        <f t="shared" si="127"/>
        <v>0</v>
      </c>
      <c r="S506" s="165">
        <f t="shared" si="128"/>
        <v>0</v>
      </c>
    </row>
    <row r="507" spans="1:19" outlineLevel="5">
      <c r="A507" s="132" t="s">
        <v>677</v>
      </c>
      <c r="B507" s="133" t="s">
        <v>87</v>
      </c>
      <c r="C507" s="133" t="s">
        <v>17</v>
      </c>
      <c r="D507" s="133" t="s">
        <v>2</v>
      </c>
      <c r="E507" s="133" t="s">
        <v>66</v>
      </c>
      <c r="F507" s="134">
        <f>Приложение_6.1!F149</f>
        <v>100000</v>
      </c>
      <c r="G507" s="134"/>
      <c r="H507" s="134">
        <f>Приложение_6.1!H149</f>
        <v>100000</v>
      </c>
      <c r="I507" s="134"/>
      <c r="K507" s="134">
        <v>100000</v>
      </c>
      <c r="L507" s="134"/>
      <c r="M507" s="134">
        <v>100000</v>
      </c>
      <c r="N507" s="134"/>
      <c r="P507" s="165">
        <f t="shared" si="125"/>
        <v>0</v>
      </c>
      <c r="Q507" s="165">
        <f t="shared" si="126"/>
        <v>0</v>
      </c>
      <c r="R507" s="165">
        <f t="shared" si="127"/>
        <v>0</v>
      </c>
      <c r="S507" s="165">
        <f t="shared" si="128"/>
        <v>0</v>
      </c>
    </row>
    <row r="508" spans="1:19" ht="63" outlineLevel="2">
      <c r="A508" s="132" t="s">
        <v>514</v>
      </c>
      <c r="B508" s="133" t="s">
        <v>88</v>
      </c>
      <c r="C508" s="133" t="s">
        <v>1</v>
      </c>
      <c r="D508" s="133" t="s">
        <v>3</v>
      </c>
      <c r="E508" s="133" t="s">
        <v>3</v>
      </c>
      <c r="F508" s="134">
        <f>F509</f>
        <v>47500</v>
      </c>
      <c r="G508" s="134"/>
      <c r="H508" s="134">
        <f>H509</f>
        <v>47500</v>
      </c>
      <c r="I508" s="134"/>
      <c r="K508" s="134">
        <v>47500</v>
      </c>
      <c r="L508" s="134"/>
      <c r="M508" s="134">
        <v>47500</v>
      </c>
      <c r="N508" s="134"/>
      <c r="P508" s="165">
        <f t="shared" si="125"/>
        <v>0</v>
      </c>
      <c r="Q508" s="165">
        <f t="shared" si="126"/>
        <v>0</v>
      </c>
      <c r="R508" s="165">
        <f t="shared" si="127"/>
        <v>0</v>
      </c>
      <c r="S508" s="165">
        <f t="shared" si="128"/>
        <v>0</v>
      </c>
    </row>
    <row r="509" spans="1:19" ht="31.5" outlineLevel="3">
      <c r="A509" s="132" t="s">
        <v>448</v>
      </c>
      <c r="B509" s="133" t="s">
        <v>89</v>
      </c>
      <c r="C509" s="133" t="s">
        <v>1</v>
      </c>
      <c r="D509" s="133" t="s">
        <v>3</v>
      </c>
      <c r="E509" s="133" t="s">
        <v>3</v>
      </c>
      <c r="F509" s="134">
        <f>F510</f>
        <v>47500</v>
      </c>
      <c r="G509" s="134"/>
      <c r="H509" s="134">
        <f>H510</f>
        <v>47500</v>
      </c>
      <c r="I509" s="134"/>
      <c r="K509" s="134">
        <v>47500</v>
      </c>
      <c r="L509" s="134"/>
      <c r="M509" s="134">
        <v>47500</v>
      </c>
      <c r="N509" s="134"/>
      <c r="P509" s="165">
        <f t="shared" si="125"/>
        <v>0</v>
      </c>
      <c r="Q509" s="165">
        <f t="shared" si="126"/>
        <v>0</v>
      </c>
      <c r="R509" s="165">
        <f t="shared" si="127"/>
        <v>0</v>
      </c>
      <c r="S509" s="165">
        <f t="shared" si="128"/>
        <v>0</v>
      </c>
    </row>
    <row r="510" spans="1:19" outlineLevel="4">
      <c r="A510" s="132" t="s">
        <v>705</v>
      </c>
      <c r="B510" s="133" t="s">
        <v>89</v>
      </c>
      <c r="C510" s="133" t="s">
        <v>65</v>
      </c>
      <c r="D510" s="133" t="s">
        <v>3</v>
      </c>
      <c r="E510" s="133" t="s">
        <v>3</v>
      </c>
      <c r="F510" s="134">
        <f>F511</f>
        <v>47500</v>
      </c>
      <c r="G510" s="134"/>
      <c r="H510" s="134">
        <f>H511</f>
        <v>47500</v>
      </c>
      <c r="I510" s="134"/>
      <c r="K510" s="134">
        <v>47500</v>
      </c>
      <c r="L510" s="134"/>
      <c r="M510" s="134">
        <v>47500</v>
      </c>
      <c r="N510" s="134"/>
      <c r="P510" s="165">
        <f t="shared" si="125"/>
        <v>0</v>
      </c>
      <c r="Q510" s="165">
        <f t="shared" si="126"/>
        <v>0</v>
      </c>
      <c r="R510" s="165">
        <f t="shared" si="127"/>
        <v>0</v>
      </c>
      <c r="S510" s="165">
        <f t="shared" si="128"/>
        <v>0</v>
      </c>
    </row>
    <row r="511" spans="1:19" outlineLevel="5">
      <c r="A511" s="132" t="s">
        <v>677</v>
      </c>
      <c r="B511" s="133" t="s">
        <v>89</v>
      </c>
      <c r="C511" s="133" t="s">
        <v>65</v>
      </c>
      <c r="D511" s="133" t="s">
        <v>2</v>
      </c>
      <c r="E511" s="133" t="s">
        <v>66</v>
      </c>
      <c r="F511" s="134">
        <f>Приложение_6.1!F152</f>
        <v>47500</v>
      </c>
      <c r="G511" s="134"/>
      <c r="H511" s="134">
        <f>Приложение_6.1!H152</f>
        <v>47500</v>
      </c>
      <c r="I511" s="134"/>
      <c r="K511" s="134">
        <v>47500</v>
      </c>
      <c r="L511" s="134"/>
      <c r="M511" s="134">
        <v>47500</v>
      </c>
      <c r="N511" s="134"/>
      <c r="P511" s="165">
        <f t="shared" si="125"/>
        <v>0</v>
      </c>
      <c r="Q511" s="165">
        <f t="shared" si="126"/>
        <v>0</v>
      </c>
      <c r="R511" s="165">
        <f t="shared" si="127"/>
        <v>0</v>
      </c>
      <c r="S511" s="165">
        <f t="shared" si="128"/>
        <v>0</v>
      </c>
    </row>
    <row r="512" spans="1:19" ht="47.25">
      <c r="A512" s="139" t="s">
        <v>1229</v>
      </c>
      <c r="B512" s="140" t="s">
        <v>90</v>
      </c>
      <c r="C512" s="140" t="s">
        <v>1</v>
      </c>
      <c r="D512" s="140" t="s">
        <v>3</v>
      </c>
      <c r="E512" s="140" t="s">
        <v>3</v>
      </c>
      <c r="F512" s="141">
        <f>F513+F523+F567+F572</f>
        <v>47207034.670000002</v>
      </c>
      <c r="G512" s="141">
        <f>G513+G523+G567+G572</f>
        <v>13042</v>
      </c>
      <c r="H512" s="141">
        <f>H513+H523+H567+H572</f>
        <v>47156688.280000001</v>
      </c>
      <c r="I512" s="141">
        <f>I513+I523+I567+I572</f>
        <v>13042</v>
      </c>
      <c r="K512" s="141">
        <v>47207034.670000002</v>
      </c>
      <c r="L512" s="141">
        <f>L523</f>
        <v>13042</v>
      </c>
      <c r="M512" s="141">
        <v>47156688.280000001</v>
      </c>
      <c r="N512" s="141">
        <f>N523</f>
        <v>13042</v>
      </c>
      <c r="P512" s="165">
        <f t="shared" si="125"/>
        <v>0</v>
      </c>
      <c r="Q512" s="165">
        <f t="shared" si="126"/>
        <v>0</v>
      </c>
      <c r="R512" s="165">
        <f t="shared" si="127"/>
        <v>0</v>
      </c>
      <c r="S512" s="165">
        <f t="shared" si="128"/>
        <v>0</v>
      </c>
    </row>
    <row r="513" spans="1:19" ht="47.25" outlineLevel="1">
      <c r="A513" s="139" t="s">
        <v>643</v>
      </c>
      <c r="B513" s="140" t="s">
        <v>188</v>
      </c>
      <c r="C513" s="140" t="s">
        <v>1</v>
      </c>
      <c r="D513" s="140" t="s">
        <v>3</v>
      </c>
      <c r="E513" s="140" t="s">
        <v>3</v>
      </c>
      <c r="F513" s="141">
        <f>F514</f>
        <v>10232143.869999999</v>
      </c>
      <c r="G513" s="141"/>
      <c r="H513" s="141">
        <f>H514</f>
        <v>10277143.869999999</v>
      </c>
      <c r="I513" s="141"/>
      <c r="K513" s="141">
        <v>10232143.869999999</v>
      </c>
      <c r="L513" s="141"/>
      <c r="M513" s="141">
        <v>10277143.869999999</v>
      </c>
      <c r="N513" s="141"/>
      <c r="P513" s="165">
        <f t="shared" si="125"/>
        <v>0</v>
      </c>
      <c r="Q513" s="165">
        <f t="shared" si="126"/>
        <v>0</v>
      </c>
      <c r="R513" s="165">
        <f t="shared" si="127"/>
        <v>0</v>
      </c>
      <c r="S513" s="165">
        <f t="shared" si="128"/>
        <v>0</v>
      </c>
    </row>
    <row r="514" spans="1:19" ht="78.75" outlineLevel="2">
      <c r="A514" s="132" t="s">
        <v>548</v>
      </c>
      <c r="B514" s="133" t="s">
        <v>189</v>
      </c>
      <c r="C514" s="133" t="s">
        <v>1</v>
      </c>
      <c r="D514" s="133" t="s">
        <v>3</v>
      </c>
      <c r="E514" s="133" t="s">
        <v>3</v>
      </c>
      <c r="F514" s="134">
        <f>F515+F520</f>
        <v>10232143.869999999</v>
      </c>
      <c r="G514" s="134"/>
      <c r="H514" s="134">
        <f>H515+H520</f>
        <v>10277143.869999999</v>
      </c>
      <c r="I514" s="134"/>
      <c r="K514" s="134">
        <v>10232143.869999999</v>
      </c>
      <c r="L514" s="134"/>
      <c r="M514" s="134">
        <v>10277143.869999999</v>
      </c>
      <c r="N514" s="134"/>
      <c r="P514" s="165">
        <f t="shared" si="125"/>
        <v>0</v>
      </c>
      <c r="Q514" s="165">
        <f t="shared" si="126"/>
        <v>0</v>
      </c>
      <c r="R514" s="165">
        <f t="shared" si="127"/>
        <v>0</v>
      </c>
      <c r="S514" s="165">
        <f t="shared" si="128"/>
        <v>0</v>
      </c>
    </row>
    <row r="515" spans="1:19" ht="63" outlineLevel="3">
      <c r="A515" s="132" t="s">
        <v>450</v>
      </c>
      <c r="B515" s="133" t="s">
        <v>190</v>
      </c>
      <c r="C515" s="133" t="s">
        <v>1</v>
      </c>
      <c r="D515" s="133" t="s">
        <v>3</v>
      </c>
      <c r="E515" s="133" t="s">
        <v>3</v>
      </c>
      <c r="F515" s="134">
        <f>F516+F518</f>
        <v>9962143.8699999992</v>
      </c>
      <c r="G515" s="134"/>
      <c r="H515" s="134">
        <f>H516+H518</f>
        <v>9962143.8699999992</v>
      </c>
      <c r="I515" s="134"/>
      <c r="K515" s="134">
        <v>9962143.8699999992</v>
      </c>
      <c r="L515" s="134"/>
      <c r="M515" s="134">
        <v>9962143.8699999992</v>
      </c>
      <c r="N515" s="134"/>
      <c r="P515" s="165">
        <f t="shared" si="125"/>
        <v>0</v>
      </c>
      <c r="Q515" s="165">
        <f t="shared" si="126"/>
        <v>0</v>
      </c>
      <c r="R515" s="165">
        <f t="shared" si="127"/>
        <v>0</v>
      </c>
      <c r="S515" s="165">
        <f t="shared" si="128"/>
        <v>0</v>
      </c>
    </row>
    <row r="516" spans="1:19" ht="78.75" outlineLevel="4">
      <c r="A516" s="132" t="s">
        <v>1226</v>
      </c>
      <c r="B516" s="133" t="s">
        <v>190</v>
      </c>
      <c r="C516" s="133" t="s">
        <v>10</v>
      </c>
      <c r="D516" s="133" t="s">
        <v>3</v>
      </c>
      <c r="E516" s="133" t="s">
        <v>3</v>
      </c>
      <c r="F516" s="134">
        <f>F517</f>
        <v>9885644.8699999992</v>
      </c>
      <c r="G516" s="134"/>
      <c r="H516" s="134">
        <f>H517</f>
        <v>9885644.8699999992</v>
      </c>
      <c r="I516" s="134"/>
      <c r="K516" s="134">
        <v>9885644.8699999992</v>
      </c>
      <c r="L516" s="134"/>
      <c r="M516" s="134">
        <v>9885644.8699999992</v>
      </c>
      <c r="N516" s="134"/>
      <c r="P516" s="165">
        <f t="shared" si="125"/>
        <v>0</v>
      </c>
      <c r="Q516" s="165">
        <f t="shared" si="126"/>
        <v>0</v>
      </c>
      <c r="R516" s="165">
        <f t="shared" si="127"/>
        <v>0</v>
      </c>
      <c r="S516" s="165">
        <f t="shared" si="128"/>
        <v>0</v>
      </c>
    </row>
    <row r="517" spans="1:19" outlineLevel="5">
      <c r="A517" s="132" t="s">
        <v>683</v>
      </c>
      <c r="B517" s="133" t="s">
        <v>190</v>
      </c>
      <c r="C517" s="133" t="s">
        <v>10</v>
      </c>
      <c r="D517" s="133" t="s">
        <v>22</v>
      </c>
      <c r="E517" s="133" t="s">
        <v>187</v>
      </c>
      <c r="F517" s="134">
        <f>Приложение_6.1!F308</f>
        <v>9885644.8699999992</v>
      </c>
      <c r="G517" s="134"/>
      <c r="H517" s="134">
        <f>Приложение_6.1!H308</f>
        <v>9885644.8699999992</v>
      </c>
      <c r="I517" s="134"/>
      <c r="K517" s="134">
        <v>9885644.8699999992</v>
      </c>
      <c r="L517" s="134"/>
      <c r="M517" s="134">
        <v>9885644.8699999992</v>
      </c>
      <c r="N517" s="134"/>
      <c r="P517" s="165">
        <f t="shared" si="125"/>
        <v>0</v>
      </c>
      <c r="Q517" s="165">
        <f t="shared" si="126"/>
        <v>0</v>
      </c>
      <c r="R517" s="165">
        <f t="shared" si="127"/>
        <v>0</v>
      </c>
      <c r="S517" s="165">
        <f t="shared" si="128"/>
        <v>0</v>
      </c>
    </row>
    <row r="518" spans="1:19" ht="31.5" outlineLevel="4">
      <c r="A518" s="132" t="s">
        <v>703</v>
      </c>
      <c r="B518" s="133" t="s">
        <v>190</v>
      </c>
      <c r="C518" s="133" t="s">
        <v>17</v>
      </c>
      <c r="D518" s="133" t="s">
        <v>3</v>
      </c>
      <c r="E518" s="133" t="s">
        <v>3</v>
      </c>
      <c r="F518" s="134">
        <f>F519</f>
        <v>76499</v>
      </c>
      <c r="G518" s="134"/>
      <c r="H518" s="134">
        <f>H519</f>
        <v>76499</v>
      </c>
      <c r="I518" s="134"/>
      <c r="K518" s="134">
        <v>76499</v>
      </c>
      <c r="L518" s="134"/>
      <c r="M518" s="134">
        <v>76499</v>
      </c>
      <c r="N518" s="134"/>
      <c r="P518" s="165">
        <f t="shared" si="125"/>
        <v>0</v>
      </c>
      <c r="Q518" s="165">
        <f t="shared" si="126"/>
        <v>0</v>
      </c>
      <c r="R518" s="165">
        <f t="shared" si="127"/>
        <v>0</v>
      </c>
      <c r="S518" s="165">
        <f t="shared" si="128"/>
        <v>0</v>
      </c>
    </row>
    <row r="519" spans="1:19" outlineLevel="5">
      <c r="A519" s="132" t="s">
        <v>683</v>
      </c>
      <c r="B519" s="133" t="s">
        <v>190</v>
      </c>
      <c r="C519" s="133" t="s">
        <v>17</v>
      </c>
      <c r="D519" s="133" t="s">
        <v>22</v>
      </c>
      <c r="E519" s="133" t="s">
        <v>187</v>
      </c>
      <c r="F519" s="134">
        <f>Приложение_6.1!F309</f>
        <v>76499</v>
      </c>
      <c r="G519" s="134"/>
      <c r="H519" s="134">
        <f>Приложение_6.1!H309</f>
        <v>76499</v>
      </c>
      <c r="I519" s="134"/>
      <c r="K519" s="134">
        <v>76499</v>
      </c>
      <c r="L519" s="134"/>
      <c r="M519" s="134">
        <v>76499</v>
      </c>
      <c r="N519" s="134"/>
      <c r="P519" s="165">
        <f t="shared" si="125"/>
        <v>0</v>
      </c>
      <c r="Q519" s="165">
        <f t="shared" si="126"/>
        <v>0</v>
      </c>
      <c r="R519" s="165">
        <f t="shared" si="127"/>
        <v>0</v>
      </c>
      <c r="S519" s="165">
        <f t="shared" si="128"/>
        <v>0</v>
      </c>
    </row>
    <row r="520" spans="1:19" ht="63" outlineLevel="3">
      <c r="A520" s="132" t="s">
        <v>439</v>
      </c>
      <c r="B520" s="133" t="s">
        <v>191</v>
      </c>
      <c r="C520" s="133" t="s">
        <v>1</v>
      </c>
      <c r="D520" s="133" t="s">
        <v>3</v>
      </c>
      <c r="E520" s="133" t="s">
        <v>3</v>
      </c>
      <c r="F520" s="134">
        <f>F521</f>
        <v>270000</v>
      </c>
      <c r="G520" s="134"/>
      <c r="H520" s="134">
        <f>H521</f>
        <v>315000</v>
      </c>
      <c r="I520" s="134"/>
      <c r="K520" s="134">
        <v>270000</v>
      </c>
      <c r="L520" s="134"/>
      <c r="M520" s="134">
        <v>315000</v>
      </c>
      <c r="N520" s="134"/>
      <c r="P520" s="165">
        <f t="shared" si="125"/>
        <v>0</v>
      </c>
      <c r="Q520" s="165">
        <f t="shared" si="126"/>
        <v>0</v>
      </c>
      <c r="R520" s="165">
        <f t="shared" si="127"/>
        <v>0</v>
      </c>
      <c r="S520" s="165">
        <f t="shared" si="128"/>
        <v>0</v>
      </c>
    </row>
    <row r="521" spans="1:19" ht="78.75" outlineLevel="4">
      <c r="A521" s="132" t="s">
        <v>1226</v>
      </c>
      <c r="B521" s="133" t="s">
        <v>191</v>
      </c>
      <c r="C521" s="133" t="s">
        <v>10</v>
      </c>
      <c r="D521" s="133" t="s">
        <v>3</v>
      </c>
      <c r="E521" s="133" t="s">
        <v>3</v>
      </c>
      <c r="F521" s="134">
        <f>F522</f>
        <v>270000</v>
      </c>
      <c r="G521" s="134"/>
      <c r="H521" s="134">
        <f>H522</f>
        <v>315000</v>
      </c>
      <c r="I521" s="134"/>
      <c r="K521" s="134">
        <v>270000</v>
      </c>
      <c r="L521" s="134"/>
      <c r="M521" s="134">
        <v>315000</v>
      </c>
      <c r="N521" s="134"/>
      <c r="P521" s="165">
        <f t="shared" si="125"/>
        <v>0</v>
      </c>
      <c r="Q521" s="165">
        <f t="shared" si="126"/>
        <v>0</v>
      </c>
      <c r="R521" s="165">
        <f t="shared" si="127"/>
        <v>0</v>
      </c>
      <c r="S521" s="165">
        <f t="shared" si="128"/>
        <v>0</v>
      </c>
    </row>
    <row r="522" spans="1:19" outlineLevel="5">
      <c r="A522" s="132" t="s">
        <v>683</v>
      </c>
      <c r="B522" s="133" t="s">
        <v>191</v>
      </c>
      <c r="C522" s="133" t="s">
        <v>10</v>
      </c>
      <c r="D522" s="133" t="s">
        <v>22</v>
      </c>
      <c r="E522" s="133" t="s">
        <v>187</v>
      </c>
      <c r="F522" s="134">
        <f>Приложение_6.1!F311</f>
        <v>270000</v>
      </c>
      <c r="G522" s="134"/>
      <c r="H522" s="134">
        <f>Приложение_6.1!H311</f>
        <v>315000</v>
      </c>
      <c r="I522" s="134"/>
      <c r="K522" s="134">
        <v>270000</v>
      </c>
      <c r="L522" s="134"/>
      <c r="M522" s="134">
        <v>315000</v>
      </c>
      <c r="N522" s="134"/>
      <c r="P522" s="165">
        <f t="shared" si="125"/>
        <v>0</v>
      </c>
      <c r="Q522" s="165">
        <f t="shared" si="126"/>
        <v>0</v>
      </c>
      <c r="R522" s="165">
        <f t="shared" si="127"/>
        <v>0</v>
      </c>
      <c r="S522" s="165">
        <f t="shared" si="128"/>
        <v>0</v>
      </c>
    </row>
    <row r="523" spans="1:19" ht="47.25" outlineLevel="1">
      <c r="A523" s="139" t="s">
        <v>633</v>
      </c>
      <c r="B523" s="140" t="s">
        <v>91</v>
      </c>
      <c r="C523" s="140" t="s">
        <v>1</v>
      </c>
      <c r="D523" s="140" t="s">
        <v>3</v>
      </c>
      <c r="E523" s="140" t="s">
        <v>3</v>
      </c>
      <c r="F523" s="141">
        <f>F524+F529+F539+F543+F558+F563</f>
        <v>14483761.800000001</v>
      </c>
      <c r="G523" s="141">
        <f>G524+G529+G539+G543+G558+G563</f>
        <v>13042</v>
      </c>
      <c r="H523" s="141">
        <f>H524+H529+H539+H543+H558+H563</f>
        <v>14333630.970000001</v>
      </c>
      <c r="I523" s="141">
        <f>I524+I529+I539+I543+I558+I563</f>
        <v>13042</v>
      </c>
      <c r="K523" s="141">
        <v>14483761.800000001</v>
      </c>
      <c r="L523" s="141">
        <f>L529</f>
        <v>13042</v>
      </c>
      <c r="M523" s="141">
        <v>14333630.970000001</v>
      </c>
      <c r="N523" s="141">
        <f>N529</f>
        <v>13042</v>
      </c>
      <c r="P523" s="165">
        <f t="shared" si="125"/>
        <v>0</v>
      </c>
      <c r="Q523" s="165">
        <f t="shared" si="126"/>
        <v>0</v>
      </c>
      <c r="R523" s="165">
        <f t="shared" si="127"/>
        <v>0</v>
      </c>
      <c r="S523" s="165">
        <f t="shared" si="128"/>
        <v>0</v>
      </c>
    </row>
    <row r="524" spans="1:19" ht="47.25" outlineLevel="2">
      <c r="A524" s="132" t="s">
        <v>515</v>
      </c>
      <c r="B524" s="133" t="s">
        <v>92</v>
      </c>
      <c r="C524" s="133" t="s">
        <v>1</v>
      </c>
      <c r="D524" s="133" t="s">
        <v>3</v>
      </c>
      <c r="E524" s="133" t="s">
        <v>3</v>
      </c>
      <c r="F524" s="134">
        <f>F525</f>
        <v>119203</v>
      </c>
      <c r="G524" s="134"/>
      <c r="H524" s="134">
        <f>H525</f>
        <v>119203</v>
      </c>
      <c r="I524" s="134"/>
      <c r="K524" s="134">
        <v>119203</v>
      </c>
      <c r="L524" s="134"/>
      <c r="M524" s="134">
        <v>119203</v>
      </c>
      <c r="N524" s="134"/>
      <c r="P524" s="165">
        <f t="shared" ref="P524:P587" si="129">K524-F524</f>
        <v>0</v>
      </c>
      <c r="Q524" s="165">
        <f t="shared" ref="Q524:Q587" si="130">L524-G524</f>
        <v>0</v>
      </c>
      <c r="R524" s="165">
        <f t="shared" ref="R524:R587" si="131">M524-H524</f>
        <v>0</v>
      </c>
      <c r="S524" s="165">
        <f t="shared" ref="S524:S587" si="132">N524-I524</f>
        <v>0</v>
      </c>
    </row>
    <row r="525" spans="1:19" ht="31.5" outlineLevel="3">
      <c r="A525" s="132" t="s">
        <v>448</v>
      </c>
      <c r="B525" s="133" t="s">
        <v>93</v>
      </c>
      <c r="C525" s="133" t="s">
        <v>1</v>
      </c>
      <c r="D525" s="133" t="s">
        <v>3</v>
      </c>
      <c r="E525" s="133" t="s">
        <v>3</v>
      </c>
      <c r="F525" s="134">
        <f>F526</f>
        <v>119203</v>
      </c>
      <c r="G525" s="134"/>
      <c r="H525" s="134">
        <f>H526</f>
        <v>119203</v>
      </c>
      <c r="I525" s="134"/>
      <c r="K525" s="134">
        <v>119203</v>
      </c>
      <c r="L525" s="134"/>
      <c r="M525" s="134">
        <v>119203</v>
      </c>
      <c r="N525" s="134"/>
      <c r="P525" s="165">
        <f t="shared" si="129"/>
        <v>0</v>
      </c>
      <c r="Q525" s="165">
        <f t="shared" si="130"/>
        <v>0</v>
      </c>
      <c r="R525" s="165">
        <f t="shared" si="131"/>
        <v>0</v>
      </c>
      <c r="S525" s="165">
        <f t="shared" si="132"/>
        <v>0</v>
      </c>
    </row>
    <row r="526" spans="1:19" ht="31.5" outlineLevel="4">
      <c r="A526" s="132" t="s">
        <v>703</v>
      </c>
      <c r="B526" s="133" t="s">
        <v>93</v>
      </c>
      <c r="C526" s="133" t="s">
        <v>17</v>
      </c>
      <c r="D526" s="133" t="s">
        <v>3</v>
      </c>
      <c r="E526" s="133" t="s">
        <v>3</v>
      </c>
      <c r="F526" s="134">
        <f>F527+F528</f>
        <v>119203</v>
      </c>
      <c r="G526" s="134"/>
      <c r="H526" s="134">
        <f>H527+H528</f>
        <v>119203</v>
      </c>
      <c r="I526" s="134"/>
      <c r="K526" s="134">
        <v>119203</v>
      </c>
      <c r="L526" s="134"/>
      <c r="M526" s="134">
        <v>119203</v>
      </c>
      <c r="N526" s="134"/>
      <c r="P526" s="165">
        <f t="shared" si="129"/>
        <v>0</v>
      </c>
      <c r="Q526" s="165">
        <f t="shared" si="130"/>
        <v>0</v>
      </c>
      <c r="R526" s="165">
        <f t="shared" si="131"/>
        <v>0</v>
      </c>
      <c r="S526" s="165">
        <f t="shared" si="132"/>
        <v>0</v>
      </c>
    </row>
    <row r="527" spans="1:19" outlineLevel="5">
      <c r="A527" s="132" t="s">
        <v>677</v>
      </c>
      <c r="B527" s="133" t="s">
        <v>93</v>
      </c>
      <c r="C527" s="133" t="s">
        <v>17</v>
      </c>
      <c r="D527" s="133" t="s">
        <v>2</v>
      </c>
      <c r="E527" s="133" t="s">
        <v>66</v>
      </c>
      <c r="F527" s="134">
        <f>Приложение_6.1!F157</f>
        <v>95963</v>
      </c>
      <c r="G527" s="134"/>
      <c r="H527" s="134">
        <f>Приложение_6.1!H157</f>
        <v>95963</v>
      </c>
      <c r="I527" s="134"/>
      <c r="K527" s="134">
        <v>95963</v>
      </c>
      <c r="L527" s="134"/>
      <c r="M527" s="134">
        <v>95963</v>
      </c>
      <c r="N527" s="134"/>
      <c r="P527" s="165">
        <f t="shared" si="129"/>
        <v>0</v>
      </c>
      <c r="Q527" s="165">
        <f t="shared" si="130"/>
        <v>0</v>
      </c>
      <c r="R527" s="165">
        <f t="shared" si="131"/>
        <v>0</v>
      </c>
      <c r="S527" s="165">
        <f t="shared" si="132"/>
        <v>0</v>
      </c>
    </row>
    <row r="528" spans="1:19" outlineLevel="5">
      <c r="A528" s="132" t="s">
        <v>683</v>
      </c>
      <c r="B528" s="133" t="s">
        <v>93</v>
      </c>
      <c r="C528" s="133" t="s">
        <v>17</v>
      </c>
      <c r="D528" s="133" t="s">
        <v>22</v>
      </c>
      <c r="E528" s="133" t="s">
        <v>187</v>
      </c>
      <c r="F528" s="134">
        <f>Приложение_6.1!F315</f>
        <v>23240</v>
      </c>
      <c r="G528" s="134"/>
      <c r="H528" s="134">
        <f>Приложение_6.1!H315</f>
        <v>23240</v>
      </c>
      <c r="I528" s="134"/>
      <c r="K528" s="134">
        <v>23240</v>
      </c>
      <c r="L528" s="134"/>
      <c r="M528" s="134">
        <v>23240</v>
      </c>
      <c r="N528" s="134"/>
      <c r="P528" s="165">
        <f t="shared" si="129"/>
        <v>0</v>
      </c>
      <c r="Q528" s="165">
        <f t="shared" si="130"/>
        <v>0</v>
      </c>
      <c r="R528" s="165">
        <f t="shared" si="131"/>
        <v>0</v>
      </c>
      <c r="S528" s="165">
        <f t="shared" si="132"/>
        <v>0</v>
      </c>
    </row>
    <row r="529" spans="1:19" ht="31.5" outlineLevel="2">
      <c r="A529" s="132" t="s">
        <v>516</v>
      </c>
      <c r="B529" s="133" t="s">
        <v>94</v>
      </c>
      <c r="C529" s="133" t="s">
        <v>1</v>
      </c>
      <c r="D529" s="133" t="s">
        <v>3</v>
      </c>
      <c r="E529" s="133" t="s">
        <v>3</v>
      </c>
      <c r="F529" s="134">
        <f>F530+F533+F536</f>
        <v>3680226.47</v>
      </c>
      <c r="G529" s="134">
        <f>G533</f>
        <v>13042</v>
      </c>
      <c r="H529" s="134">
        <f>H530+H533+H536</f>
        <v>3542526.47</v>
      </c>
      <c r="I529" s="134">
        <f>I533</f>
        <v>13042</v>
      </c>
      <c r="K529" s="134">
        <v>3680226.47</v>
      </c>
      <c r="L529" s="134">
        <f>L535</f>
        <v>13042</v>
      </c>
      <c r="M529" s="134">
        <v>3542526.47</v>
      </c>
      <c r="N529" s="134">
        <f>N535</f>
        <v>13042</v>
      </c>
      <c r="P529" s="165">
        <f t="shared" si="129"/>
        <v>0</v>
      </c>
      <c r="Q529" s="165">
        <f t="shared" si="130"/>
        <v>0</v>
      </c>
      <c r="R529" s="165">
        <f t="shared" si="131"/>
        <v>0</v>
      </c>
      <c r="S529" s="165">
        <f t="shared" si="132"/>
        <v>0</v>
      </c>
    </row>
    <row r="530" spans="1:19" ht="31.5" outlineLevel="3">
      <c r="A530" s="132" t="s">
        <v>448</v>
      </c>
      <c r="B530" s="133" t="s">
        <v>95</v>
      </c>
      <c r="C530" s="133" t="s">
        <v>1</v>
      </c>
      <c r="D530" s="133" t="s">
        <v>3</v>
      </c>
      <c r="E530" s="133" t="s">
        <v>3</v>
      </c>
      <c r="F530" s="134">
        <f>F531</f>
        <v>3665534.47</v>
      </c>
      <c r="G530" s="134"/>
      <c r="H530" s="134">
        <f>H531</f>
        <v>3527834.47</v>
      </c>
      <c r="I530" s="134"/>
      <c r="K530" s="134">
        <v>3665534.47</v>
      </c>
      <c r="L530" s="134"/>
      <c r="M530" s="134">
        <v>3527834.47</v>
      </c>
      <c r="N530" s="134"/>
      <c r="P530" s="165">
        <f t="shared" si="129"/>
        <v>0</v>
      </c>
      <c r="Q530" s="165">
        <f t="shared" si="130"/>
        <v>0</v>
      </c>
      <c r="R530" s="165">
        <f t="shared" si="131"/>
        <v>0</v>
      </c>
      <c r="S530" s="165">
        <f t="shared" si="132"/>
        <v>0</v>
      </c>
    </row>
    <row r="531" spans="1:19" ht="31.5" outlineLevel="4">
      <c r="A531" s="132" t="s">
        <v>703</v>
      </c>
      <c r="B531" s="133" t="s">
        <v>95</v>
      </c>
      <c r="C531" s="133" t="s">
        <v>17</v>
      </c>
      <c r="D531" s="133" t="s">
        <v>3</v>
      </c>
      <c r="E531" s="133" t="s">
        <v>3</v>
      </c>
      <c r="F531" s="134">
        <f>F532</f>
        <v>3665534.47</v>
      </c>
      <c r="G531" s="134"/>
      <c r="H531" s="134">
        <f>H532</f>
        <v>3527834.47</v>
      </c>
      <c r="I531" s="134"/>
      <c r="K531" s="134">
        <v>3665534.47</v>
      </c>
      <c r="L531" s="134"/>
      <c r="M531" s="134">
        <v>3527834.47</v>
      </c>
      <c r="N531" s="134"/>
      <c r="P531" s="165">
        <f t="shared" si="129"/>
        <v>0</v>
      </c>
      <c r="Q531" s="165">
        <f t="shared" si="130"/>
        <v>0</v>
      </c>
      <c r="R531" s="165">
        <f t="shared" si="131"/>
        <v>0</v>
      </c>
      <c r="S531" s="165">
        <f t="shared" si="132"/>
        <v>0</v>
      </c>
    </row>
    <row r="532" spans="1:19" outlineLevel="5">
      <c r="A532" s="132" t="s">
        <v>677</v>
      </c>
      <c r="B532" s="133" t="s">
        <v>95</v>
      </c>
      <c r="C532" s="133" t="s">
        <v>17</v>
      </c>
      <c r="D532" s="133" t="s">
        <v>2</v>
      </c>
      <c r="E532" s="133" t="s">
        <v>66</v>
      </c>
      <c r="F532" s="134">
        <f>Приложение_6.1!F160</f>
        <v>3665534.47</v>
      </c>
      <c r="G532" s="134"/>
      <c r="H532" s="134">
        <f>Приложение_6.1!H160</f>
        <v>3527834.47</v>
      </c>
      <c r="I532" s="134"/>
      <c r="K532" s="134">
        <v>3665534.47</v>
      </c>
      <c r="L532" s="134"/>
      <c r="M532" s="134">
        <v>3527834.47</v>
      </c>
      <c r="N532" s="134"/>
      <c r="P532" s="165">
        <f t="shared" si="129"/>
        <v>0</v>
      </c>
      <c r="Q532" s="165">
        <f t="shared" si="130"/>
        <v>0</v>
      </c>
      <c r="R532" s="165">
        <f t="shared" si="131"/>
        <v>0</v>
      </c>
      <c r="S532" s="165">
        <f t="shared" si="132"/>
        <v>0</v>
      </c>
    </row>
    <row r="533" spans="1:19" ht="63" outlineLevel="3">
      <c r="A533" s="132" t="s">
        <v>449</v>
      </c>
      <c r="B533" s="133" t="s">
        <v>96</v>
      </c>
      <c r="C533" s="133" t="s">
        <v>1</v>
      </c>
      <c r="D533" s="133" t="s">
        <v>3</v>
      </c>
      <c r="E533" s="133" t="s">
        <v>3</v>
      </c>
      <c r="F533" s="134">
        <f t="shared" ref="F533:G534" si="133">F534</f>
        <v>13042</v>
      </c>
      <c r="G533" s="134">
        <f t="shared" si="133"/>
        <v>13042</v>
      </c>
      <c r="H533" s="134">
        <f t="shared" ref="H533:H534" si="134">H534</f>
        <v>13042</v>
      </c>
      <c r="I533" s="134">
        <f t="shared" ref="I533:I534" si="135">I534</f>
        <v>13042</v>
      </c>
      <c r="K533" s="134">
        <v>13042</v>
      </c>
      <c r="L533" s="134">
        <v>13042</v>
      </c>
      <c r="M533" s="134">
        <v>13042</v>
      </c>
      <c r="N533" s="134">
        <v>13042</v>
      </c>
      <c r="P533" s="165">
        <f t="shared" si="129"/>
        <v>0</v>
      </c>
      <c r="Q533" s="165">
        <f t="shared" si="130"/>
        <v>0</v>
      </c>
      <c r="R533" s="165">
        <f t="shared" si="131"/>
        <v>0</v>
      </c>
      <c r="S533" s="165">
        <f t="shared" si="132"/>
        <v>0</v>
      </c>
    </row>
    <row r="534" spans="1:19" ht="31.5" outlineLevel="4">
      <c r="A534" s="132" t="s">
        <v>703</v>
      </c>
      <c r="B534" s="133" t="s">
        <v>96</v>
      </c>
      <c r="C534" s="133" t="s">
        <v>17</v>
      </c>
      <c r="D534" s="133" t="s">
        <v>3</v>
      </c>
      <c r="E534" s="133" t="s">
        <v>3</v>
      </c>
      <c r="F534" s="134">
        <f t="shared" si="133"/>
        <v>13042</v>
      </c>
      <c r="G534" s="134">
        <f t="shared" si="133"/>
        <v>13042</v>
      </c>
      <c r="H534" s="134">
        <f t="shared" si="134"/>
        <v>13042</v>
      </c>
      <c r="I534" s="134">
        <f t="shared" si="135"/>
        <v>13042</v>
      </c>
      <c r="K534" s="134">
        <v>13042</v>
      </c>
      <c r="L534" s="134">
        <v>13042</v>
      </c>
      <c r="M534" s="134">
        <v>13042</v>
      </c>
      <c r="N534" s="134">
        <v>13042</v>
      </c>
      <c r="P534" s="165">
        <f t="shared" si="129"/>
        <v>0</v>
      </c>
      <c r="Q534" s="165">
        <f t="shared" si="130"/>
        <v>0</v>
      </c>
      <c r="R534" s="165">
        <f t="shared" si="131"/>
        <v>0</v>
      </c>
      <c r="S534" s="165">
        <f t="shared" si="132"/>
        <v>0</v>
      </c>
    </row>
    <row r="535" spans="1:19" outlineLevel="5">
      <c r="A535" s="132" t="s">
        <v>677</v>
      </c>
      <c r="B535" s="133" t="s">
        <v>96</v>
      </c>
      <c r="C535" s="133" t="s">
        <v>17</v>
      </c>
      <c r="D535" s="133" t="s">
        <v>2</v>
      </c>
      <c r="E535" s="133" t="s">
        <v>66</v>
      </c>
      <c r="F535" s="134">
        <f>Приложение_6.1!F162</f>
        <v>13042</v>
      </c>
      <c r="G535" s="134">
        <f>F535</f>
        <v>13042</v>
      </c>
      <c r="H535" s="134">
        <f>Приложение_6.1!H162</f>
        <v>13042</v>
      </c>
      <c r="I535" s="134">
        <f>H535</f>
        <v>13042</v>
      </c>
      <c r="K535" s="134">
        <v>13042</v>
      </c>
      <c r="L535" s="134">
        <v>13042</v>
      </c>
      <c r="M535" s="134">
        <v>13042</v>
      </c>
      <c r="N535" s="134">
        <v>13042</v>
      </c>
      <c r="P535" s="165">
        <f t="shared" si="129"/>
        <v>0</v>
      </c>
      <c r="Q535" s="165">
        <f t="shared" si="130"/>
        <v>0</v>
      </c>
      <c r="R535" s="165">
        <f t="shared" si="131"/>
        <v>0</v>
      </c>
      <c r="S535" s="165">
        <f t="shared" si="132"/>
        <v>0</v>
      </c>
    </row>
    <row r="536" spans="1:19" ht="63" outlineLevel="3">
      <c r="A536" s="132" t="s">
        <v>449</v>
      </c>
      <c r="B536" s="133" t="s">
        <v>97</v>
      </c>
      <c r="C536" s="133" t="s">
        <v>1</v>
      </c>
      <c r="D536" s="133" t="s">
        <v>3</v>
      </c>
      <c r="E536" s="133" t="s">
        <v>3</v>
      </c>
      <c r="F536" s="134">
        <f>F537</f>
        <v>1650</v>
      </c>
      <c r="G536" s="134"/>
      <c r="H536" s="134">
        <f>H537</f>
        <v>1650</v>
      </c>
      <c r="I536" s="134"/>
      <c r="K536" s="134">
        <v>1650</v>
      </c>
      <c r="L536" s="134"/>
      <c r="M536" s="134">
        <v>1650</v>
      </c>
      <c r="N536" s="134"/>
      <c r="P536" s="165">
        <f t="shared" si="129"/>
        <v>0</v>
      </c>
      <c r="Q536" s="165">
        <f t="shared" si="130"/>
        <v>0</v>
      </c>
      <c r="R536" s="165">
        <f t="shared" si="131"/>
        <v>0</v>
      </c>
      <c r="S536" s="165">
        <f t="shared" si="132"/>
        <v>0</v>
      </c>
    </row>
    <row r="537" spans="1:19" ht="31.5" outlineLevel="4">
      <c r="A537" s="132" t="s">
        <v>703</v>
      </c>
      <c r="B537" s="133" t="s">
        <v>97</v>
      </c>
      <c r="C537" s="133" t="s">
        <v>17</v>
      </c>
      <c r="D537" s="133" t="s">
        <v>3</v>
      </c>
      <c r="E537" s="133" t="s">
        <v>3</v>
      </c>
      <c r="F537" s="134">
        <f>F538</f>
        <v>1650</v>
      </c>
      <c r="G537" s="134"/>
      <c r="H537" s="134">
        <f>H538</f>
        <v>1650</v>
      </c>
      <c r="I537" s="134"/>
      <c r="K537" s="134">
        <v>1650</v>
      </c>
      <c r="L537" s="134"/>
      <c r="M537" s="134">
        <v>1650</v>
      </c>
      <c r="N537" s="134"/>
      <c r="P537" s="165">
        <f t="shared" si="129"/>
        <v>0</v>
      </c>
      <c r="Q537" s="165">
        <f t="shared" si="130"/>
        <v>0</v>
      </c>
      <c r="R537" s="165">
        <f t="shared" si="131"/>
        <v>0</v>
      </c>
      <c r="S537" s="165">
        <f t="shared" si="132"/>
        <v>0</v>
      </c>
    </row>
    <row r="538" spans="1:19" outlineLevel="5">
      <c r="A538" s="132" t="s">
        <v>677</v>
      </c>
      <c r="B538" s="133" t="s">
        <v>97</v>
      </c>
      <c r="C538" s="133" t="s">
        <v>17</v>
      </c>
      <c r="D538" s="133" t="s">
        <v>2</v>
      </c>
      <c r="E538" s="133" t="s">
        <v>66</v>
      </c>
      <c r="F538" s="134">
        <f>Приложение_6.1!F164</f>
        <v>1650</v>
      </c>
      <c r="G538" s="134"/>
      <c r="H538" s="134">
        <f>Приложение_6.1!H164</f>
        <v>1650</v>
      </c>
      <c r="I538" s="134"/>
      <c r="K538" s="134">
        <v>1650</v>
      </c>
      <c r="L538" s="134"/>
      <c r="M538" s="134">
        <v>1650</v>
      </c>
      <c r="N538" s="134"/>
      <c r="P538" s="165">
        <f t="shared" si="129"/>
        <v>0</v>
      </c>
      <c r="Q538" s="165">
        <f t="shared" si="130"/>
        <v>0</v>
      </c>
      <c r="R538" s="165">
        <f t="shared" si="131"/>
        <v>0</v>
      </c>
      <c r="S538" s="165">
        <f t="shared" si="132"/>
        <v>0</v>
      </c>
    </row>
    <row r="539" spans="1:19" ht="47.25" outlineLevel="2">
      <c r="A539" s="132" t="s">
        <v>517</v>
      </c>
      <c r="B539" s="133" t="s">
        <v>98</v>
      </c>
      <c r="C539" s="133" t="s">
        <v>1</v>
      </c>
      <c r="D539" s="133" t="s">
        <v>3</v>
      </c>
      <c r="E539" s="133" t="s">
        <v>3</v>
      </c>
      <c r="F539" s="134">
        <f>F540</f>
        <v>14000</v>
      </c>
      <c r="G539" s="134"/>
      <c r="H539" s="134">
        <f>H540</f>
        <v>14000</v>
      </c>
      <c r="I539" s="134"/>
      <c r="K539" s="134">
        <v>14000</v>
      </c>
      <c r="L539" s="134"/>
      <c r="M539" s="134">
        <v>14000</v>
      </c>
      <c r="N539" s="134"/>
      <c r="P539" s="165">
        <f t="shared" si="129"/>
        <v>0</v>
      </c>
      <c r="Q539" s="165">
        <f t="shared" si="130"/>
        <v>0</v>
      </c>
      <c r="R539" s="165">
        <f t="shared" si="131"/>
        <v>0</v>
      </c>
      <c r="S539" s="165">
        <f t="shared" si="132"/>
        <v>0</v>
      </c>
    </row>
    <row r="540" spans="1:19" ht="31.5" outlineLevel="3">
      <c r="A540" s="132" t="s">
        <v>448</v>
      </c>
      <c r="B540" s="133" t="s">
        <v>99</v>
      </c>
      <c r="C540" s="133" t="s">
        <v>1</v>
      </c>
      <c r="D540" s="133" t="s">
        <v>3</v>
      </c>
      <c r="E540" s="133" t="s">
        <v>3</v>
      </c>
      <c r="F540" s="134">
        <f>F541</f>
        <v>14000</v>
      </c>
      <c r="G540" s="134"/>
      <c r="H540" s="134">
        <f>H541</f>
        <v>14000</v>
      </c>
      <c r="I540" s="134"/>
      <c r="K540" s="134">
        <v>14000</v>
      </c>
      <c r="L540" s="134"/>
      <c r="M540" s="134">
        <v>14000</v>
      </c>
      <c r="N540" s="134"/>
      <c r="P540" s="165">
        <f t="shared" si="129"/>
        <v>0</v>
      </c>
      <c r="Q540" s="165">
        <f t="shared" si="130"/>
        <v>0</v>
      </c>
      <c r="R540" s="165">
        <f t="shared" si="131"/>
        <v>0</v>
      </c>
      <c r="S540" s="165">
        <f t="shared" si="132"/>
        <v>0</v>
      </c>
    </row>
    <row r="541" spans="1:19" ht="31.5" outlineLevel="4">
      <c r="A541" s="132" t="s">
        <v>703</v>
      </c>
      <c r="B541" s="133" t="s">
        <v>99</v>
      </c>
      <c r="C541" s="133" t="s">
        <v>17</v>
      </c>
      <c r="D541" s="133" t="s">
        <v>3</v>
      </c>
      <c r="E541" s="133" t="s">
        <v>3</v>
      </c>
      <c r="F541" s="134">
        <f>F542</f>
        <v>14000</v>
      </c>
      <c r="G541" s="134"/>
      <c r="H541" s="134">
        <f>H542</f>
        <v>14000</v>
      </c>
      <c r="I541" s="134"/>
      <c r="K541" s="134">
        <v>14000</v>
      </c>
      <c r="L541" s="134"/>
      <c r="M541" s="134">
        <v>14000</v>
      </c>
      <c r="N541" s="134"/>
      <c r="P541" s="165">
        <f t="shared" si="129"/>
        <v>0</v>
      </c>
      <c r="Q541" s="165">
        <f t="shared" si="130"/>
        <v>0</v>
      </c>
      <c r="R541" s="165">
        <f t="shared" si="131"/>
        <v>0</v>
      </c>
      <c r="S541" s="165">
        <f t="shared" si="132"/>
        <v>0</v>
      </c>
    </row>
    <row r="542" spans="1:19" outlineLevel="5">
      <c r="A542" s="132" t="s">
        <v>677</v>
      </c>
      <c r="B542" s="133" t="s">
        <v>99</v>
      </c>
      <c r="C542" s="133" t="s">
        <v>17</v>
      </c>
      <c r="D542" s="133" t="s">
        <v>2</v>
      </c>
      <c r="E542" s="133" t="s">
        <v>66</v>
      </c>
      <c r="F542" s="134">
        <f>Приложение_6.1!F167</f>
        <v>14000</v>
      </c>
      <c r="G542" s="134"/>
      <c r="H542" s="134">
        <f>Приложение_6.1!H167</f>
        <v>14000</v>
      </c>
      <c r="I542" s="134"/>
      <c r="K542" s="134">
        <v>14000</v>
      </c>
      <c r="L542" s="134"/>
      <c r="M542" s="134">
        <v>14000</v>
      </c>
      <c r="N542" s="134"/>
      <c r="P542" s="165">
        <f t="shared" si="129"/>
        <v>0</v>
      </c>
      <c r="Q542" s="165">
        <f t="shared" si="130"/>
        <v>0</v>
      </c>
      <c r="R542" s="165">
        <f t="shared" si="131"/>
        <v>0</v>
      </c>
      <c r="S542" s="165">
        <f t="shared" si="132"/>
        <v>0</v>
      </c>
    </row>
    <row r="543" spans="1:19" ht="31.5" outlineLevel="2">
      <c r="A543" s="132" t="s">
        <v>518</v>
      </c>
      <c r="B543" s="133" t="s">
        <v>100</v>
      </c>
      <c r="C543" s="133" t="s">
        <v>1</v>
      </c>
      <c r="D543" s="133" t="s">
        <v>3</v>
      </c>
      <c r="E543" s="133" t="s">
        <v>3</v>
      </c>
      <c r="F543" s="134">
        <f>F544</f>
        <v>10162802.33</v>
      </c>
      <c r="G543" s="134"/>
      <c r="H543" s="134">
        <f>H544</f>
        <v>10150371.5</v>
      </c>
      <c r="I543" s="134"/>
      <c r="K543" s="134">
        <v>10162802.33</v>
      </c>
      <c r="L543" s="134"/>
      <c r="M543" s="134">
        <v>10150371.5</v>
      </c>
      <c r="N543" s="134"/>
      <c r="P543" s="165">
        <f t="shared" si="129"/>
        <v>0</v>
      </c>
      <c r="Q543" s="165">
        <f t="shared" si="130"/>
        <v>0</v>
      </c>
      <c r="R543" s="165">
        <f t="shared" si="131"/>
        <v>0</v>
      </c>
      <c r="S543" s="165">
        <f t="shared" si="132"/>
        <v>0</v>
      </c>
    </row>
    <row r="544" spans="1:19" ht="31.5" outlineLevel="3">
      <c r="A544" s="132" t="s">
        <v>448</v>
      </c>
      <c r="B544" s="133" t="s">
        <v>101</v>
      </c>
      <c r="C544" s="133" t="s">
        <v>1</v>
      </c>
      <c r="D544" s="133" t="s">
        <v>3</v>
      </c>
      <c r="E544" s="133" t="s">
        <v>3</v>
      </c>
      <c r="F544" s="134">
        <f>F545+F550</f>
        <v>10162802.33</v>
      </c>
      <c r="G544" s="134"/>
      <c r="H544" s="134">
        <f>H545+H550</f>
        <v>10150371.5</v>
      </c>
      <c r="I544" s="134"/>
      <c r="K544" s="134">
        <v>10162802.33</v>
      </c>
      <c r="L544" s="134"/>
      <c r="M544" s="134">
        <v>10150371.5</v>
      </c>
      <c r="N544" s="134"/>
      <c r="P544" s="165">
        <f t="shared" si="129"/>
        <v>0</v>
      </c>
      <c r="Q544" s="165">
        <f t="shared" si="130"/>
        <v>0</v>
      </c>
      <c r="R544" s="165">
        <f t="shared" si="131"/>
        <v>0</v>
      </c>
      <c r="S544" s="165">
        <f t="shared" si="132"/>
        <v>0</v>
      </c>
    </row>
    <row r="545" spans="1:19" ht="31.5" outlineLevel="4">
      <c r="A545" s="132" t="s">
        <v>703</v>
      </c>
      <c r="B545" s="133" t="s">
        <v>101</v>
      </c>
      <c r="C545" s="133" t="s">
        <v>17</v>
      </c>
      <c r="D545" s="133" t="s">
        <v>3</v>
      </c>
      <c r="E545" s="133" t="s">
        <v>3</v>
      </c>
      <c r="F545" s="134">
        <f>F546+F547+F548+F549</f>
        <v>2706115.37</v>
      </c>
      <c r="G545" s="134"/>
      <c r="H545" s="134">
        <f>H546+H547+H548+H549</f>
        <v>2693684.54</v>
      </c>
      <c r="I545" s="134"/>
      <c r="K545" s="134">
        <v>2706115.37</v>
      </c>
      <c r="L545" s="134"/>
      <c r="M545" s="134">
        <v>2693684.54</v>
      </c>
      <c r="N545" s="134"/>
      <c r="P545" s="165">
        <f t="shared" si="129"/>
        <v>0</v>
      </c>
      <c r="Q545" s="165">
        <f t="shared" si="130"/>
        <v>0</v>
      </c>
      <c r="R545" s="165">
        <f t="shared" si="131"/>
        <v>0</v>
      </c>
      <c r="S545" s="165">
        <f t="shared" si="132"/>
        <v>0</v>
      </c>
    </row>
    <row r="546" spans="1:19" outlineLevel="5">
      <c r="A546" s="132" t="s">
        <v>677</v>
      </c>
      <c r="B546" s="133" t="s">
        <v>101</v>
      </c>
      <c r="C546" s="133" t="s">
        <v>17</v>
      </c>
      <c r="D546" s="133" t="s">
        <v>2</v>
      </c>
      <c r="E546" s="133" t="s">
        <v>66</v>
      </c>
      <c r="F546" s="134">
        <f>Приложение_6.1!F170</f>
        <v>1001182.24</v>
      </c>
      <c r="G546" s="134"/>
      <c r="H546" s="134">
        <f>Приложение_6.1!H170</f>
        <v>1039182.24</v>
      </c>
      <c r="I546" s="134"/>
      <c r="K546" s="134">
        <v>1001182.24</v>
      </c>
      <c r="L546" s="134"/>
      <c r="M546" s="134">
        <v>1039182.24</v>
      </c>
      <c r="N546" s="134"/>
      <c r="P546" s="165">
        <f t="shared" si="129"/>
        <v>0</v>
      </c>
      <c r="Q546" s="165">
        <f t="shared" si="130"/>
        <v>0</v>
      </c>
      <c r="R546" s="165">
        <f t="shared" si="131"/>
        <v>0</v>
      </c>
      <c r="S546" s="165">
        <f t="shared" si="132"/>
        <v>0</v>
      </c>
    </row>
    <row r="547" spans="1:19" ht="47.25" outlineLevel="5">
      <c r="A547" s="132" t="s">
        <v>679</v>
      </c>
      <c r="B547" s="133" t="s">
        <v>101</v>
      </c>
      <c r="C547" s="133" t="s">
        <v>17</v>
      </c>
      <c r="D547" s="133" t="s">
        <v>14</v>
      </c>
      <c r="E547" s="133" t="s">
        <v>146</v>
      </c>
      <c r="F547" s="134">
        <f>Приложение_6.1!F275</f>
        <v>334853.71999999997</v>
      </c>
      <c r="G547" s="134"/>
      <c r="H547" s="134">
        <f>Приложение_6.1!H275</f>
        <v>334853.71999999997</v>
      </c>
      <c r="I547" s="134"/>
      <c r="K547" s="134">
        <v>334853.71999999997</v>
      </c>
      <c r="L547" s="134"/>
      <c r="M547" s="134">
        <v>334853.71999999997</v>
      </c>
      <c r="N547" s="134"/>
      <c r="P547" s="165">
        <f t="shared" si="129"/>
        <v>0</v>
      </c>
      <c r="Q547" s="165">
        <f t="shared" si="130"/>
        <v>0</v>
      </c>
      <c r="R547" s="165">
        <f t="shared" si="131"/>
        <v>0</v>
      </c>
      <c r="S547" s="165">
        <f t="shared" si="132"/>
        <v>0</v>
      </c>
    </row>
    <row r="548" spans="1:19" outlineLevel="5">
      <c r="A548" s="132" t="s">
        <v>683</v>
      </c>
      <c r="B548" s="133" t="s">
        <v>101</v>
      </c>
      <c r="C548" s="133" t="s">
        <v>17</v>
      </c>
      <c r="D548" s="133" t="s">
        <v>22</v>
      </c>
      <c r="E548" s="133" t="s">
        <v>187</v>
      </c>
      <c r="F548" s="134">
        <f>Приложение_6.1!F318</f>
        <v>665880.80000000005</v>
      </c>
      <c r="G548" s="134"/>
      <c r="H548" s="134">
        <f>Приложение_6.1!H318</f>
        <v>620880.80000000005</v>
      </c>
      <c r="I548" s="134"/>
      <c r="K548" s="134">
        <v>665880.80000000005</v>
      </c>
      <c r="L548" s="134"/>
      <c r="M548" s="134">
        <v>620880.80000000005</v>
      </c>
      <c r="N548" s="134"/>
      <c r="P548" s="165">
        <f t="shared" si="129"/>
        <v>0</v>
      </c>
      <c r="Q548" s="165">
        <f t="shared" si="130"/>
        <v>0</v>
      </c>
      <c r="R548" s="165">
        <f t="shared" si="131"/>
        <v>0</v>
      </c>
      <c r="S548" s="165">
        <f t="shared" si="132"/>
        <v>0</v>
      </c>
    </row>
    <row r="549" spans="1:19" outlineLevel="5">
      <c r="A549" s="132" t="s">
        <v>684</v>
      </c>
      <c r="B549" s="133" t="s">
        <v>101</v>
      </c>
      <c r="C549" s="133" t="s">
        <v>17</v>
      </c>
      <c r="D549" s="133" t="s">
        <v>22</v>
      </c>
      <c r="E549" s="133" t="s">
        <v>192</v>
      </c>
      <c r="F549" s="134">
        <f>Приложение_6.1!F327</f>
        <v>704198.61</v>
      </c>
      <c r="G549" s="134"/>
      <c r="H549" s="134">
        <f>Приложение_6.1!H327</f>
        <v>698767.78</v>
      </c>
      <c r="I549" s="134"/>
      <c r="K549" s="134">
        <v>704198.61</v>
      </c>
      <c r="L549" s="134"/>
      <c r="M549" s="134">
        <v>698767.78</v>
      </c>
      <c r="N549" s="134"/>
      <c r="P549" s="165">
        <f t="shared" si="129"/>
        <v>0</v>
      </c>
      <c r="Q549" s="165">
        <f t="shared" si="130"/>
        <v>0</v>
      </c>
      <c r="R549" s="165">
        <f t="shared" si="131"/>
        <v>0</v>
      </c>
      <c r="S549" s="165">
        <f t="shared" si="132"/>
        <v>0</v>
      </c>
    </row>
    <row r="550" spans="1:19" ht="31.5" outlineLevel="4">
      <c r="A550" s="132" t="s">
        <v>706</v>
      </c>
      <c r="B550" s="133" t="s">
        <v>101</v>
      </c>
      <c r="C550" s="133" t="s">
        <v>70</v>
      </c>
      <c r="D550" s="133" t="s">
        <v>3</v>
      </c>
      <c r="E550" s="133" t="s">
        <v>3</v>
      </c>
      <c r="F550" s="134">
        <f>F551+F552+F553+F554+F555+F556+F557</f>
        <v>7456686.96</v>
      </c>
      <c r="G550" s="134"/>
      <c r="H550" s="134">
        <f>H551+H552+H553+H554+H555+H556+H557</f>
        <v>7456686.96</v>
      </c>
      <c r="I550" s="134"/>
      <c r="K550" s="134">
        <v>7456686.96</v>
      </c>
      <c r="L550" s="134"/>
      <c r="M550" s="134">
        <v>7456686.96</v>
      </c>
      <c r="N550" s="134"/>
      <c r="P550" s="165">
        <f t="shared" si="129"/>
        <v>0</v>
      </c>
      <c r="Q550" s="165">
        <f t="shared" si="130"/>
        <v>0</v>
      </c>
      <c r="R550" s="165">
        <f t="shared" si="131"/>
        <v>0</v>
      </c>
      <c r="S550" s="165">
        <f t="shared" si="132"/>
        <v>0</v>
      </c>
    </row>
    <row r="551" spans="1:19" outlineLevel="5">
      <c r="A551" s="132" t="s">
        <v>677</v>
      </c>
      <c r="B551" s="133" t="s">
        <v>101</v>
      </c>
      <c r="C551" s="133" t="s">
        <v>70</v>
      </c>
      <c r="D551" s="133" t="s">
        <v>2</v>
      </c>
      <c r="E551" s="133" t="s">
        <v>66</v>
      </c>
      <c r="F551" s="134">
        <f>Приложение_6.1!F171</f>
        <v>776551.28</v>
      </c>
      <c r="G551" s="134"/>
      <c r="H551" s="134">
        <f>Приложение_6.1!H171</f>
        <v>776551.28</v>
      </c>
      <c r="I551" s="134"/>
      <c r="K551" s="134">
        <v>776551.28</v>
      </c>
      <c r="L551" s="134"/>
      <c r="M551" s="134">
        <v>776551.28</v>
      </c>
      <c r="N551" s="134"/>
      <c r="P551" s="165">
        <f t="shared" si="129"/>
        <v>0</v>
      </c>
      <c r="Q551" s="165">
        <f t="shared" si="130"/>
        <v>0</v>
      </c>
      <c r="R551" s="165">
        <f t="shared" si="131"/>
        <v>0</v>
      </c>
      <c r="S551" s="165">
        <f t="shared" si="132"/>
        <v>0</v>
      </c>
    </row>
    <row r="552" spans="1:19" outlineLevel="5">
      <c r="A552" s="132" t="s">
        <v>689</v>
      </c>
      <c r="B552" s="133" t="s">
        <v>101</v>
      </c>
      <c r="C552" s="133" t="s">
        <v>70</v>
      </c>
      <c r="D552" s="133" t="s">
        <v>242</v>
      </c>
      <c r="E552" s="133" t="s">
        <v>2</v>
      </c>
      <c r="F552" s="134">
        <f>Приложение_6.1!F437</f>
        <v>2287447.6800000002</v>
      </c>
      <c r="G552" s="134"/>
      <c r="H552" s="134">
        <f>Приложение_6.1!H437</f>
        <v>2287447.6800000002</v>
      </c>
      <c r="I552" s="134"/>
      <c r="K552" s="134">
        <v>2287447.6800000002</v>
      </c>
      <c r="L552" s="134"/>
      <c r="M552" s="134">
        <v>2287447.6800000002</v>
      </c>
      <c r="N552" s="134"/>
      <c r="P552" s="165">
        <f t="shared" si="129"/>
        <v>0</v>
      </c>
      <c r="Q552" s="165">
        <f t="shared" si="130"/>
        <v>0</v>
      </c>
      <c r="R552" s="165">
        <f t="shared" si="131"/>
        <v>0</v>
      </c>
      <c r="S552" s="165">
        <f t="shared" si="132"/>
        <v>0</v>
      </c>
    </row>
    <row r="553" spans="1:19" outlineLevel="5">
      <c r="A553" s="132" t="s">
        <v>690</v>
      </c>
      <c r="B553" s="133" t="s">
        <v>101</v>
      </c>
      <c r="C553" s="133" t="s">
        <v>70</v>
      </c>
      <c r="D553" s="133" t="s">
        <v>242</v>
      </c>
      <c r="E553" s="133" t="s">
        <v>5</v>
      </c>
      <c r="F553" s="134">
        <f>Приложение_6.1!F468</f>
        <v>924864</v>
      </c>
      <c r="G553" s="134"/>
      <c r="H553" s="134">
        <f>Приложение_6.1!H468</f>
        <v>924864</v>
      </c>
      <c r="I553" s="134"/>
      <c r="K553" s="134">
        <v>924864</v>
      </c>
      <c r="L553" s="134"/>
      <c r="M553" s="134">
        <v>924864</v>
      </c>
      <c r="N553" s="134"/>
      <c r="P553" s="165">
        <f t="shared" si="129"/>
        <v>0</v>
      </c>
      <c r="Q553" s="165">
        <f t="shared" si="130"/>
        <v>0</v>
      </c>
      <c r="R553" s="165">
        <f t="shared" si="131"/>
        <v>0</v>
      </c>
      <c r="S553" s="165">
        <f t="shared" si="132"/>
        <v>0</v>
      </c>
    </row>
    <row r="554" spans="1:19" outlineLevel="5">
      <c r="A554" s="132" t="s">
        <v>691</v>
      </c>
      <c r="B554" s="133" t="s">
        <v>101</v>
      </c>
      <c r="C554" s="133" t="s">
        <v>70</v>
      </c>
      <c r="D554" s="133" t="s">
        <v>242</v>
      </c>
      <c r="E554" s="133" t="s">
        <v>14</v>
      </c>
      <c r="F554" s="134">
        <f>Приложение_6.1!F508</f>
        <v>1597771</v>
      </c>
      <c r="G554" s="134"/>
      <c r="H554" s="134">
        <f>Приложение_6.1!H508</f>
        <v>1597771</v>
      </c>
      <c r="I554" s="134"/>
      <c r="K554" s="134">
        <v>1597771</v>
      </c>
      <c r="L554" s="134"/>
      <c r="M554" s="134">
        <v>1597771</v>
      </c>
      <c r="N554" s="134"/>
      <c r="P554" s="165">
        <f t="shared" si="129"/>
        <v>0</v>
      </c>
      <c r="Q554" s="165">
        <f t="shared" si="130"/>
        <v>0</v>
      </c>
      <c r="R554" s="165">
        <f t="shared" si="131"/>
        <v>0</v>
      </c>
      <c r="S554" s="165">
        <f t="shared" si="132"/>
        <v>0</v>
      </c>
    </row>
    <row r="555" spans="1:19" outlineLevel="5">
      <c r="A555" s="132" t="s">
        <v>692</v>
      </c>
      <c r="B555" s="133" t="s">
        <v>101</v>
      </c>
      <c r="C555" s="133" t="s">
        <v>70</v>
      </c>
      <c r="D555" s="133" t="s">
        <v>242</v>
      </c>
      <c r="E555" s="133" t="s">
        <v>242</v>
      </c>
      <c r="F555" s="134">
        <f>Приложение_6.1!F551</f>
        <v>194938</v>
      </c>
      <c r="G555" s="134"/>
      <c r="H555" s="134">
        <f>Приложение_6.1!H551</f>
        <v>194938</v>
      </c>
      <c r="I555" s="134"/>
      <c r="K555" s="134">
        <v>194938</v>
      </c>
      <c r="L555" s="134"/>
      <c r="M555" s="134">
        <v>194938</v>
      </c>
      <c r="N555" s="134"/>
      <c r="P555" s="165">
        <f t="shared" si="129"/>
        <v>0</v>
      </c>
      <c r="Q555" s="165">
        <f t="shared" si="130"/>
        <v>0</v>
      </c>
      <c r="R555" s="165">
        <f t="shared" si="131"/>
        <v>0</v>
      </c>
      <c r="S555" s="165">
        <f t="shared" si="132"/>
        <v>0</v>
      </c>
    </row>
    <row r="556" spans="1:19" outlineLevel="5">
      <c r="A556" s="132" t="s">
        <v>693</v>
      </c>
      <c r="B556" s="133" t="s">
        <v>101</v>
      </c>
      <c r="C556" s="133" t="s">
        <v>70</v>
      </c>
      <c r="D556" s="133" t="s">
        <v>242</v>
      </c>
      <c r="E556" s="133" t="s">
        <v>146</v>
      </c>
      <c r="F556" s="134">
        <f>Приложение_6.1!F590</f>
        <v>666912</v>
      </c>
      <c r="G556" s="134"/>
      <c r="H556" s="134">
        <f>Приложение_6.1!H590</f>
        <v>666912</v>
      </c>
      <c r="I556" s="134"/>
      <c r="K556" s="134">
        <v>666912</v>
      </c>
      <c r="L556" s="134"/>
      <c r="M556" s="134">
        <v>666912</v>
      </c>
      <c r="N556" s="134"/>
      <c r="P556" s="165">
        <f t="shared" si="129"/>
        <v>0</v>
      </c>
      <c r="Q556" s="165">
        <f t="shared" si="130"/>
        <v>0</v>
      </c>
      <c r="R556" s="165">
        <f t="shared" si="131"/>
        <v>0</v>
      </c>
      <c r="S556" s="165">
        <f t="shared" si="132"/>
        <v>0</v>
      </c>
    </row>
    <row r="557" spans="1:19" outlineLevel="5">
      <c r="A557" s="132" t="s">
        <v>694</v>
      </c>
      <c r="B557" s="133" t="s">
        <v>101</v>
      </c>
      <c r="C557" s="133" t="s">
        <v>70</v>
      </c>
      <c r="D557" s="133" t="s">
        <v>165</v>
      </c>
      <c r="E557" s="133" t="s">
        <v>2</v>
      </c>
      <c r="F557" s="134">
        <f>Приложение_6.1!F654</f>
        <v>1008203</v>
      </c>
      <c r="G557" s="134"/>
      <c r="H557" s="134">
        <f>Приложение_6.1!H654</f>
        <v>1008203</v>
      </c>
      <c r="I557" s="134"/>
      <c r="K557" s="134">
        <v>1008203</v>
      </c>
      <c r="L557" s="134"/>
      <c r="M557" s="134">
        <v>1008203</v>
      </c>
      <c r="N557" s="134"/>
      <c r="P557" s="165">
        <f t="shared" si="129"/>
        <v>0</v>
      </c>
      <c r="Q557" s="165">
        <f t="shared" si="130"/>
        <v>0</v>
      </c>
      <c r="R557" s="165">
        <f t="shared" si="131"/>
        <v>0</v>
      </c>
      <c r="S557" s="165">
        <f t="shared" si="132"/>
        <v>0</v>
      </c>
    </row>
    <row r="558" spans="1:19" outlineLevel="2">
      <c r="A558" s="132" t="s">
        <v>519</v>
      </c>
      <c r="B558" s="133" t="s">
        <v>102</v>
      </c>
      <c r="C558" s="133" t="s">
        <v>1</v>
      </c>
      <c r="D558" s="133" t="s">
        <v>3</v>
      </c>
      <c r="E558" s="133" t="s">
        <v>3</v>
      </c>
      <c r="F558" s="134">
        <f>F559</f>
        <v>147530</v>
      </c>
      <c r="G558" s="134"/>
      <c r="H558" s="134">
        <f>H559</f>
        <v>147530</v>
      </c>
      <c r="I558" s="134"/>
      <c r="K558" s="134">
        <v>147530</v>
      </c>
      <c r="L558" s="134"/>
      <c r="M558" s="134">
        <v>147530</v>
      </c>
      <c r="N558" s="134"/>
      <c r="P558" s="165">
        <f t="shared" si="129"/>
        <v>0</v>
      </c>
      <c r="Q558" s="165">
        <f t="shared" si="130"/>
        <v>0</v>
      </c>
      <c r="R558" s="165">
        <f t="shared" si="131"/>
        <v>0</v>
      </c>
      <c r="S558" s="165">
        <f t="shared" si="132"/>
        <v>0</v>
      </c>
    </row>
    <row r="559" spans="1:19" ht="31.5" outlineLevel="3">
      <c r="A559" s="132" t="s">
        <v>448</v>
      </c>
      <c r="B559" s="133" t="s">
        <v>103</v>
      </c>
      <c r="C559" s="133" t="s">
        <v>1</v>
      </c>
      <c r="D559" s="133" t="s">
        <v>3</v>
      </c>
      <c r="E559" s="133" t="s">
        <v>3</v>
      </c>
      <c r="F559" s="134">
        <f>F560</f>
        <v>147530</v>
      </c>
      <c r="G559" s="134"/>
      <c r="H559" s="134">
        <f>H560</f>
        <v>147530</v>
      </c>
      <c r="I559" s="134"/>
      <c r="K559" s="134">
        <v>147530</v>
      </c>
      <c r="L559" s="134"/>
      <c r="M559" s="134">
        <v>147530</v>
      </c>
      <c r="N559" s="134"/>
      <c r="P559" s="165">
        <f t="shared" si="129"/>
        <v>0</v>
      </c>
      <c r="Q559" s="165">
        <f t="shared" si="130"/>
        <v>0</v>
      </c>
      <c r="R559" s="165">
        <f t="shared" si="131"/>
        <v>0</v>
      </c>
      <c r="S559" s="165">
        <f t="shared" si="132"/>
        <v>0</v>
      </c>
    </row>
    <row r="560" spans="1:19" ht="31.5" outlineLevel="4">
      <c r="A560" s="132" t="s">
        <v>703</v>
      </c>
      <c r="B560" s="133" t="s">
        <v>103</v>
      </c>
      <c r="C560" s="133" t="s">
        <v>17</v>
      </c>
      <c r="D560" s="133" t="s">
        <v>3</v>
      </c>
      <c r="E560" s="133" t="s">
        <v>3</v>
      </c>
      <c r="F560" s="134">
        <f>F561+F562</f>
        <v>147530</v>
      </c>
      <c r="G560" s="134"/>
      <c r="H560" s="134">
        <f>H561+H562</f>
        <v>147530</v>
      </c>
      <c r="I560" s="134"/>
      <c r="K560" s="134">
        <v>147530</v>
      </c>
      <c r="L560" s="134"/>
      <c r="M560" s="134">
        <v>147530</v>
      </c>
      <c r="N560" s="134"/>
      <c r="P560" s="165">
        <f t="shared" si="129"/>
        <v>0</v>
      </c>
      <c r="Q560" s="165">
        <f t="shared" si="130"/>
        <v>0</v>
      </c>
      <c r="R560" s="165">
        <f t="shared" si="131"/>
        <v>0</v>
      </c>
      <c r="S560" s="165">
        <f t="shared" si="132"/>
        <v>0</v>
      </c>
    </row>
    <row r="561" spans="1:19" outlineLevel="5">
      <c r="A561" s="132" t="s">
        <v>677</v>
      </c>
      <c r="B561" s="133" t="s">
        <v>103</v>
      </c>
      <c r="C561" s="133" t="s">
        <v>17</v>
      </c>
      <c r="D561" s="133" t="s">
        <v>2</v>
      </c>
      <c r="E561" s="133" t="s">
        <v>66</v>
      </c>
      <c r="F561" s="134">
        <f>Приложение_6.1!F174</f>
        <v>2390</v>
      </c>
      <c r="G561" s="134"/>
      <c r="H561" s="134">
        <f>Приложение_6.1!H174</f>
        <v>2390</v>
      </c>
      <c r="I561" s="134"/>
      <c r="K561" s="134">
        <v>2390</v>
      </c>
      <c r="L561" s="134"/>
      <c r="M561" s="134">
        <v>2390</v>
      </c>
      <c r="N561" s="134"/>
      <c r="P561" s="165">
        <f t="shared" si="129"/>
        <v>0</v>
      </c>
      <c r="Q561" s="165">
        <f t="shared" si="130"/>
        <v>0</v>
      </c>
      <c r="R561" s="165">
        <f t="shared" si="131"/>
        <v>0</v>
      </c>
      <c r="S561" s="165">
        <f t="shared" si="132"/>
        <v>0</v>
      </c>
    </row>
    <row r="562" spans="1:19" outlineLevel="5">
      <c r="A562" s="132" t="s">
        <v>683</v>
      </c>
      <c r="B562" s="133" t="s">
        <v>103</v>
      </c>
      <c r="C562" s="133" t="s">
        <v>17</v>
      </c>
      <c r="D562" s="133" t="s">
        <v>22</v>
      </c>
      <c r="E562" s="133" t="s">
        <v>187</v>
      </c>
      <c r="F562" s="134">
        <f>Приложение_6.1!F321</f>
        <v>145140</v>
      </c>
      <c r="G562" s="134"/>
      <c r="H562" s="134">
        <f>Приложение_6.1!H321</f>
        <v>145140</v>
      </c>
      <c r="I562" s="134"/>
      <c r="K562" s="134">
        <v>145140</v>
      </c>
      <c r="L562" s="134"/>
      <c r="M562" s="134">
        <v>145140</v>
      </c>
      <c r="N562" s="134"/>
      <c r="P562" s="165">
        <f t="shared" si="129"/>
        <v>0</v>
      </c>
      <c r="Q562" s="165">
        <f t="shared" si="130"/>
        <v>0</v>
      </c>
      <c r="R562" s="165">
        <f t="shared" si="131"/>
        <v>0</v>
      </c>
      <c r="S562" s="165">
        <f t="shared" si="132"/>
        <v>0</v>
      </c>
    </row>
    <row r="563" spans="1:19" outlineLevel="2">
      <c r="A563" s="132" t="s">
        <v>520</v>
      </c>
      <c r="B563" s="133" t="s">
        <v>104</v>
      </c>
      <c r="C563" s="133" t="s">
        <v>1</v>
      </c>
      <c r="D563" s="133" t="s">
        <v>3</v>
      </c>
      <c r="E563" s="133" t="s">
        <v>3</v>
      </c>
      <c r="F563" s="134">
        <f>F564</f>
        <v>360000</v>
      </c>
      <c r="G563" s="134"/>
      <c r="H563" s="134">
        <f>H564</f>
        <v>360000</v>
      </c>
      <c r="I563" s="134"/>
      <c r="K563" s="134">
        <v>360000</v>
      </c>
      <c r="L563" s="134"/>
      <c r="M563" s="134">
        <v>360000</v>
      </c>
      <c r="N563" s="134"/>
      <c r="P563" s="165">
        <f t="shared" si="129"/>
        <v>0</v>
      </c>
      <c r="Q563" s="165">
        <f t="shared" si="130"/>
        <v>0</v>
      </c>
      <c r="R563" s="165">
        <f t="shared" si="131"/>
        <v>0</v>
      </c>
      <c r="S563" s="165">
        <f t="shared" si="132"/>
        <v>0</v>
      </c>
    </row>
    <row r="564" spans="1:19" ht="31.5" outlineLevel="3">
      <c r="A564" s="132" t="s">
        <v>448</v>
      </c>
      <c r="B564" s="133" t="s">
        <v>105</v>
      </c>
      <c r="C564" s="133" t="s">
        <v>1</v>
      </c>
      <c r="D564" s="133" t="s">
        <v>3</v>
      </c>
      <c r="E564" s="133" t="s">
        <v>3</v>
      </c>
      <c r="F564" s="134">
        <f>F565</f>
        <v>360000</v>
      </c>
      <c r="G564" s="134"/>
      <c r="H564" s="134">
        <f>H565</f>
        <v>360000</v>
      </c>
      <c r="I564" s="134"/>
      <c r="K564" s="134">
        <v>360000</v>
      </c>
      <c r="L564" s="134"/>
      <c r="M564" s="134">
        <v>360000</v>
      </c>
      <c r="N564" s="134"/>
      <c r="P564" s="165">
        <f t="shared" si="129"/>
        <v>0</v>
      </c>
      <c r="Q564" s="165">
        <f t="shared" si="130"/>
        <v>0</v>
      </c>
      <c r="R564" s="165">
        <f t="shared" si="131"/>
        <v>0</v>
      </c>
      <c r="S564" s="165">
        <f t="shared" si="132"/>
        <v>0</v>
      </c>
    </row>
    <row r="565" spans="1:19" ht="31.5" outlineLevel="4">
      <c r="A565" s="132" t="s">
        <v>703</v>
      </c>
      <c r="B565" s="133" t="s">
        <v>105</v>
      </c>
      <c r="C565" s="133" t="s">
        <v>17</v>
      </c>
      <c r="D565" s="133" t="s">
        <v>3</v>
      </c>
      <c r="E565" s="133" t="s">
        <v>3</v>
      </c>
      <c r="F565" s="134">
        <f>F566</f>
        <v>360000</v>
      </c>
      <c r="G565" s="134"/>
      <c r="H565" s="134">
        <f>H566</f>
        <v>360000</v>
      </c>
      <c r="I565" s="134"/>
      <c r="K565" s="134">
        <v>360000</v>
      </c>
      <c r="L565" s="134"/>
      <c r="M565" s="134">
        <v>360000</v>
      </c>
      <c r="N565" s="134"/>
      <c r="P565" s="165">
        <f t="shared" si="129"/>
        <v>0</v>
      </c>
      <c r="Q565" s="165">
        <f t="shared" si="130"/>
        <v>0</v>
      </c>
      <c r="R565" s="165">
        <f t="shared" si="131"/>
        <v>0</v>
      </c>
      <c r="S565" s="165">
        <f t="shared" si="132"/>
        <v>0</v>
      </c>
    </row>
    <row r="566" spans="1:19" outlineLevel="5">
      <c r="A566" s="132" t="s">
        <v>677</v>
      </c>
      <c r="B566" s="133" t="s">
        <v>105</v>
      </c>
      <c r="C566" s="133" t="s">
        <v>17</v>
      </c>
      <c r="D566" s="133" t="s">
        <v>2</v>
      </c>
      <c r="E566" s="133" t="s">
        <v>66</v>
      </c>
      <c r="F566" s="134">
        <f>Приложение_6.1!F177</f>
        <v>360000</v>
      </c>
      <c r="G566" s="134"/>
      <c r="H566" s="134">
        <f>Приложение_6.1!H177</f>
        <v>360000</v>
      </c>
      <c r="I566" s="134"/>
      <c r="K566" s="134">
        <v>360000</v>
      </c>
      <c r="L566" s="134"/>
      <c r="M566" s="134">
        <v>360000</v>
      </c>
      <c r="N566" s="134"/>
      <c r="P566" s="165">
        <f t="shared" si="129"/>
        <v>0</v>
      </c>
      <c r="Q566" s="165">
        <f t="shared" si="130"/>
        <v>0</v>
      </c>
      <c r="R566" s="165">
        <f t="shared" si="131"/>
        <v>0</v>
      </c>
      <c r="S566" s="165">
        <f t="shared" si="132"/>
        <v>0</v>
      </c>
    </row>
    <row r="567" spans="1:19" ht="78.75" outlineLevel="1">
      <c r="A567" s="139" t="s">
        <v>663</v>
      </c>
      <c r="B567" s="140" t="s">
        <v>410</v>
      </c>
      <c r="C567" s="140" t="s">
        <v>1</v>
      </c>
      <c r="D567" s="140" t="s">
        <v>3</v>
      </c>
      <c r="E567" s="140" t="s">
        <v>3</v>
      </c>
      <c r="F567" s="141">
        <f>F568</f>
        <v>1425000</v>
      </c>
      <c r="G567" s="141"/>
      <c r="H567" s="141">
        <f>H568</f>
        <v>1425000</v>
      </c>
      <c r="I567" s="141"/>
      <c r="K567" s="141">
        <v>1425000</v>
      </c>
      <c r="L567" s="141"/>
      <c r="M567" s="141">
        <v>1425000</v>
      </c>
      <c r="N567" s="141"/>
      <c r="P567" s="165">
        <f t="shared" si="129"/>
        <v>0</v>
      </c>
      <c r="Q567" s="165">
        <f t="shared" si="130"/>
        <v>0</v>
      </c>
      <c r="R567" s="165">
        <f t="shared" si="131"/>
        <v>0</v>
      </c>
      <c r="S567" s="165">
        <f t="shared" si="132"/>
        <v>0</v>
      </c>
    </row>
    <row r="568" spans="1:19" ht="63" outlineLevel="2">
      <c r="A568" s="132" t="s">
        <v>620</v>
      </c>
      <c r="B568" s="133" t="s">
        <v>411</v>
      </c>
      <c r="C568" s="133" t="s">
        <v>1</v>
      </c>
      <c r="D568" s="133" t="s">
        <v>3</v>
      </c>
      <c r="E568" s="133" t="s">
        <v>3</v>
      </c>
      <c r="F568" s="134">
        <f>F569</f>
        <v>1425000</v>
      </c>
      <c r="G568" s="134"/>
      <c r="H568" s="134">
        <f>H569</f>
        <v>1425000</v>
      </c>
      <c r="I568" s="134"/>
      <c r="K568" s="134">
        <v>1425000</v>
      </c>
      <c r="L568" s="134"/>
      <c r="M568" s="134">
        <v>1425000</v>
      </c>
      <c r="N568" s="134"/>
      <c r="P568" s="165">
        <f t="shared" si="129"/>
        <v>0</v>
      </c>
      <c r="Q568" s="165">
        <f t="shared" si="130"/>
        <v>0</v>
      </c>
      <c r="R568" s="165">
        <f t="shared" si="131"/>
        <v>0</v>
      </c>
      <c r="S568" s="165">
        <f t="shared" si="132"/>
        <v>0</v>
      </c>
    </row>
    <row r="569" spans="1:19" ht="31.5" outlineLevel="3">
      <c r="A569" s="132" t="s">
        <v>448</v>
      </c>
      <c r="B569" s="133" t="s">
        <v>412</v>
      </c>
      <c r="C569" s="133" t="s">
        <v>1</v>
      </c>
      <c r="D569" s="133" t="s">
        <v>3</v>
      </c>
      <c r="E569" s="133" t="s">
        <v>3</v>
      </c>
      <c r="F569" s="134">
        <f>F570</f>
        <v>1425000</v>
      </c>
      <c r="G569" s="134"/>
      <c r="H569" s="134">
        <f>H570</f>
        <v>1425000</v>
      </c>
      <c r="I569" s="134"/>
      <c r="K569" s="134">
        <v>1425000</v>
      </c>
      <c r="L569" s="134"/>
      <c r="M569" s="134">
        <v>1425000</v>
      </c>
      <c r="N569" s="134"/>
      <c r="P569" s="165">
        <f t="shared" si="129"/>
        <v>0</v>
      </c>
      <c r="Q569" s="165">
        <f t="shared" si="130"/>
        <v>0</v>
      </c>
      <c r="R569" s="165">
        <f t="shared" si="131"/>
        <v>0</v>
      </c>
      <c r="S569" s="165">
        <f t="shared" si="132"/>
        <v>0</v>
      </c>
    </row>
    <row r="570" spans="1:19" ht="31.5" outlineLevel="4">
      <c r="A570" s="132" t="s">
        <v>703</v>
      </c>
      <c r="B570" s="133" t="s">
        <v>412</v>
      </c>
      <c r="C570" s="133" t="s">
        <v>17</v>
      </c>
      <c r="D570" s="133" t="s">
        <v>3</v>
      </c>
      <c r="E570" s="133" t="s">
        <v>3</v>
      </c>
      <c r="F570" s="134">
        <f>F571</f>
        <v>1425000</v>
      </c>
      <c r="G570" s="134"/>
      <c r="H570" s="134">
        <f>H571</f>
        <v>1425000</v>
      </c>
      <c r="I570" s="134"/>
      <c r="K570" s="134">
        <v>1425000</v>
      </c>
      <c r="L570" s="134"/>
      <c r="M570" s="134">
        <v>1425000</v>
      </c>
      <c r="N570" s="134"/>
      <c r="P570" s="165">
        <f t="shared" si="129"/>
        <v>0</v>
      </c>
      <c r="Q570" s="165">
        <f t="shared" si="130"/>
        <v>0</v>
      </c>
      <c r="R570" s="165">
        <f t="shared" si="131"/>
        <v>0</v>
      </c>
      <c r="S570" s="165">
        <f t="shared" si="132"/>
        <v>0</v>
      </c>
    </row>
    <row r="571" spans="1:19" outlineLevel="5">
      <c r="A571" s="132" t="s">
        <v>699</v>
      </c>
      <c r="B571" s="133" t="s">
        <v>412</v>
      </c>
      <c r="C571" s="133" t="s">
        <v>17</v>
      </c>
      <c r="D571" s="133" t="s">
        <v>192</v>
      </c>
      <c r="E571" s="133" t="s">
        <v>5</v>
      </c>
      <c r="F571" s="134">
        <f>Приложение_6.1!F748</f>
        <v>1425000</v>
      </c>
      <c r="G571" s="134"/>
      <c r="H571" s="134">
        <f>Приложение_6.1!H748</f>
        <v>1425000</v>
      </c>
      <c r="I571" s="134"/>
      <c r="K571" s="134">
        <v>1425000</v>
      </c>
      <c r="L571" s="134"/>
      <c r="M571" s="134">
        <v>1425000</v>
      </c>
      <c r="N571" s="134"/>
      <c r="P571" s="165">
        <f t="shared" si="129"/>
        <v>0</v>
      </c>
      <c r="Q571" s="165">
        <f t="shared" si="130"/>
        <v>0</v>
      </c>
      <c r="R571" s="165">
        <f t="shared" si="131"/>
        <v>0</v>
      </c>
      <c r="S571" s="165">
        <f t="shared" si="132"/>
        <v>0</v>
      </c>
    </row>
    <row r="572" spans="1:19" ht="63" outlineLevel="1">
      <c r="A572" s="139" t="s">
        <v>634</v>
      </c>
      <c r="B572" s="140" t="s">
        <v>106</v>
      </c>
      <c r="C572" s="140" t="s">
        <v>1</v>
      </c>
      <c r="D572" s="140" t="s">
        <v>3</v>
      </c>
      <c r="E572" s="140" t="s">
        <v>3</v>
      </c>
      <c r="F572" s="141">
        <f>F573</f>
        <v>21066129</v>
      </c>
      <c r="G572" s="141"/>
      <c r="H572" s="141">
        <f>H573</f>
        <v>21120913.439999998</v>
      </c>
      <c r="I572" s="141"/>
      <c r="K572" s="141">
        <v>21066129</v>
      </c>
      <c r="L572" s="141"/>
      <c r="M572" s="141">
        <v>21120913.440000001</v>
      </c>
      <c r="N572" s="141"/>
      <c r="P572" s="165">
        <f t="shared" si="129"/>
        <v>0</v>
      </c>
      <c r="Q572" s="165">
        <f t="shared" si="130"/>
        <v>0</v>
      </c>
      <c r="R572" s="165">
        <f t="shared" si="131"/>
        <v>0</v>
      </c>
      <c r="S572" s="165">
        <f t="shared" si="132"/>
        <v>0</v>
      </c>
    </row>
    <row r="573" spans="1:19" ht="31.5" outlineLevel="2">
      <c r="A573" s="132" t="s">
        <v>521</v>
      </c>
      <c r="B573" s="133" t="s">
        <v>107</v>
      </c>
      <c r="C573" s="133" t="s">
        <v>1</v>
      </c>
      <c r="D573" s="133" t="s">
        <v>3</v>
      </c>
      <c r="E573" s="133" t="s">
        <v>3</v>
      </c>
      <c r="F573" s="134">
        <f>F574+F577</f>
        <v>21066129</v>
      </c>
      <c r="G573" s="134"/>
      <c r="H573" s="134">
        <f>H574+H577</f>
        <v>21120913.439999998</v>
      </c>
      <c r="I573" s="134"/>
      <c r="K573" s="134">
        <v>21066129</v>
      </c>
      <c r="L573" s="134"/>
      <c r="M573" s="134">
        <v>21120913.440000001</v>
      </c>
      <c r="N573" s="134"/>
      <c r="P573" s="165">
        <f t="shared" si="129"/>
        <v>0</v>
      </c>
      <c r="Q573" s="165">
        <f t="shared" si="130"/>
        <v>0</v>
      </c>
      <c r="R573" s="165">
        <f t="shared" si="131"/>
        <v>0</v>
      </c>
      <c r="S573" s="165">
        <f t="shared" si="132"/>
        <v>0</v>
      </c>
    </row>
    <row r="574" spans="1:19" ht="63" outlineLevel="3">
      <c r="A574" s="132" t="s">
        <v>450</v>
      </c>
      <c r="B574" s="133" t="s">
        <v>108</v>
      </c>
      <c r="C574" s="133" t="s">
        <v>1</v>
      </c>
      <c r="D574" s="133" t="s">
        <v>3</v>
      </c>
      <c r="E574" s="133" t="s">
        <v>3</v>
      </c>
      <c r="F574" s="134">
        <f>F575</f>
        <v>20682593.440000001</v>
      </c>
      <c r="G574" s="134"/>
      <c r="H574" s="134">
        <f>H575</f>
        <v>20734914.969999999</v>
      </c>
      <c r="I574" s="134"/>
      <c r="K574" s="134">
        <v>20682593.440000001</v>
      </c>
      <c r="L574" s="134"/>
      <c r="M574" s="134">
        <v>20734914.969999999</v>
      </c>
      <c r="N574" s="134"/>
      <c r="P574" s="165">
        <f t="shared" si="129"/>
        <v>0</v>
      </c>
      <c r="Q574" s="165">
        <f t="shared" si="130"/>
        <v>0</v>
      </c>
      <c r="R574" s="165">
        <f t="shared" si="131"/>
        <v>0</v>
      </c>
      <c r="S574" s="165">
        <f t="shared" si="132"/>
        <v>0</v>
      </c>
    </row>
    <row r="575" spans="1:19" ht="31.5" outlineLevel="4">
      <c r="A575" s="132" t="s">
        <v>706</v>
      </c>
      <c r="B575" s="133" t="s">
        <v>108</v>
      </c>
      <c r="C575" s="133" t="s">
        <v>70</v>
      </c>
      <c r="D575" s="133" t="s">
        <v>3</v>
      </c>
      <c r="E575" s="133" t="s">
        <v>3</v>
      </c>
      <c r="F575" s="134">
        <f>F576</f>
        <v>20682593.440000001</v>
      </c>
      <c r="G575" s="134"/>
      <c r="H575" s="134">
        <f>H576</f>
        <v>20734914.969999999</v>
      </c>
      <c r="I575" s="134"/>
      <c r="K575" s="134">
        <v>20682593.440000001</v>
      </c>
      <c r="L575" s="134"/>
      <c r="M575" s="134">
        <v>20734914.969999999</v>
      </c>
      <c r="N575" s="134"/>
      <c r="P575" s="165">
        <f t="shared" si="129"/>
        <v>0</v>
      </c>
      <c r="Q575" s="165">
        <f t="shared" si="130"/>
        <v>0</v>
      </c>
      <c r="R575" s="165">
        <f t="shared" si="131"/>
        <v>0</v>
      </c>
      <c r="S575" s="165">
        <f t="shared" si="132"/>
        <v>0</v>
      </c>
    </row>
    <row r="576" spans="1:19" outlineLevel="5">
      <c r="A576" s="132" t="s">
        <v>677</v>
      </c>
      <c r="B576" s="133" t="s">
        <v>108</v>
      </c>
      <c r="C576" s="133" t="s">
        <v>70</v>
      </c>
      <c r="D576" s="133" t="s">
        <v>2</v>
      </c>
      <c r="E576" s="133" t="s">
        <v>66</v>
      </c>
      <c r="F576" s="134">
        <f>Приложение_6.1!F181</f>
        <v>20682593.440000001</v>
      </c>
      <c r="G576" s="134"/>
      <c r="H576" s="134">
        <f>Приложение_6.1!H181</f>
        <v>20734914.969999999</v>
      </c>
      <c r="I576" s="134"/>
      <c r="K576" s="134">
        <v>20682593.440000001</v>
      </c>
      <c r="L576" s="134"/>
      <c r="M576" s="134">
        <v>20734914.969999999</v>
      </c>
      <c r="N576" s="134"/>
      <c r="P576" s="165">
        <f t="shared" si="129"/>
        <v>0</v>
      </c>
      <c r="Q576" s="165">
        <f t="shared" si="130"/>
        <v>0</v>
      </c>
      <c r="R576" s="165">
        <f t="shared" si="131"/>
        <v>0</v>
      </c>
      <c r="S576" s="165">
        <f t="shared" si="132"/>
        <v>0</v>
      </c>
    </row>
    <row r="577" spans="1:19" ht="63" outlineLevel="3">
      <c r="A577" s="132" t="s">
        <v>439</v>
      </c>
      <c r="B577" s="133" t="s">
        <v>109</v>
      </c>
      <c r="C577" s="133" t="s">
        <v>1</v>
      </c>
      <c r="D577" s="133" t="s">
        <v>3</v>
      </c>
      <c r="E577" s="133" t="s">
        <v>3</v>
      </c>
      <c r="F577" s="134">
        <f>F578</f>
        <v>383535.56</v>
      </c>
      <c r="G577" s="134"/>
      <c r="H577" s="134">
        <f>H578</f>
        <v>385998.47</v>
      </c>
      <c r="I577" s="134"/>
      <c r="K577" s="134">
        <v>383535.56</v>
      </c>
      <c r="L577" s="134"/>
      <c r="M577" s="134">
        <v>385998.47</v>
      </c>
      <c r="N577" s="134"/>
      <c r="P577" s="165">
        <f t="shared" si="129"/>
        <v>0</v>
      </c>
      <c r="Q577" s="165">
        <f t="shared" si="130"/>
        <v>0</v>
      </c>
      <c r="R577" s="165">
        <f t="shared" si="131"/>
        <v>0</v>
      </c>
      <c r="S577" s="165">
        <f t="shared" si="132"/>
        <v>0</v>
      </c>
    </row>
    <row r="578" spans="1:19" ht="31.5" outlineLevel="4">
      <c r="A578" s="132" t="s">
        <v>706</v>
      </c>
      <c r="B578" s="133" t="s">
        <v>109</v>
      </c>
      <c r="C578" s="133" t="s">
        <v>70</v>
      </c>
      <c r="D578" s="133" t="s">
        <v>3</v>
      </c>
      <c r="E578" s="133" t="s">
        <v>3</v>
      </c>
      <c r="F578" s="134">
        <f>F579</f>
        <v>383535.56</v>
      </c>
      <c r="G578" s="134"/>
      <c r="H578" s="134">
        <f>H579</f>
        <v>385998.47</v>
      </c>
      <c r="I578" s="134"/>
      <c r="K578" s="134">
        <v>383535.56</v>
      </c>
      <c r="L578" s="134"/>
      <c r="M578" s="134">
        <v>385998.47</v>
      </c>
      <c r="N578" s="134"/>
      <c r="P578" s="165">
        <f t="shared" si="129"/>
        <v>0</v>
      </c>
      <c r="Q578" s="165">
        <f t="shared" si="130"/>
        <v>0</v>
      </c>
      <c r="R578" s="165">
        <f t="shared" si="131"/>
        <v>0</v>
      </c>
      <c r="S578" s="165">
        <f t="shared" si="132"/>
        <v>0</v>
      </c>
    </row>
    <row r="579" spans="1:19" outlineLevel="5">
      <c r="A579" s="132" t="s">
        <v>677</v>
      </c>
      <c r="B579" s="133" t="s">
        <v>109</v>
      </c>
      <c r="C579" s="133" t="s">
        <v>70</v>
      </c>
      <c r="D579" s="133" t="s">
        <v>2</v>
      </c>
      <c r="E579" s="133" t="s">
        <v>66</v>
      </c>
      <c r="F579" s="134">
        <f>Приложение_6.1!F183</f>
        <v>383535.56</v>
      </c>
      <c r="G579" s="134"/>
      <c r="H579" s="134">
        <f>Приложение_6.1!H183</f>
        <v>385998.47</v>
      </c>
      <c r="I579" s="134"/>
      <c r="K579" s="134">
        <v>383535.56</v>
      </c>
      <c r="L579" s="134"/>
      <c r="M579" s="134">
        <v>385998.47</v>
      </c>
      <c r="N579" s="134"/>
      <c r="P579" s="165">
        <f t="shared" si="129"/>
        <v>0</v>
      </c>
      <c r="Q579" s="165">
        <f t="shared" si="130"/>
        <v>0</v>
      </c>
      <c r="R579" s="165">
        <f t="shared" si="131"/>
        <v>0</v>
      </c>
      <c r="S579" s="165">
        <f t="shared" si="132"/>
        <v>0</v>
      </c>
    </row>
    <row r="580" spans="1:19" s="150" customFormat="1" ht="78.75">
      <c r="A580" s="139" t="s">
        <v>1228</v>
      </c>
      <c r="B580" s="140" t="s">
        <v>38</v>
      </c>
      <c r="C580" s="140" t="s">
        <v>1</v>
      </c>
      <c r="D580" s="140" t="s">
        <v>3</v>
      </c>
      <c r="E580" s="140" t="s">
        <v>3</v>
      </c>
      <c r="F580" s="141">
        <f>F581+F589</f>
        <v>24339964.119999997</v>
      </c>
      <c r="G580" s="141"/>
      <c r="H580" s="141">
        <f>H581+H589</f>
        <v>24330167.68</v>
      </c>
      <c r="I580" s="141"/>
      <c r="K580" s="141">
        <v>24339964.120000001</v>
      </c>
      <c r="L580" s="141"/>
      <c r="M580" s="141">
        <v>24330167.68</v>
      </c>
      <c r="N580" s="141"/>
      <c r="P580" s="165">
        <f t="shared" si="129"/>
        <v>0</v>
      </c>
      <c r="Q580" s="165">
        <f t="shared" si="130"/>
        <v>0</v>
      </c>
      <c r="R580" s="165">
        <f t="shared" si="131"/>
        <v>0</v>
      </c>
      <c r="S580" s="165">
        <f t="shared" si="132"/>
        <v>0</v>
      </c>
    </row>
    <row r="581" spans="1:19" s="150" customFormat="1" ht="31.5" outlineLevel="1">
      <c r="A581" s="139" t="s">
        <v>624</v>
      </c>
      <c r="B581" s="140" t="s">
        <v>39</v>
      </c>
      <c r="C581" s="140" t="s">
        <v>1</v>
      </c>
      <c r="D581" s="140" t="s">
        <v>3</v>
      </c>
      <c r="E581" s="140" t="s">
        <v>3</v>
      </c>
      <c r="F581" s="141">
        <f>F582</f>
        <v>10768407</v>
      </c>
      <c r="G581" s="141"/>
      <c r="H581" s="141">
        <f>H582</f>
        <v>10768407</v>
      </c>
      <c r="I581" s="141"/>
      <c r="K581" s="141">
        <v>10768407</v>
      </c>
      <c r="L581" s="141"/>
      <c r="M581" s="141">
        <v>10768407</v>
      </c>
      <c r="N581" s="141"/>
      <c r="P581" s="165">
        <f t="shared" si="129"/>
        <v>0</v>
      </c>
      <c r="Q581" s="165">
        <f t="shared" si="130"/>
        <v>0</v>
      </c>
      <c r="R581" s="165">
        <f t="shared" si="131"/>
        <v>0</v>
      </c>
      <c r="S581" s="165">
        <f t="shared" si="132"/>
        <v>0</v>
      </c>
    </row>
    <row r="582" spans="1:19" ht="63" outlineLevel="2">
      <c r="A582" s="132" t="s">
        <v>503</v>
      </c>
      <c r="B582" s="133" t="s">
        <v>40</v>
      </c>
      <c r="C582" s="133" t="s">
        <v>1</v>
      </c>
      <c r="D582" s="133" t="s">
        <v>3</v>
      </c>
      <c r="E582" s="133" t="s">
        <v>3</v>
      </c>
      <c r="F582" s="134">
        <f>F583+F586</f>
        <v>10768407</v>
      </c>
      <c r="G582" s="134"/>
      <c r="H582" s="134">
        <f>H583+H586</f>
        <v>10768407</v>
      </c>
      <c r="I582" s="134"/>
      <c r="K582" s="134">
        <v>10768407</v>
      </c>
      <c r="L582" s="134"/>
      <c r="M582" s="134">
        <v>10768407</v>
      </c>
      <c r="N582" s="134"/>
      <c r="P582" s="165">
        <f t="shared" si="129"/>
        <v>0</v>
      </c>
      <c r="Q582" s="165">
        <f t="shared" si="130"/>
        <v>0</v>
      </c>
      <c r="R582" s="165">
        <f t="shared" si="131"/>
        <v>0</v>
      </c>
      <c r="S582" s="165">
        <f t="shared" si="132"/>
        <v>0</v>
      </c>
    </row>
    <row r="583" spans="1:19" ht="31.5" outlineLevel="3">
      <c r="A583" s="132" t="s">
        <v>441</v>
      </c>
      <c r="B583" s="133" t="s">
        <v>41</v>
      </c>
      <c r="C583" s="133" t="s">
        <v>1</v>
      </c>
      <c r="D583" s="133" t="s">
        <v>3</v>
      </c>
      <c r="E583" s="133" t="s">
        <v>3</v>
      </c>
      <c r="F583" s="134">
        <f>F584</f>
        <v>10373316</v>
      </c>
      <c r="G583" s="134"/>
      <c r="H583" s="134">
        <f>H584</f>
        <v>10373316</v>
      </c>
      <c r="I583" s="134"/>
      <c r="K583" s="134">
        <v>10373316</v>
      </c>
      <c r="L583" s="134"/>
      <c r="M583" s="134">
        <v>10373316</v>
      </c>
      <c r="N583" s="134"/>
      <c r="P583" s="165">
        <f t="shared" si="129"/>
        <v>0</v>
      </c>
      <c r="Q583" s="165">
        <f t="shared" si="130"/>
        <v>0</v>
      </c>
      <c r="R583" s="165">
        <f t="shared" si="131"/>
        <v>0</v>
      </c>
      <c r="S583" s="165">
        <f t="shared" si="132"/>
        <v>0</v>
      </c>
    </row>
    <row r="584" spans="1:19" ht="78.75" outlineLevel="4">
      <c r="A584" s="132" t="s">
        <v>1226</v>
      </c>
      <c r="B584" s="133" t="s">
        <v>41</v>
      </c>
      <c r="C584" s="133" t="s">
        <v>10</v>
      </c>
      <c r="D584" s="133" t="s">
        <v>3</v>
      </c>
      <c r="E584" s="133" t="s">
        <v>3</v>
      </c>
      <c r="F584" s="134">
        <f>F585</f>
        <v>10373316</v>
      </c>
      <c r="G584" s="134"/>
      <c r="H584" s="134">
        <f>H585</f>
        <v>10373316</v>
      </c>
      <c r="I584" s="134"/>
      <c r="K584" s="134">
        <v>10373316</v>
      </c>
      <c r="L584" s="134"/>
      <c r="M584" s="134">
        <v>10373316</v>
      </c>
      <c r="N584" s="134"/>
      <c r="P584" s="165">
        <f t="shared" si="129"/>
        <v>0</v>
      </c>
      <c r="Q584" s="165">
        <f t="shared" si="130"/>
        <v>0</v>
      </c>
      <c r="R584" s="165">
        <f t="shared" si="131"/>
        <v>0</v>
      </c>
      <c r="S584" s="165">
        <f t="shared" si="132"/>
        <v>0</v>
      </c>
    </row>
    <row r="585" spans="1:19" ht="63" outlineLevel="5">
      <c r="A585" s="132" t="s">
        <v>674</v>
      </c>
      <c r="B585" s="133" t="s">
        <v>41</v>
      </c>
      <c r="C585" s="133" t="s">
        <v>10</v>
      </c>
      <c r="D585" s="133" t="s">
        <v>2</v>
      </c>
      <c r="E585" s="133" t="s">
        <v>22</v>
      </c>
      <c r="F585" s="134">
        <f>Приложение_6.1!F68</f>
        <v>10373316</v>
      </c>
      <c r="G585" s="134"/>
      <c r="H585" s="134">
        <f>Приложение_6.1!H68</f>
        <v>10373316</v>
      </c>
      <c r="I585" s="134"/>
      <c r="K585" s="134">
        <v>10373316</v>
      </c>
      <c r="L585" s="134"/>
      <c r="M585" s="134">
        <v>10373316</v>
      </c>
      <c r="N585" s="134"/>
      <c r="P585" s="165">
        <f t="shared" si="129"/>
        <v>0</v>
      </c>
      <c r="Q585" s="165">
        <f t="shared" si="130"/>
        <v>0</v>
      </c>
      <c r="R585" s="165">
        <f t="shared" si="131"/>
        <v>0</v>
      </c>
      <c r="S585" s="165">
        <f t="shared" si="132"/>
        <v>0</v>
      </c>
    </row>
    <row r="586" spans="1:19" ht="63" outlineLevel="3">
      <c r="A586" s="132" t="s">
        <v>439</v>
      </c>
      <c r="B586" s="133" t="s">
        <v>42</v>
      </c>
      <c r="C586" s="133" t="s">
        <v>1</v>
      </c>
      <c r="D586" s="133" t="s">
        <v>3</v>
      </c>
      <c r="E586" s="133" t="s">
        <v>3</v>
      </c>
      <c r="F586" s="134">
        <f>F587</f>
        <v>395091</v>
      </c>
      <c r="G586" s="134"/>
      <c r="H586" s="134">
        <f>H587</f>
        <v>395091</v>
      </c>
      <c r="I586" s="134"/>
      <c r="K586" s="134">
        <v>395091</v>
      </c>
      <c r="L586" s="134"/>
      <c r="M586" s="134">
        <v>395091</v>
      </c>
      <c r="N586" s="134"/>
      <c r="P586" s="165">
        <f t="shared" si="129"/>
        <v>0</v>
      </c>
      <c r="Q586" s="165">
        <f t="shared" si="130"/>
        <v>0</v>
      </c>
      <c r="R586" s="165">
        <f t="shared" si="131"/>
        <v>0</v>
      </c>
      <c r="S586" s="165">
        <f t="shared" si="132"/>
        <v>0</v>
      </c>
    </row>
    <row r="587" spans="1:19" ht="78.75" outlineLevel="4">
      <c r="A587" s="132" t="s">
        <v>1226</v>
      </c>
      <c r="B587" s="133" t="s">
        <v>42</v>
      </c>
      <c r="C587" s="133" t="s">
        <v>10</v>
      </c>
      <c r="D587" s="133" t="s">
        <v>3</v>
      </c>
      <c r="E587" s="133" t="s">
        <v>3</v>
      </c>
      <c r="F587" s="134">
        <f>F588</f>
        <v>395091</v>
      </c>
      <c r="G587" s="134"/>
      <c r="H587" s="134">
        <f>H588</f>
        <v>395091</v>
      </c>
      <c r="I587" s="134"/>
      <c r="K587" s="134">
        <v>395091</v>
      </c>
      <c r="L587" s="134"/>
      <c r="M587" s="134">
        <v>395091</v>
      </c>
      <c r="N587" s="134"/>
      <c r="P587" s="165">
        <f t="shared" si="129"/>
        <v>0</v>
      </c>
      <c r="Q587" s="165">
        <f t="shared" si="130"/>
        <v>0</v>
      </c>
      <c r="R587" s="165">
        <f t="shared" si="131"/>
        <v>0</v>
      </c>
      <c r="S587" s="165">
        <f t="shared" si="132"/>
        <v>0</v>
      </c>
    </row>
    <row r="588" spans="1:19" ht="63" outlineLevel="5">
      <c r="A588" s="132" t="s">
        <v>674</v>
      </c>
      <c r="B588" s="133" t="s">
        <v>42</v>
      </c>
      <c r="C588" s="133" t="s">
        <v>10</v>
      </c>
      <c r="D588" s="133" t="s">
        <v>2</v>
      </c>
      <c r="E588" s="133" t="s">
        <v>22</v>
      </c>
      <c r="F588" s="134">
        <f>Приложение_6.1!F70</f>
        <v>395091</v>
      </c>
      <c r="G588" s="134"/>
      <c r="H588" s="134">
        <f>Приложение_6.1!H70</f>
        <v>395091</v>
      </c>
      <c r="I588" s="134"/>
      <c r="K588" s="134">
        <v>395091</v>
      </c>
      <c r="L588" s="134"/>
      <c r="M588" s="134">
        <v>395091</v>
      </c>
      <c r="N588" s="134"/>
      <c r="P588" s="165">
        <f t="shared" ref="P588:P651" si="136">K588-F588</f>
        <v>0</v>
      </c>
      <c r="Q588" s="165">
        <f t="shared" ref="Q588:Q651" si="137">L588-G588</f>
        <v>0</v>
      </c>
      <c r="R588" s="165">
        <f t="shared" ref="R588:R651" si="138">M588-H588</f>
        <v>0</v>
      </c>
      <c r="S588" s="165">
        <f t="shared" ref="S588:S651" si="139">N588-I588</f>
        <v>0</v>
      </c>
    </row>
    <row r="589" spans="1:19" s="150" customFormat="1" ht="31.5" outlineLevel="1">
      <c r="A589" s="139" t="s">
        <v>664</v>
      </c>
      <c r="B589" s="140" t="s">
        <v>413</v>
      </c>
      <c r="C589" s="140" t="s">
        <v>1</v>
      </c>
      <c r="D589" s="140" t="s">
        <v>3</v>
      </c>
      <c r="E589" s="140" t="s">
        <v>3</v>
      </c>
      <c r="F589" s="141">
        <f>F590</f>
        <v>13571557.119999999</v>
      </c>
      <c r="G589" s="141"/>
      <c r="H589" s="141">
        <f>H590</f>
        <v>13561760.68</v>
      </c>
      <c r="I589" s="141"/>
      <c r="K589" s="141">
        <v>13571557.119999999</v>
      </c>
      <c r="L589" s="141"/>
      <c r="M589" s="141">
        <v>13561760.68</v>
      </c>
      <c r="N589" s="141"/>
      <c r="P589" s="165">
        <f t="shared" si="136"/>
        <v>0</v>
      </c>
      <c r="Q589" s="165">
        <f t="shared" si="137"/>
        <v>0</v>
      </c>
      <c r="R589" s="165">
        <f t="shared" si="138"/>
        <v>0</v>
      </c>
      <c r="S589" s="165">
        <f t="shared" si="139"/>
        <v>0</v>
      </c>
    </row>
    <row r="590" spans="1:19" ht="47.25" outlineLevel="2">
      <c r="A590" s="132" t="s">
        <v>621</v>
      </c>
      <c r="B590" s="133" t="s">
        <v>414</v>
      </c>
      <c r="C590" s="133" t="s">
        <v>1</v>
      </c>
      <c r="D590" s="133" t="s">
        <v>3</v>
      </c>
      <c r="E590" s="133" t="s">
        <v>3</v>
      </c>
      <c r="F590" s="134">
        <f>F591</f>
        <v>13571557.119999999</v>
      </c>
      <c r="G590" s="134"/>
      <c r="H590" s="134">
        <f>H591</f>
        <v>13561760.68</v>
      </c>
      <c r="I590" s="134"/>
      <c r="K590" s="134">
        <v>13571557.119999999</v>
      </c>
      <c r="L590" s="134"/>
      <c r="M590" s="134">
        <v>13561760.68</v>
      </c>
      <c r="N590" s="134"/>
      <c r="P590" s="165">
        <f t="shared" si="136"/>
        <v>0</v>
      </c>
      <c r="Q590" s="165">
        <f t="shared" si="137"/>
        <v>0</v>
      </c>
      <c r="R590" s="165">
        <f t="shared" si="138"/>
        <v>0</v>
      </c>
      <c r="S590" s="165">
        <f t="shared" si="139"/>
        <v>0</v>
      </c>
    </row>
    <row r="591" spans="1:19" outlineLevel="3">
      <c r="A591" s="132" t="s">
        <v>436</v>
      </c>
      <c r="B591" s="133" t="s">
        <v>415</v>
      </c>
      <c r="C591" s="133" t="s">
        <v>1</v>
      </c>
      <c r="D591" s="133" t="s">
        <v>3</v>
      </c>
      <c r="E591" s="133" t="s">
        <v>3</v>
      </c>
      <c r="F591" s="134">
        <f>F592</f>
        <v>13571557.119999999</v>
      </c>
      <c r="G591" s="134"/>
      <c r="H591" s="134">
        <f>H592</f>
        <v>13561760.68</v>
      </c>
      <c r="I591" s="134"/>
      <c r="K591" s="134">
        <v>13571557.119999999</v>
      </c>
      <c r="L591" s="134"/>
      <c r="M591" s="134">
        <v>13561760.68</v>
      </c>
      <c r="N591" s="134"/>
      <c r="P591" s="165">
        <f t="shared" si="136"/>
        <v>0</v>
      </c>
      <c r="Q591" s="165">
        <f t="shared" si="137"/>
        <v>0</v>
      </c>
      <c r="R591" s="165">
        <f t="shared" si="138"/>
        <v>0</v>
      </c>
      <c r="S591" s="165">
        <f t="shared" si="139"/>
        <v>0</v>
      </c>
    </row>
    <row r="592" spans="1:19" ht="31.5" outlineLevel="4">
      <c r="A592" s="132" t="s">
        <v>718</v>
      </c>
      <c r="B592" s="133" t="s">
        <v>415</v>
      </c>
      <c r="C592" s="133" t="s">
        <v>416</v>
      </c>
      <c r="D592" s="133" t="s">
        <v>3</v>
      </c>
      <c r="E592" s="133" t="s">
        <v>3</v>
      </c>
      <c r="F592" s="134">
        <f>F593</f>
        <v>13571557.119999999</v>
      </c>
      <c r="G592" s="134"/>
      <c r="H592" s="134">
        <f>H593</f>
        <v>13561760.68</v>
      </c>
      <c r="I592" s="134"/>
      <c r="K592" s="134">
        <v>13571557.119999999</v>
      </c>
      <c r="L592" s="134"/>
      <c r="M592" s="134">
        <v>13561760.68</v>
      </c>
      <c r="N592" s="134"/>
      <c r="P592" s="165">
        <f t="shared" si="136"/>
        <v>0</v>
      </c>
      <c r="Q592" s="165">
        <f t="shared" si="137"/>
        <v>0</v>
      </c>
      <c r="R592" s="165">
        <f t="shared" si="138"/>
        <v>0</v>
      </c>
      <c r="S592" s="165">
        <f t="shared" si="139"/>
        <v>0</v>
      </c>
    </row>
    <row r="593" spans="1:19" ht="31.5" outlineLevel="5">
      <c r="A593" s="132" t="s">
        <v>700</v>
      </c>
      <c r="B593" s="133" t="s">
        <v>415</v>
      </c>
      <c r="C593" s="133" t="s">
        <v>416</v>
      </c>
      <c r="D593" s="133" t="s">
        <v>66</v>
      </c>
      <c r="E593" s="133" t="s">
        <v>2</v>
      </c>
      <c r="F593" s="134">
        <f>Приложение_6.1!F755</f>
        <v>13571557.119999999</v>
      </c>
      <c r="G593" s="134"/>
      <c r="H593" s="134">
        <f>Приложение_6.1!H755</f>
        <v>13561760.68</v>
      </c>
      <c r="I593" s="134"/>
      <c r="K593" s="134">
        <v>13571557.119999999</v>
      </c>
      <c r="L593" s="134"/>
      <c r="M593" s="134">
        <v>13561760.68</v>
      </c>
      <c r="N593" s="134"/>
      <c r="P593" s="165">
        <f t="shared" si="136"/>
        <v>0</v>
      </c>
      <c r="Q593" s="165">
        <f t="shared" si="137"/>
        <v>0</v>
      </c>
      <c r="R593" s="165">
        <f t="shared" si="138"/>
        <v>0</v>
      </c>
      <c r="S593" s="165">
        <f t="shared" si="139"/>
        <v>0</v>
      </c>
    </row>
    <row r="594" spans="1:19" ht="47.25">
      <c r="A594" s="139" t="s">
        <v>1227</v>
      </c>
      <c r="B594" s="140" t="s">
        <v>6</v>
      </c>
      <c r="C594" s="140" t="s">
        <v>1</v>
      </c>
      <c r="D594" s="140" t="s">
        <v>3</v>
      </c>
      <c r="E594" s="140" t="s">
        <v>3</v>
      </c>
      <c r="F594" s="141">
        <f>F595+F645+F661+F669+F679+F707+F739+F763</f>
        <v>152108868.64999998</v>
      </c>
      <c r="G594" s="141">
        <f>G595+G645+G661+G669+G679+G707+G739+G763</f>
        <v>4404900</v>
      </c>
      <c r="H594" s="141">
        <f>H595+H645+H661+H669+H679+H707+H739+H763</f>
        <v>153254962.02000001</v>
      </c>
      <c r="I594" s="141">
        <f>I595+I645+I661+I669+I679+I707+I739+I763</f>
        <v>4404900</v>
      </c>
      <c r="K594" s="141">
        <v>152108868.65000001</v>
      </c>
      <c r="L594" s="141">
        <f>L595</f>
        <v>4404900</v>
      </c>
      <c r="M594" s="141">
        <v>153254962.02000001</v>
      </c>
      <c r="N594" s="141">
        <f>N595</f>
        <v>4404900</v>
      </c>
      <c r="P594" s="165">
        <f t="shared" si="136"/>
        <v>0</v>
      </c>
      <c r="Q594" s="165">
        <f t="shared" si="137"/>
        <v>0</v>
      </c>
      <c r="R594" s="165">
        <f t="shared" si="138"/>
        <v>0</v>
      </c>
      <c r="S594" s="165">
        <f t="shared" si="139"/>
        <v>0</v>
      </c>
    </row>
    <row r="595" spans="1:19" ht="31.5" outlineLevel="1">
      <c r="A595" s="139" t="s">
        <v>625</v>
      </c>
      <c r="B595" s="140" t="s">
        <v>43</v>
      </c>
      <c r="C595" s="140" t="s">
        <v>1</v>
      </c>
      <c r="D595" s="140" t="s">
        <v>3</v>
      </c>
      <c r="E595" s="140" t="s">
        <v>3</v>
      </c>
      <c r="F595" s="141">
        <f>F596+F612+F618+F627+F633+F639</f>
        <v>34774265.549999997</v>
      </c>
      <c r="G595" s="141">
        <f>G596+G612+G618+G627+G633+G639</f>
        <v>4404900</v>
      </c>
      <c r="H595" s="141">
        <f>H596+H612+H618+H627+H633+H639</f>
        <v>34751238.560000002</v>
      </c>
      <c r="I595" s="141">
        <f>I596+I612+I618+I627+I633+I639</f>
        <v>4404900</v>
      </c>
      <c r="K595" s="141">
        <v>34774265.549999997</v>
      </c>
      <c r="L595" s="141">
        <f>L612+L618+L627+L633+L639</f>
        <v>4404900</v>
      </c>
      <c r="M595" s="141">
        <v>34751238.560000002</v>
      </c>
      <c r="N595" s="141">
        <f>N612+N618+N627+N633+N639</f>
        <v>4404900</v>
      </c>
      <c r="P595" s="165">
        <f t="shared" si="136"/>
        <v>0</v>
      </c>
      <c r="Q595" s="165">
        <f t="shared" si="137"/>
        <v>0</v>
      </c>
      <c r="R595" s="165">
        <f t="shared" si="138"/>
        <v>0</v>
      </c>
      <c r="S595" s="165">
        <f t="shared" si="139"/>
        <v>0</v>
      </c>
    </row>
    <row r="596" spans="1:19" ht="63" outlineLevel="2">
      <c r="A596" s="132" t="s">
        <v>504</v>
      </c>
      <c r="B596" s="133" t="s">
        <v>44</v>
      </c>
      <c r="C596" s="133" t="s">
        <v>1</v>
      </c>
      <c r="D596" s="133" t="s">
        <v>3</v>
      </c>
      <c r="E596" s="133" t="s">
        <v>3</v>
      </c>
      <c r="F596" s="134">
        <f>F597+F600+F603+F606+F609</f>
        <v>30369365.550000001</v>
      </c>
      <c r="G596" s="134"/>
      <c r="H596" s="134">
        <f>H597+H600+H603+H606+H609</f>
        <v>30346338.560000002</v>
      </c>
      <c r="I596" s="134"/>
      <c r="K596" s="134">
        <v>30369365.550000001</v>
      </c>
      <c r="L596" s="134"/>
      <c r="M596" s="134">
        <v>30346338.559999999</v>
      </c>
      <c r="N596" s="134"/>
      <c r="P596" s="165">
        <f t="shared" si="136"/>
        <v>0</v>
      </c>
      <c r="Q596" s="165">
        <f t="shared" si="137"/>
        <v>0</v>
      </c>
      <c r="R596" s="165">
        <f t="shared" si="138"/>
        <v>0</v>
      </c>
      <c r="S596" s="165">
        <f t="shared" si="139"/>
        <v>0</v>
      </c>
    </row>
    <row r="597" spans="1:19" ht="31.5" outlineLevel="3">
      <c r="A597" s="132" t="s">
        <v>442</v>
      </c>
      <c r="B597" s="133" t="s">
        <v>45</v>
      </c>
      <c r="C597" s="133" t="s">
        <v>1</v>
      </c>
      <c r="D597" s="133" t="s">
        <v>3</v>
      </c>
      <c r="E597" s="133" t="s">
        <v>3</v>
      </c>
      <c r="F597" s="134">
        <f>F598</f>
        <v>1925844.89</v>
      </c>
      <c r="G597" s="134"/>
      <c r="H597" s="134">
        <f>H598</f>
        <v>1925844.89</v>
      </c>
      <c r="I597" s="134"/>
      <c r="K597" s="134">
        <v>1925844.89</v>
      </c>
      <c r="L597" s="134"/>
      <c r="M597" s="134">
        <v>1925844.89</v>
      </c>
      <c r="N597" s="134"/>
      <c r="P597" s="165">
        <f t="shared" si="136"/>
        <v>0</v>
      </c>
      <c r="Q597" s="165">
        <f t="shared" si="137"/>
        <v>0</v>
      </c>
      <c r="R597" s="165">
        <f t="shared" si="138"/>
        <v>0</v>
      </c>
      <c r="S597" s="165">
        <f t="shared" si="139"/>
        <v>0</v>
      </c>
    </row>
    <row r="598" spans="1:19" ht="78.75" outlineLevel="4">
      <c r="A598" s="132" t="s">
        <v>1226</v>
      </c>
      <c r="B598" s="133" t="s">
        <v>45</v>
      </c>
      <c r="C598" s="133" t="s">
        <v>10</v>
      </c>
      <c r="D598" s="133" t="s">
        <v>3</v>
      </c>
      <c r="E598" s="133" t="s">
        <v>3</v>
      </c>
      <c r="F598" s="134">
        <f>F599</f>
        <v>1925844.89</v>
      </c>
      <c r="G598" s="134"/>
      <c r="H598" s="134">
        <f>H599</f>
        <v>1925844.89</v>
      </c>
      <c r="I598" s="134"/>
      <c r="K598" s="134">
        <v>1925844.89</v>
      </c>
      <c r="L598" s="134"/>
      <c r="M598" s="134">
        <v>1925844.89</v>
      </c>
      <c r="N598" s="134"/>
      <c r="P598" s="165">
        <f t="shared" si="136"/>
        <v>0</v>
      </c>
      <c r="Q598" s="165">
        <f t="shared" si="137"/>
        <v>0</v>
      </c>
      <c r="R598" s="165">
        <f t="shared" si="138"/>
        <v>0</v>
      </c>
      <c r="S598" s="165">
        <f t="shared" si="139"/>
        <v>0</v>
      </c>
    </row>
    <row r="599" spans="1:19" ht="63" outlineLevel="5">
      <c r="A599" s="132" t="s">
        <v>674</v>
      </c>
      <c r="B599" s="133" t="s">
        <v>45</v>
      </c>
      <c r="C599" s="133" t="s">
        <v>10</v>
      </c>
      <c r="D599" s="133" t="s">
        <v>2</v>
      </c>
      <c r="E599" s="133" t="s">
        <v>22</v>
      </c>
      <c r="F599" s="134">
        <f>Приложение_6.1!F75</f>
        <v>1925844.89</v>
      </c>
      <c r="G599" s="134"/>
      <c r="H599" s="134">
        <f>Приложение_6.1!H75</f>
        <v>1925844.89</v>
      </c>
      <c r="I599" s="134"/>
      <c r="K599" s="134">
        <v>1925844.89</v>
      </c>
      <c r="L599" s="134"/>
      <c r="M599" s="134">
        <v>1925844.89</v>
      </c>
      <c r="N599" s="134"/>
      <c r="P599" s="165">
        <f t="shared" si="136"/>
        <v>0</v>
      </c>
      <c r="Q599" s="165">
        <f t="shared" si="137"/>
        <v>0</v>
      </c>
      <c r="R599" s="165">
        <f t="shared" si="138"/>
        <v>0</v>
      </c>
      <c r="S599" s="165">
        <f t="shared" si="139"/>
        <v>0</v>
      </c>
    </row>
    <row r="600" spans="1:19" ht="31.5" outlineLevel="3">
      <c r="A600" s="132" t="s">
        <v>441</v>
      </c>
      <c r="B600" s="133" t="s">
        <v>46</v>
      </c>
      <c r="C600" s="133" t="s">
        <v>1</v>
      </c>
      <c r="D600" s="133" t="s">
        <v>3</v>
      </c>
      <c r="E600" s="133" t="s">
        <v>3</v>
      </c>
      <c r="F600" s="134">
        <f>F601</f>
        <v>27172038.219999999</v>
      </c>
      <c r="G600" s="134"/>
      <c r="H600" s="134">
        <f>H601</f>
        <v>27120201.07</v>
      </c>
      <c r="I600" s="134"/>
      <c r="K600" s="134">
        <v>27172038.219999999</v>
      </c>
      <c r="L600" s="134"/>
      <c r="M600" s="134">
        <v>27120201.07</v>
      </c>
      <c r="N600" s="134"/>
      <c r="P600" s="165">
        <f t="shared" si="136"/>
        <v>0</v>
      </c>
      <c r="Q600" s="165">
        <f t="shared" si="137"/>
        <v>0</v>
      </c>
      <c r="R600" s="165">
        <f t="shared" si="138"/>
        <v>0</v>
      </c>
      <c r="S600" s="165">
        <f t="shared" si="139"/>
        <v>0</v>
      </c>
    </row>
    <row r="601" spans="1:19" ht="78.75" outlineLevel="4">
      <c r="A601" s="132" t="s">
        <v>1226</v>
      </c>
      <c r="B601" s="133" t="s">
        <v>46</v>
      </c>
      <c r="C601" s="133" t="s">
        <v>10</v>
      </c>
      <c r="D601" s="133" t="s">
        <v>3</v>
      </c>
      <c r="E601" s="133" t="s">
        <v>3</v>
      </c>
      <c r="F601" s="134">
        <f>F602</f>
        <v>27172038.219999999</v>
      </c>
      <c r="G601" s="134"/>
      <c r="H601" s="134">
        <f>H602</f>
        <v>27120201.07</v>
      </c>
      <c r="I601" s="134"/>
      <c r="K601" s="134">
        <v>27172038.219999999</v>
      </c>
      <c r="L601" s="134"/>
      <c r="M601" s="134">
        <v>27120201.07</v>
      </c>
      <c r="N601" s="134"/>
      <c r="P601" s="165">
        <f t="shared" si="136"/>
        <v>0</v>
      </c>
      <c r="Q601" s="165">
        <f t="shared" si="137"/>
        <v>0</v>
      </c>
      <c r="R601" s="165">
        <f t="shared" si="138"/>
        <v>0</v>
      </c>
      <c r="S601" s="165">
        <f t="shared" si="139"/>
        <v>0</v>
      </c>
    </row>
    <row r="602" spans="1:19" ht="63" outlineLevel="5">
      <c r="A602" s="132" t="s">
        <v>674</v>
      </c>
      <c r="B602" s="133" t="s">
        <v>46</v>
      </c>
      <c r="C602" s="133" t="s">
        <v>10</v>
      </c>
      <c r="D602" s="133" t="s">
        <v>2</v>
      </c>
      <c r="E602" s="133" t="s">
        <v>22</v>
      </c>
      <c r="F602" s="134">
        <f>Приложение_6.1!F77</f>
        <v>27172038.219999999</v>
      </c>
      <c r="G602" s="134"/>
      <c r="H602" s="134">
        <f>Приложение_6.1!H77</f>
        <v>27120201.07</v>
      </c>
      <c r="I602" s="134"/>
      <c r="K602" s="134">
        <v>27172038.219999999</v>
      </c>
      <c r="L602" s="134"/>
      <c r="M602" s="134">
        <v>27120201.07</v>
      </c>
      <c r="N602" s="134"/>
      <c r="P602" s="165">
        <f t="shared" si="136"/>
        <v>0</v>
      </c>
      <c r="Q602" s="165">
        <f t="shared" si="137"/>
        <v>0</v>
      </c>
      <c r="R602" s="165">
        <f t="shared" si="138"/>
        <v>0</v>
      </c>
      <c r="S602" s="165">
        <f t="shared" si="139"/>
        <v>0</v>
      </c>
    </row>
    <row r="603" spans="1:19" ht="31.5" outlineLevel="3">
      <c r="A603" s="132" t="s">
        <v>437</v>
      </c>
      <c r="B603" s="133" t="s">
        <v>48</v>
      </c>
      <c r="C603" s="133" t="s">
        <v>1</v>
      </c>
      <c r="D603" s="133" t="s">
        <v>3</v>
      </c>
      <c r="E603" s="133" t="s">
        <v>3</v>
      </c>
      <c r="F603" s="134">
        <f>F604</f>
        <v>3360</v>
      </c>
      <c r="G603" s="134"/>
      <c r="H603" s="134">
        <f>H604</f>
        <v>3360</v>
      </c>
      <c r="I603" s="134"/>
      <c r="K603" s="134">
        <v>3360</v>
      </c>
      <c r="L603" s="134"/>
      <c r="M603" s="134">
        <v>3360</v>
      </c>
      <c r="N603" s="134"/>
      <c r="P603" s="165">
        <f t="shared" si="136"/>
        <v>0</v>
      </c>
      <c r="Q603" s="165">
        <f t="shared" si="137"/>
        <v>0</v>
      </c>
      <c r="R603" s="165">
        <f t="shared" si="138"/>
        <v>0</v>
      </c>
      <c r="S603" s="165">
        <f t="shared" si="139"/>
        <v>0</v>
      </c>
    </row>
    <row r="604" spans="1:19" ht="78.75" outlineLevel="4">
      <c r="A604" s="132" t="s">
        <v>1226</v>
      </c>
      <c r="B604" s="133" t="s">
        <v>48</v>
      </c>
      <c r="C604" s="133" t="s">
        <v>10</v>
      </c>
      <c r="D604" s="133" t="s">
        <v>3</v>
      </c>
      <c r="E604" s="133" t="s">
        <v>3</v>
      </c>
      <c r="F604" s="134">
        <f>F605</f>
        <v>3360</v>
      </c>
      <c r="G604" s="134"/>
      <c r="H604" s="134">
        <f>H605</f>
        <v>3360</v>
      </c>
      <c r="I604" s="134"/>
      <c r="K604" s="134">
        <v>3360</v>
      </c>
      <c r="L604" s="134"/>
      <c r="M604" s="134">
        <v>3360</v>
      </c>
      <c r="N604" s="134"/>
      <c r="P604" s="165">
        <f t="shared" si="136"/>
        <v>0</v>
      </c>
      <c r="Q604" s="165">
        <f t="shared" si="137"/>
        <v>0</v>
      </c>
      <c r="R604" s="165">
        <f t="shared" si="138"/>
        <v>0</v>
      </c>
      <c r="S604" s="165">
        <f t="shared" si="139"/>
        <v>0</v>
      </c>
    </row>
    <row r="605" spans="1:19" ht="63" outlineLevel="5">
      <c r="A605" s="132" t="s">
        <v>674</v>
      </c>
      <c r="B605" s="133" t="s">
        <v>48</v>
      </c>
      <c r="C605" s="133" t="s">
        <v>10</v>
      </c>
      <c r="D605" s="133" t="s">
        <v>2</v>
      </c>
      <c r="E605" s="133" t="s">
        <v>22</v>
      </c>
      <c r="F605" s="134">
        <f>Приложение_6.1!F79</f>
        <v>3360</v>
      </c>
      <c r="G605" s="134"/>
      <c r="H605" s="134">
        <f>Приложение_6.1!H79</f>
        <v>3360</v>
      </c>
      <c r="I605" s="134"/>
      <c r="K605" s="134">
        <v>3360</v>
      </c>
      <c r="L605" s="134"/>
      <c r="M605" s="134">
        <v>3360</v>
      </c>
      <c r="N605" s="134"/>
      <c r="P605" s="165">
        <f t="shared" si="136"/>
        <v>0</v>
      </c>
      <c r="Q605" s="165">
        <f t="shared" si="137"/>
        <v>0</v>
      </c>
      <c r="R605" s="165">
        <f t="shared" si="138"/>
        <v>0</v>
      </c>
      <c r="S605" s="165">
        <f t="shared" si="139"/>
        <v>0</v>
      </c>
    </row>
    <row r="606" spans="1:19" ht="47.25" outlineLevel="3">
      <c r="A606" s="132" t="s">
        <v>443</v>
      </c>
      <c r="B606" s="133" t="s">
        <v>49</v>
      </c>
      <c r="C606" s="133" t="s">
        <v>1</v>
      </c>
      <c r="D606" s="133" t="s">
        <v>3</v>
      </c>
      <c r="E606" s="133" t="s">
        <v>3</v>
      </c>
      <c r="F606" s="134">
        <f>F607</f>
        <v>804922.44</v>
      </c>
      <c r="G606" s="134"/>
      <c r="H606" s="134">
        <f>H607</f>
        <v>874032.6</v>
      </c>
      <c r="I606" s="134"/>
      <c r="K606" s="134">
        <v>804922.44</v>
      </c>
      <c r="L606" s="134"/>
      <c r="M606" s="134">
        <v>874032.6</v>
      </c>
      <c r="N606" s="134"/>
      <c r="P606" s="165">
        <f t="shared" si="136"/>
        <v>0</v>
      </c>
      <c r="Q606" s="165">
        <f t="shared" si="137"/>
        <v>0</v>
      </c>
      <c r="R606" s="165">
        <f t="shared" si="138"/>
        <v>0</v>
      </c>
      <c r="S606" s="165">
        <f t="shared" si="139"/>
        <v>0</v>
      </c>
    </row>
    <row r="607" spans="1:19" ht="78.75" outlineLevel="4">
      <c r="A607" s="132" t="s">
        <v>1226</v>
      </c>
      <c r="B607" s="133" t="s">
        <v>49</v>
      </c>
      <c r="C607" s="133" t="s">
        <v>10</v>
      </c>
      <c r="D607" s="133" t="s">
        <v>3</v>
      </c>
      <c r="E607" s="133" t="s">
        <v>3</v>
      </c>
      <c r="F607" s="134">
        <f>F608</f>
        <v>804922.44</v>
      </c>
      <c r="G607" s="134"/>
      <c r="H607" s="134">
        <f>H608</f>
        <v>874032.6</v>
      </c>
      <c r="I607" s="134"/>
      <c r="K607" s="134">
        <v>804922.44</v>
      </c>
      <c r="L607" s="134"/>
      <c r="M607" s="134">
        <v>874032.6</v>
      </c>
      <c r="N607" s="134"/>
      <c r="P607" s="165">
        <f t="shared" si="136"/>
        <v>0</v>
      </c>
      <c r="Q607" s="165">
        <f t="shared" si="137"/>
        <v>0</v>
      </c>
      <c r="R607" s="165">
        <f t="shared" si="138"/>
        <v>0</v>
      </c>
      <c r="S607" s="165">
        <f t="shared" si="139"/>
        <v>0</v>
      </c>
    </row>
    <row r="608" spans="1:19" ht="63" outlineLevel="5">
      <c r="A608" s="132" t="s">
        <v>674</v>
      </c>
      <c r="B608" s="133" t="s">
        <v>49</v>
      </c>
      <c r="C608" s="133" t="s">
        <v>10</v>
      </c>
      <c r="D608" s="133" t="s">
        <v>2</v>
      </c>
      <c r="E608" s="133" t="s">
        <v>22</v>
      </c>
      <c r="F608" s="134">
        <f>Приложение_6.1!F81</f>
        <v>804922.44</v>
      </c>
      <c r="G608" s="134"/>
      <c r="H608" s="134">
        <f>Приложение_6.1!H81</f>
        <v>874032.6</v>
      </c>
      <c r="I608" s="134"/>
      <c r="K608" s="134">
        <v>804922.44</v>
      </c>
      <c r="L608" s="134"/>
      <c r="M608" s="134">
        <v>874032.6</v>
      </c>
      <c r="N608" s="134"/>
      <c r="P608" s="165">
        <f t="shared" si="136"/>
        <v>0</v>
      </c>
      <c r="Q608" s="165">
        <f t="shared" si="137"/>
        <v>0</v>
      </c>
      <c r="R608" s="165">
        <f t="shared" si="138"/>
        <v>0</v>
      </c>
      <c r="S608" s="165">
        <f t="shared" si="139"/>
        <v>0</v>
      </c>
    </row>
    <row r="609" spans="1:19" ht="63" outlineLevel="3">
      <c r="A609" s="132" t="s">
        <v>439</v>
      </c>
      <c r="B609" s="133" t="s">
        <v>50</v>
      </c>
      <c r="C609" s="133" t="s">
        <v>1</v>
      </c>
      <c r="D609" s="133" t="s">
        <v>3</v>
      </c>
      <c r="E609" s="133" t="s">
        <v>3</v>
      </c>
      <c r="F609" s="134">
        <f>F610</f>
        <v>463200</v>
      </c>
      <c r="G609" s="134"/>
      <c r="H609" s="134">
        <f>H610</f>
        <v>422900</v>
      </c>
      <c r="I609" s="134"/>
      <c r="K609" s="134">
        <v>463200</v>
      </c>
      <c r="L609" s="134"/>
      <c r="M609" s="134">
        <v>422900</v>
      </c>
      <c r="N609" s="134"/>
      <c r="P609" s="165">
        <f t="shared" si="136"/>
        <v>0</v>
      </c>
      <c r="Q609" s="165">
        <f t="shared" si="137"/>
        <v>0</v>
      </c>
      <c r="R609" s="165">
        <f t="shared" si="138"/>
        <v>0</v>
      </c>
      <c r="S609" s="165">
        <f t="shared" si="139"/>
        <v>0</v>
      </c>
    </row>
    <row r="610" spans="1:19" ht="78.75" outlineLevel="4">
      <c r="A610" s="132" t="s">
        <v>1226</v>
      </c>
      <c r="B610" s="133" t="s">
        <v>50</v>
      </c>
      <c r="C610" s="133" t="s">
        <v>10</v>
      </c>
      <c r="D610" s="133" t="s">
        <v>3</v>
      </c>
      <c r="E610" s="133" t="s">
        <v>3</v>
      </c>
      <c r="F610" s="134">
        <f>F611</f>
        <v>463200</v>
      </c>
      <c r="G610" s="134"/>
      <c r="H610" s="134">
        <f>H611</f>
        <v>422900</v>
      </c>
      <c r="I610" s="134"/>
      <c r="K610" s="134">
        <v>463200</v>
      </c>
      <c r="L610" s="134"/>
      <c r="M610" s="134">
        <v>422900</v>
      </c>
      <c r="N610" s="134"/>
      <c r="P610" s="165">
        <f t="shared" si="136"/>
        <v>0</v>
      </c>
      <c r="Q610" s="165">
        <f t="shared" si="137"/>
        <v>0</v>
      </c>
      <c r="R610" s="165">
        <f t="shared" si="138"/>
        <v>0</v>
      </c>
      <c r="S610" s="165">
        <f t="shared" si="139"/>
        <v>0</v>
      </c>
    </row>
    <row r="611" spans="1:19" ht="63" outlineLevel="5">
      <c r="A611" s="132" t="s">
        <v>674</v>
      </c>
      <c r="B611" s="133" t="s">
        <v>50</v>
      </c>
      <c r="C611" s="133" t="s">
        <v>10</v>
      </c>
      <c r="D611" s="133" t="s">
        <v>2</v>
      </c>
      <c r="E611" s="133" t="s">
        <v>22</v>
      </c>
      <c r="F611" s="134">
        <f>Приложение_6.1!F83</f>
        <v>463200</v>
      </c>
      <c r="G611" s="134"/>
      <c r="H611" s="134">
        <f>Приложение_6.1!H83</f>
        <v>422900</v>
      </c>
      <c r="I611" s="134"/>
      <c r="K611" s="134">
        <v>463200</v>
      </c>
      <c r="L611" s="134"/>
      <c r="M611" s="134">
        <v>422900</v>
      </c>
      <c r="N611" s="134"/>
      <c r="P611" s="165">
        <f t="shared" si="136"/>
        <v>0</v>
      </c>
      <c r="Q611" s="165">
        <f t="shared" si="137"/>
        <v>0</v>
      </c>
      <c r="R611" s="165">
        <f t="shared" si="138"/>
        <v>0</v>
      </c>
      <c r="S611" s="165">
        <f t="shared" si="139"/>
        <v>0</v>
      </c>
    </row>
    <row r="612" spans="1:19" ht="47.25" outlineLevel="2">
      <c r="A612" s="132" t="s">
        <v>533</v>
      </c>
      <c r="B612" s="133" t="s">
        <v>144</v>
      </c>
      <c r="C612" s="133" t="s">
        <v>1</v>
      </c>
      <c r="D612" s="133" t="s">
        <v>3</v>
      </c>
      <c r="E612" s="133" t="s">
        <v>3</v>
      </c>
      <c r="F612" s="134">
        <f>F613</f>
        <v>2131000</v>
      </c>
      <c r="G612" s="134">
        <f>G613</f>
        <v>2131000</v>
      </c>
      <c r="H612" s="134">
        <f>H613</f>
        <v>2131000</v>
      </c>
      <c r="I612" s="134">
        <f>I613</f>
        <v>2131000</v>
      </c>
      <c r="K612" s="134">
        <v>2131000</v>
      </c>
      <c r="L612" s="134">
        <f>L615+L617</f>
        <v>2131000</v>
      </c>
      <c r="M612" s="134">
        <v>2131000</v>
      </c>
      <c r="N612" s="134">
        <f>N615+N617</f>
        <v>2131000</v>
      </c>
      <c r="P612" s="165">
        <f t="shared" si="136"/>
        <v>0</v>
      </c>
      <c r="Q612" s="165">
        <f t="shared" si="137"/>
        <v>0</v>
      </c>
      <c r="R612" s="165">
        <f t="shared" si="138"/>
        <v>0</v>
      </c>
      <c r="S612" s="165">
        <f t="shared" si="139"/>
        <v>0</v>
      </c>
    </row>
    <row r="613" spans="1:19" ht="110.25" outlineLevel="3">
      <c r="A613" s="132" t="s">
        <v>456</v>
      </c>
      <c r="B613" s="133" t="s">
        <v>145</v>
      </c>
      <c r="C613" s="133" t="s">
        <v>1</v>
      </c>
      <c r="D613" s="133" t="s">
        <v>3</v>
      </c>
      <c r="E613" s="133" t="s">
        <v>3</v>
      </c>
      <c r="F613" s="134">
        <f>F614+F616</f>
        <v>2131000</v>
      </c>
      <c r="G613" s="134">
        <f>G614+G616</f>
        <v>2131000</v>
      </c>
      <c r="H613" s="134">
        <f>H614+H616</f>
        <v>2131000</v>
      </c>
      <c r="I613" s="134">
        <f>I614+I616</f>
        <v>2131000</v>
      </c>
      <c r="K613" s="134">
        <v>2131000</v>
      </c>
      <c r="L613" s="134">
        <v>2131000</v>
      </c>
      <c r="M613" s="134">
        <v>2131000</v>
      </c>
      <c r="N613" s="134">
        <v>2131000</v>
      </c>
      <c r="P613" s="165">
        <f t="shared" si="136"/>
        <v>0</v>
      </c>
      <c r="Q613" s="165">
        <f t="shared" si="137"/>
        <v>0</v>
      </c>
      <c r="R613" s="165">
        <f t="shared" si="138"/>
        <v>0</v>
      </c>
      <c r="S613" s="165">
        <f t="shared" si="139"/>
        <v>0</v>
      </c>
    </row>
    <row r="614" spans="1:19" ht="78.75" outlineLevel="4">
      <c r="A614" s="132" t="s">
        <v>1226</v>
      </c>
      <c r="B614" s="133" t="s">
        <v>145</v>
      </c>
      <c r="C614" s="133" t="s">
        <v>10</v>
      </c>
      <c r="D614" s="133" t="s">
        <v>3</v>
      </c>
      <c r="E614" s="133" t="s">
        <v>3</v>
      </c>
      <c r="F614" s="134">
        <f>F615</f>
        <v>1772478.95</v>
      </c>
      <c r="G614" s="134">
        <f>G615</f>
        <v>1772478.95</v>
      </c>
      <c r="H614" s="134">
        <f>H615</f>
        <v>1772478.95</v>
      </c>
      <c r="I614" s="134">
        <f>I615</f>
        <v>1772478.95</v>
      </c>
      <c r="K614" s="134">
        <v>1772478.95</v>
      </c>
      <c r="L614" s="134">
        <v>1772478.95</v>
      </c>
      <c r="M614" s="134">
        <v>1772478.95</v>
      </c>
      <c r="N614" s="134">
        <v>1772478.95</v>
      </c>
      <c r="P614" s="165">
        <f t="shared" si="136"/>
        <v>0</v>
      </c>
      <c r="Q614" s="165">
        <f t="shared" si="137"/>
        <v>0</v>
      </c>
      <c r="R614" s="165">
        <f t="shared" si="138"/>
        <v>0</v>
      </c>
      <c r="S614" s="165">
        <f t="shared" si="139"/>
        <v>0</v>
      </c>
    </row>
    <row r="615" spans="1:19" outlineLevel="5">
      <c r="A615" s="132" t="s">
        <v>678</v>
      </c>
      <c r="B615" s="133" t="s">
        <v>145</v>
      </c>
      <c r="C615" s="133" t="s">
        <v>10</v>
      </c>
      <c r="D615" s="133" t="s">
        <v>14</v>
      </c>
      <c r="E615" s="133" t="s">
        <v>22</v>
      </c>
      <c r="F615" s="134">
        <f>Приложение_6.1!F253</f>
        <v>1772478.95</v>
      </c>
      <c r="G615" s="134">
        <f>F615</f>
        <v>1772478.95</v>
      </c>
      <c r="H615" s="134">
        <f>Приложение_6.1!H253</f>
        <v>1772478.95</v>
      </c>
      <c r="I615" s="134">
        <f>H615</f>
        <v>1772478.95</v>
      </c>
      <c r="K615" s="134">
        <v>1772478.95</v>
      </c>
      <c r="L615" s="134">
        <v>1772478.95</v>
      </c>
      <c r="M615" s="134">
        <v>1772478.95</v>
      </c>
      <c r="N615" s="134">
        <v>1772478.95</v>
      </c>
      <c r="P615" s="165">
        <f t="shared" si="136"/>
        <v>0</v>
      </c>
      <c r="Q615" s="165">
        <f t="shared" si="137"/>
        <v>0</v>
      </c>
      <c r="R615" s="165">
        <f t="shared" si="138"/>
        <v>0</v>
      </c>
      <c r="S615" s="165">
        <f t="shared" si="139"/>
        <v>0</v>
      </c>
    </row>
    <row r="616" spans="1:19" ht="31.5" outlineLevel="4">
      <c r="A616" s="132" t="s">
        <v>703</v>
      </c>
      <c r="B616" s="133" t="s">
        <v>145</v>
      </c>
      <c r="C616" s="133" t="s">
        <v>17</v>
      </c>
      <c r="D616" s="133" t="s">
        <v>3</v>
      </c>
      <c r="E616" s="133" t="s">
        <v>3</v>
      </c>
      <c r="F616" s="134">
        <f>F617</f>
        <v>358521.05</v>
      </c>
      <c r="G616" s="134">
        <f>G617</f>
        <v>358521.05</v>
      </c>
      <c r="H616" s="134">
        <f>H617</f>
        <v>358521.05</v>
      </c>
      <c r="I616" s="134">
        <f>I617</f>
        <v>358521.05</v>
      </c>
      <c r="K616" s="134">
        <v>358521.05</v>
      </c>
      <c r="L616" s="134">
        <v>358521.05</v>
      </c>
      <c r="M616" s="134">
        <v>358521.05</v>
      </c>
      <c r="N616" s="134">
        <v>358521.05</v>
      </c>
      <c r="P616" s="165">
        <f t="shared" si="136"/>
        <v>0</v>
      </c>
      <c r="Q616" s="165">
        <f t="shared" si="137"/>
        <v>0</v>
      </c>
      <c r="R616" s="165">
        <f t="shared" si="138"/>
        <v>0</v>
      </c>
      <c r="S616" s="165">
        <f t="shared" si="139"/>
        <v>0</v>
      </c>
    </row>
    <row r="617" spans="1:19" outlineLevel="5">
      <c r="A617" s="132" t="s">
        <v>678</v>
      </c>
      <c r="B617" s="133" t="s">
        <v>145</v>
      </c>
      <c r="C617" s="133" t="s">
        <v>17</v>
      </c>
      <c r="D617" s="133" t="s">
        <v>14</v>
      </c>
      <c r="E617" s="133" t="s">
        <v>22</v>
      </c>
      <c r="F617" s="134">
        <f>Приложение_6.1!F254</f>
        <v>358521.05</v>
      </c>
      <c r="G617" s="134">
        <f>F617</f>
        <v>358521.05</v>
      </c>
      <c r="H617" s="134">
        <f>Приложение_6.1!H254</f>
        <v>358521.05</v>
      </c>
      <c r="I617" s="134">
        <f>H617</f>
        <v>358521.05</v>
      </c>
      <c r="K617" s="134">
        <v>358521.05</v>
      </c>
      <c r="L617" s="134">
        <v>358521.05</v>
      </c>
      <c r="M617" s="134">
        <v>358521.05</v>
      </c>
      <c r="N617" s="134">
        <v>358521.05</v>
      </c>
      <c r="P617" s="165">
        <f t="shared" si="136"/>
        <v>0</v>
      </c>
      <c r="Q617" s="165">
        <f t="shared" si="137"/>
        <v>0</v>
      </c>
      <c r="R617" s="165">
        <f t="shared" si="138"/>
        <v>0</v>
      </c>
      <c r="S617" s="165">
        <f t="shared" si="139"/>
        <v>0</v>
      </c>
    </row>
    <row r="618" spans="1:19" ht="31.5" outlineLevel="2">
      <c r="A618" s="132" t="s">
        <v>522</v>
      </c>
      <c r="B618" s="133" t="s">
        <v>110</v>
      </c>
      <c r="C618" s="133" t="s">
        <v>1</v>
      </c>
      <c r="D618" s="133" t="s">
        <v>3</v>
      </c>
      <c r="E618" s="133" t="s">
        <v>3</v>
      </c>
      <c r="F618" s="134">
        <f>F619+F622</f>
        <v>771000</v>
      </c>
      <c r="G618" s="134">
        <f>G619+G622</f>
        <v>771000</v>
      </c>
      <c r="H618" s="134">
        <f>H619+H622</f>
        <v>771000</v>
      </c>
      <c r="I618" s="134">
        <f>I619+I622</f>
        <v>771000</v>
      </c>
      <c r="K618" s="134">
        <v>771000</v>
      </c>
      <c r="L618" s="134">
        <f>L621+L624+L626</f>
        <v>771000</v>
      </c>
      <c r="M618" s="134">
        <v>771000</v>
      </c>
      <c r="N618" s="134">
        <f>N621+N624+N626</f>
        <v>771000</v>
      </c>
      <c r="P618" s="165">
        <f t="shared" si="136"/>
        <v>0</v>
      </c>
      <c r="Q618" s="165">
        <f t="shared" si="137"/>
        <v>0</v>
      </c>
      <c r="R618" s="165">
        <f t="shared" si="138"/>
        <v>0</v>
      </c>
      <c r="S618" s="165">
        <f t="shared" si="139"/>
        <v>0</v>
      </c>
    </row>
    <row r="619" spans="1:19" ht="126" outlineLevel="3">
      <c r="A619" s="132" t="s">
        <v>451</v>
      </c>
      <c r="B619" s="133" t="s">
        <v>111</v>
      </c>
      <c r="C619" s="133" t="s">
        <v>1</v>
      </c>
      <c r="D619" s="133" t="s">
        <v>3</v>
      </c>
      <c r="E619" s="133" t="s">
        <v>3</v>
      </c>
      <c r="F619" s="134">
        <f t="shared" ref="F619:G620" si="140">F620</f>
        <v>6000</v>
      </c>
      <c r="G619" s="134">
        <f t="shared" si="140"/>
        <v>6000</v>
      </c>
      <c r="H619" s="134">
        <f t="shared" ref="H619:H620" si="141">H620</f>
        <v>6000</v>
      </c>
      <c r="I619" s="134">
        <f t="shared" ref="I619:I620" si="142">I620</f>
        <v>6000</v>
      </c>
      <c r="K619" s="134">
        <v>6000</v>
      </c>
      <c r="L619" s="134">
        <v>6000</v>
      </c>
      <c r="M619" s="134">
        <v>6000</v>
      </c>
      <c r="N619" s="134">
        <v>6000</v>
      </c>
      <c r="P619" s="165">
        <f t="shared" si="136"/>
        <v>0</v>
      </c>
      <c r="Q619" s="165">
        <f t="shared" si="137"/>
        <v>0</v>
      </c>
      <c r="R619" s="165">
        <f t="shared" si="138"/>
        <v>0</v>
      </c>
      <c r="S619" s="165">
        <f t="shared" si="139"/>
        <v>0</v>
      </c>
    </row>
    <row r="620" spans="1:19" ht="31.5" outlineLevel="4">
      <c r="A620" s="132" t="s">
        <v>703</v>
      </c>
      <c r="B620" s="133" t="s">
        <v>111</v>
      </c>
      <c r="C620" s="133" t="s">
        <v>17</v>
      </c>
      <c r="D620" s="133" t="s">
        <v>3</v>
      </c>
      <c r="E620" s="133" t="s">
        <v>3</v>
      </c>
      <c r="F620" s="134">
        <f t="shared" si="140"/>
        <v>6000</v>
      </c>
      <c r="G620" s="134">
        <f t="shared" si="140"/>
        <v>6000</v>
      </c>
      <c r="H620" s="134">
        <f t="shared" si="141"/>
        <v>6000</v>
      </c>
      <c r="I620" s="134">
        <f t="shared" si="142"/>
        <v>6000</v>
      </c>
      <c r="K620" s="134">
        <v>6000</v>
      </c>
      <c r="L620" s="134">
        <v>6000</v>
      </c>
      <c r="M620" s="134">
        <v>6000</v>
      </c>
      <c r="N620" s="134">
        <v>6000</v>
      </c>
      <c r="P620" s="165">
        <f t="shared" si="136"/>
        <v>0</v>
      </c>
      <c r="Q620" s="165">
        <f t="shared" si="137"/>
        <v>0</v>
      </c>
      <c r="R620" s="165">
        <f t="shared" si="138"/>
        <v>0</v>
      </c>
      <c r="S620" s="165">
        <f t="shared" si="139"/>
        <v>0</v>
      </c>
    </row>
    <row r="621" spans="1:19" outlineLevel="5">
      <c r="A621" s="132" t="s">
        <v>677</v>
      </c>
      <c r="B621" s="133" t="s">
        <v>111</v>
      </c>
      <c r="C621" s="133" t="s">
        <v>17</v>
      </c>
      <c r="D621" s="133" t="s">
        <v>2</v>
      </c>
      <c r="E621" s="133" t="s">
        <v>66</v>
      </c>
      <c r="F621" s="134">
        <f>Приложение_6.1!F188</f>
        <v>6000</v>
      </c>
      <c r="G621" s="134">
        <f>F621</f>
        <v>6000</v>
      </c>
      <c r="H621" s="134">
        <f>Приложение_6.1!H188</f>
        <v>6000</v>
      </c>
      <c r="I621" s="134">
        <f>H621</f>
        <v>6000</v>
      </c>
      <c r="K621" s="134">
        <v>6000</v>
      </c>
      <c r="L621" s="134">
        <v>6000</v>
      </c>
      <c r="M621" s="134">
        <v>6000</v>
      </c>
      <c r="N621" s="134">
        <v>6000</v>
      </c>
      <c r="P621" s="165">
        <f t="shared" si="136"/>
        <v>0</v>
      </c>
      <c r="Q621" s="165">
        <f t="shared" si="137"/>
        <v>0</v>
      </c>
      <c r="R621" s="165">
        <f t="shared" si="138"/>
        <v>0</v>
      </c>
      <c r="S621" s="165">
        <f t="shared" si="139"/>
        <v>0</v>
      </c>
    </row>
    <row r="622" spans="1:19" ht="31.5" outlineLevel="3">
      <c r="A622" s="132" t="s">
        <v>452</v>
      </c>
      <c r="B622" s="133" t="s">
        <v>112</v>
      </c>
      <c r="C622" s="133" t="s">
        <v>1</v>
      </c>
      <c r="D622" s="133" t="s">
        <v>3</v>
      </c>
      <c r="E622" s="133" t="s">
        <v>3</v>
      </c>
      <c r="F622" s="134">
        <f>F623+F625</f>
        <v>765000</v>
      </c>
      <c r="G622" s="134">
        <f>G623+G625</f>
        <v>765000</v>
      </c>
      <c r="H622" s="134">
        <f>H623+H625</f>
        <v>765000</v>
      </c>
      <c r="I622" s="134">
        <f>I623+I625</f>
        <v>765000</v>
      </c>
      <c r="K622" s="134">
        <v>765000</v>
      </c>
      <c r="L622" s="134">
        <v>765000</v>
      </c>
      <c r="M622" s="134">
        <v>765000</v>
      </c>
      <c r="N622" s="134">
        <v>765000</v>
      </c>
      <c r="P622" s="165">
        <f t="shared" si="136"/>
        <v>0</v>
      </c>
      <c r="Q622" s="165">
        <f t="shared" si="137"/>
        <v>0</v>
      </c>
      <c r="R622" s="165">
        <f t="shared" si="138"/>
        <v>0</v>
      </c>
      <c r="S622" s="165">
        <f t="shared" si="139"/>
        <v>0</v>
      </c>
    </row>
    <row r="623" spans="1:19" ht="78.75" outlineLevel="4">
      <c r="A623" s="132" t="s">
        <v>1226</v>
      </c>
      <c r="B623" s="133" t="s">
        <v>112</v>
      </c>
      <c r="C623" s="133" t="s">
        <v>10</v>
      </c>
      <c r="D623" s="133" t="s">
        <v>3</v>
      </c>
      <c r="E623" s="133" t="s">
        <v>3</v>
      </c>
      <c r="F623" s="134">
        <f>F624</f>
        <v>698220.45</v>
      </c>
      <c r="G623" s="134">
        <f>G624</f>
        <v>698220.45</v>
      </c>
      <c r="H623" s="134">
        <f>H624</f>
        <v>698220.45</v>
      </c>
      <c r="I623" s="134">
        <f>I624</f>
        <v>698220.45</v>
      </c>
      <c r="K623" s="134">
        <v>698220.45</v>
      </c>
      <c r="L623" s="134">
        <v>698220.45</v>
      </c>
      <c r="M623" s="134">
        <v>698220.45</v>
      </c>
      <c r="N623" s="134">
        <v>698220.45</v>
      </c>
      <c r="P623" s="165">
        <f t="shared" si="136"/>
        <v>0</v>
      </c>
      <c r="Q623" s="165">
        <f t="shared" si="137"/>
        <v>0</v>
      </c>
      <c r="R623" s="165">
        <f t="shared" si="138"/>
        <v>0</v>
      </c>
      <c r="S623" s="165">
        <f t="shared" si="139"/>
        <v>0</v>
      </c>
    </row>
    <row r="624" spans="1:19" outlineLevel="5">
      <c r="A624" s="132" t="s">
        <v>677</v>
      </c>
      <c r="B624" s="133" t="s">
        <v>112</v>
      </c>
      <c r="C624" s="133" t="s">
        <v>10</v>
      </c>
      <c r="D624" s="133" t="s">
        <v>2</v>
      </c>
      <c r="E624" s="133" t="s">
        <v>66</v>
      </c>
      <c r="F624" s="134">
        <f>Приложение_6.1!F190</f>
        <v>698220.45</v>
      </c>
      <c r="G624" s="134">
        <f>F624</f>
        <v>698220.45</v>
      </c>
      <c r="H624" s="134">
        <f>Приложение_6.1!H190</f>
        <v>698220.45</v>
      </c>
      <c r="I624" s="134">
        <f>H624</f>
        <v>698220.45</v>
      </c>
      <c r="K624" s="134">
        <v>698220.45</v>
      </c>
      <c r="L624" s="134">
        <v>698220.45</v>
      </c>
      <c r="M624" s="134">
        <v>698220.45</v>
      </c>
      <c r="N624" s="134">
        <v>698220.45</v>
      </c>
      <c r="P624" s="165">
        <f t="shared" si="136"/>
        <v>0</v>
      </c>
      <c r="Q624" s="165">
        <f t="shared" si="137"/>
        <v>0</v>
      </c>
      <c r="R624" s="165">
        <f t="shared" si="138"/>
        <v>0</v>
      </c>
      <c r="S624" s="165">
        <f t="shared" si="139"/>
        <v>0</v>
      </c>
    </row>
    <row r="625" spans="1:19" ht="31.5" outlineLevel="4">
      <c r="A625" s="132" t="s">
        <v>703</v>
      </c>
      <c r="B625" s="133" t="s">
        <v>112</v>
      </c>
      <c r="C625" s="133" t="s">
        <v>17</v>
      </c>
      <c r="D625" s="133" t="s">
        <v>3</v>
      </c>
      <c r="E625" s="133" t="s">
        <v>3</v>
      </c>
      <c r="F625" s="134">
        <f>F626</f>
        <v>66779.55</v>
      </c>
      <c r="G625" s="134">
        <f>G626</f>
        <v>66779.55</v>
      </c>
      <c r="H625" s="134">
        <f>H626</f>
        <v>66779.55</v>
      </c>
      <c r="I625" s="134">
        <f>I626</f>
        <v>66779.55</v>
      </c>
      <c r="K625" s="134">
        <v>66779.55</v>
      </c>
      <c r="L625" s="134">
        <v>66779.55</v>
      </c>
      <c r="M625" s="134">
        <v>66779.55</v>
      </c>
      <c r="N625" s="134">
        <v>66779.55</v>
      </c>
      <c r="P625" s="165">
        <f t="shared" si="136"/>
        <v>0</v>
      </c>
      <c r="Q625" s="165">
        <f t="shared" si="137"/>
        <v>0</v>
      </c>
      <c r="R625" s="165">
        <f t="shared" si="138"/>
        <v>0</v>
      </c>
      <c r="S625" s="165">
        <f t="shared" si="139"/>
        <v>0</v>
      </c>
    </row>
    <row r="626" spans="1:19" outlineLevel="5">
      <c r="A626" s="132" t="s">
        <v>677</v>
      </c>
      <c r="B626" s="133" t="s">
        <v>112</v>
      </c>
      <c r="C626" s="133" t="s">
        <v>17</v>
      </c>
      <c r="D626" s="133" t="s">
        <v>2</v>
      </c>
      <c r="E626" s="133" t="s">
        <v>66</v>
      </c>
      <c r="F626" s="134">
        <f>Приложение_6.1!F191</f>
        <v>66779.55</v>
      </c>
      <c r="G626" s="134">
        <f>F626</f>
        <v>66779.55</v>
      </c>
      <c r="H626" s="134">
        <f>Приложение_6.1!H191</f>
        <v>66779.55</v>
      </c>
      <c r="I626" s="134">
        <f>H626</f>
        <v>66779.55</v>
      </c>
      <c r="K626" s="134">
        <v>66779.55</v>
      </c>
      <c r="L626" s="134">
        <v>66779.55</v>
      </c>
      <c r="M626" s="134">
        <v>66779.55</v>
      </c>
      <c r="N626" s="134">
        <v>66779.55</v>
      </c>
      <c r="P626" s="165">
        <f t="shared" si="136"/>
        <v>0</v>
      </c>
      <c r="Q626" s="165">
        <f t="shared" si="137"/>
        <v>0</v>
      </c>
      <c r="R626" s="165">
        <f t="shared" si="138"/>
        <v>0</v>
      </c>
      <c r="S626" s="165">
        <f t="shared" si="139"/>
        <v>0</v>
      </c>
    </row>
    <row r="627" spans="1:19" ht="47.25" outlineLevel="2">
      <c r="A627" s="132" t="s">
        <v>616</v>
      </c>
      <c r="B627" s="133" t="s">
        <v>401</v>
      </c>
      <c r="C627" s="133" t="s">
        <v>1</v>
      </c>
      <c r="D627" s="133" t="s">
        <v>3</v>
      </c>
      <c r="E627" s="133" t="s">
        <v>3</v>
      </c>
      <c r="F627" s="134">
        <f>F628</f>
        <v>1321500</v>
      </c>
      <c r="G627" s="134">
        <f>G628</f>
        <v>1321500</v>
      </c>
      <c r="H627" s="134">
        <f>H628</f>
        <v>1321500</v>
      </c>
      <c r="I627" s="134">
        <f>I628</f>
        <v>1321500</v>
      </c>
      <c r="K627" s="134">
        <v>1321500</v>
      </c>
      <c r="L627" s="134">
        <f>L630+L632</f>
        <v>1321500</v>
      </c>
      <c r="M627" s="134">
        <v>1321500</v>
      </c>
      <c r="N627" s="134">
        <f>N630+N632</f>
        <v>1321500</v>
      </c>
      <c r="P627" s="165">
        <f t="shared" si="136"/>
        <v>0</v>
      </c>
      <c r="Q627" s="165">
        <f t="shared" si="137"/>
        <v>0</v>
      </c>
      <c r="R627" s="165">
        <f t="shared" si="138"/>
        <v>0</v>
      </c>
      <c r="S627" s="165">
        <f t="shared" si="139"/>
        <v>0</v>
      </c>
    </row>
    <row r="628" spans="1:19" ht="47.25" outlineLevel="3">
      <c r="A628" s="132" t="s">
        <v>492</v>
      </c>
      <c r="B628" s="133" t="s">
        <v>402</v>
      </c>
      <c r="C628" s="133" t="s">
        <v>1</v>
      </c>
      <c r="D628" s="133" t="s">
        <v>3</v>
      </c>
      <c r="E628" s="133" t="s">
        <v>3</v>
      </c>
      <c r="F628" s="134">
        <f>F629+F631</f>
        <v>1321500</v>
      </c>
      <c r="G628" s="134">
        <f>G629+G631</f>
        <v>1321500</v>
      </c>
      <c r="H628" s="134">
        <f>H629+H631</f>
        <v>1321500</v>
      </c>
      <c r="I628" s="134">
        <f>I629+I631</f>
        <v>1321500</v>
      </c>
      <c r="K628" s="134">
        <v>1321500</v>
      </c>
      <c r="L628" s="134">
        <v>1321500</v>
      </c>
      <c r="M628" s="134">
        <v>1321500</v>
      </c>
      <c r="N628" s="134">
        <v>1321500</v>
      </c>
      <c r="P628" s="165">
        <f t="shared" si="136"/>
        <v>0</v>
      </c>
      <c r="Q628" s="165">
        <f t="shared" si="137"/>
        <v>0</v>
      </c>
      <c r="R628" s="165">
        <f t="shared" si="138"/>
        <v>0</v>
      </c>
      <c r="S628" s="165">
        <f t="shared" si="139"/>
        <v>0</v>
      </c>
    </row>
    <row r="629" spans="1:19" ht="78.75" outlineLevel="4">
      <c r="A629" s="132" t="s">
        <v>1226</v>
      </c>
      <c r="B629" s="133" t="s">
        <v>402</v>
      </c>
      <c r="C629" s="133" t="s">
        <v>10</v>
      </c>
      <c r="D629" s="133" t="s">
        <v>3</v>
      </c>
      <c r="E629" s="133" t="s">
        <v>3</v>
      </c>
      <c r="F629" s="134">
        <f>F630</f>
        <v>1185628.17</v>
      </c>
      <c r="G629" s="134">
        <f>G630</f>
        <v>1185628.17</v>
      </c>
      <c r="H629" s="134">
        <f>H630</f>
        <v>1185628.17</v>
      </c>
      <c r="I629" s="134">
        <f>I630</f>
        <v>1185628.17</v>
      </c>
      <c r="K629" s="134">
        <v>1185628.17</v>
      </c>
      <c r="L629" s="134">
        <v>1185628.17</v>
      </c>
      <c r="M629" s="134">
        <v>1185628.17</v>
      </c>
      <c r="N629" s="134">
        <v>1185628.17</v>
      </c>
      <c r="P629" s="165">
        <f t="shared" si="136"/>
        <v>0</v>
      </c>
      <c r="Q629" s="165">
        <f t="shared" si="137"/>
        <v>0</v>
      </c>
      <c r="R629" s="165">
        <f t="shared" si="138"/>
        <v>0</v>
      </c>
      <c r="S629" s="165">
        <f t="shared" si="139"/>
        <v>0</v>
      </c>
    </row>
    <row r="630" spans="1:19" outlineLevel="5">
      <c r="A630" s="132" t="s">
        <v>697</v>
      </c>
      <c r="B630" s="133" t="s">
        <v>402</v>
      </c>
      <c r="C630" s="133" t="s">
        <v>10</v>
      </c>
      <c r="D630" s="133" t="s">
        <v>187</v>
      </c>
      <c r="E630" s="133" t="s">
        <v>22</v>
      </c>
      <c r="F630" s="134">
        <f>Приложение_6.1!F724</f>
        <v>1185628.17</v>
      </c>
      <c r="G630" s="134">
        <f>F630</f>
        <v>1185628.17</v>
      </c>
      <c r="H630" s="134">
        <f>Приложение_6.1!H724</f>
        <v>1185628.17</v>
      </c>
      <c r="I630" s="134">
        <f>H630</f>
        <v>1185628.17</v>
      </c>
      <c r="K630" s="134">
        <v>1185628.17</v>
      </c>
      <c r="L630" s="134">
        <v>1185628.17</v>
      </c>
      <c r="M630" s="134">
        <v>1185628.17</v>
      </c>
      <c r="N630" s="134">
        <v>1185628.17</v>
      </c>
      <c r="P630" s="165">
        <f t="shared" si="136"/>
        <v>0</v>
      </c>
      <c r="Q630" s="165">
        <f t="shared" si="137"/>
        <v>0</v>
      </c>
      <c r="R630" s="165">
        <f t="shared" si="138"/>
        <v>0</v>
      </c>
      <c r="S630" s="165">
        <f t="shared" si="139"/>
        <v>0</v>
      </c>
    </row>
    <row r="631" spans="1:19" ht="31.5" outlineLevel="4">
      <c r="A631" s="132" t="s">
        <v>703</v>
      </c>
      <c r="B631" s="133" t="s">
        <v>402</v>
      </c>
      <c r="C631" s="133" t="s">
        <v>17</v>
      </c>
      <c r="D631" s="133" t="s">
        <v>3</v>
      </c>
      <c r="E631" s="133" t="s">
        <v>3</v>
      </c>
      <c r="F631" s="134">
        <f>F632</f>
        <v>135871.82999999999</v>
      </c>
      <c r="G631" s="134">
        <f>G632</f>
        <v>135871.82999999999</v>
      </c>
      <c r="H631" s="134">
        <f>H632</f>
        <v>135871.82999999999</v>
      </c>
      <c r="I631" s="134">
        <f>I632</f>
        <v>135871.82999999999</v>
      </c>
      <c r="K631" s="134">
        <v>135871.82999999999</v>
      </c>
      <c r="L631" s="134">
        <v>135871.82999999999</v>
      </c>
      <c r="M631" s="134">
        <v>135871.82999999999</v>
      </c>
      <c r="N631" s="134">
        <v>135871.82999999999</v>
      </c>
      <c r="P631" s="165">
        <f t="shared" si="136"/>
        <v>0</v>
      </c>
      <c r="Q631" s="165">
        <f t="shared" si="137"/>
        <v>0</v>
      </c>
      <c r="R631" s="165">
        <f t="shared" si="138"/>
        <v>0</v>
      </c>
      <c r="S631" s="165">
        <f t="shared" si="139"/>
        <v>0</v>
      </c>
    </row>
    <row r="632" spans="1:19" outlineLevel="5">
      <c r="A632" s="132" t="s">
        <v>697</v>
      </c>
      <c r="B632" s="133" t="s">
        <v>402</v>
      </c>
      <c r="C632" s="133" t="s">
        <v>17</v>
      </c>
      <c r="D632" s="133" t="s">
        <v>187</v>
      </c>
      <c r="E632" s="133" t="s">
        <v>22</v>
      </c>
      <c r="F632" s="134">
        <f>Приложение_6.1!F725</f>
        <v>135871.82999999999</v>
      </c>
      <c r="G632" s="134">
        <f>F632</f>
        <v>135871.82999999999</v>
      </c>
      <c r="H632" s="134">
        <f>Приложение_6.1!H725</f>
        <v>135871.82999999999</v>
      </c>
      <c r="I632" s="134">
        <f>H632</f>
        <v>135871.82999999999</v>
      </c>
      <c r="K632" s="134">
        <v>135871.82999999999</v>
      </c>
      <c r="L632" s="134">
        <v>135871.82999999999</v>
      </c>
      <c r="M632" s="134">
        <v>135871.82999999999</v>
      </c>
      <c r="N632" s="134">
        <v>135871.82999999999</v>
      </c>
      <c r="P632" s="165">
        <f t="shared" si="136"/>
        <v>0</v>
      </c>
      <c r="Q632" s="165">
        <f t="shared" si="137"/>
        <v>0</v>
      </c>
      <c r="R632" s="165">
        <f t="shared" si="138"/>
        <v>0</v>
      </c>
      <c r="S632" s="165">
        <f t="shared" si="139"/>
        <v>0</v>
      </c>
    </row>
    <row r="633" spans="1:19" ht="110.25" outlineLevel="2">
      <c r="A633" s="132" t="s">
        <v>617</v>
      </c>
      <c r="B633" s="133" t="s">
        <v>403</v>
      </c>
      <c r="C633" s="133" t="s">
        <v>1</v>
      </c>
      <c r="D633" s="133" t="s">
        <v>3</v>
      </c>
      <c r="E633" s="133" t="s">
        <v>3</v>
      </c>
      <c r="F633" s="134">
        <f>F634</f>
        <v>145200</v>
      </c>
      <c r="G633" s="134">
        <f>G634</f>
        <v>145200</v>
      </c>
      <c r="H633" s="134">
        <f>H634</f>
        <v>145200</v>
      </c>
      <c r="I633" s="134">
        <f>I634</f>
        <v>145200</v>
      </c>
      <c r="K633" s="134">
        <v>145200</v>
      </c>
      <c r="L633" s="134">
        <f>L636+L638</f>
        <v>145200</v>
      </c>
      <c r="M633" s="134">
        <v>145200</v>
      </c>
      <c r="N633" s="134">
        <f>N636+N638</f>
        <v>145200</v>
      </c>
      <c r="P633" s="165">
        <f t="shared" si="136"/>
        <v>0</v>
      </c>
      <c r="Q633" s="165">
        <f t="shared" si="137"/>
        <v>0</v>
      </c>
      <c r="R633" s="165">
        <f t="shared" si="138"/>
        <v>0</v>
      </c>
      <c r="S633" s="165">
        <f t="shared" si="139"/>
        <v>0</v>
      </c>
    </row>
    <row r="634" spans="1:19" ht="110.25" outlineLevel="3">
      <c r="A634" s="132" t="s">
        <v>493</v>
      </c>
      <c r="B634" s="133" t="s">
        <v>404</v>
      </c>
      <c r="C634" s="133" t="s">
        <v>1</v>
      </c>
      <c r="D634" s="133" t="s">
        <v>3</v>
      </c>
      <c r="E634" s="133" t="s">
        <v>3</v>
      </c>
      <c r="F634" s="134">
        <f>F635+F637</f>
        <v>145200</v>
      </c>
      <c r="G634" s="134">
        <f t="shared" ref="G634:I634" si="143">G635+G637</f>
        <v>145200</v>
      </c>
      <c r="H634" s="134">
        <f t="shared" si="143"/>
        <v>145200</v>
      </c>
      <c r="I634" s="134">
        <f t="shared" si="143"/>
        <v>145200</v>
      </c>
      <c r="K634" s="134">
        <v>145200</v>
      </c>
      <c r="L634" s="134">
        <v>145200</v>
      </c>
      <c r="M634" s="134">
        <v>145200</v>
      </c>
      <c r="N634" s="134">
        <v>145200</v>
      </c>
      <c r="P634" s="165">
        <f t="shared" si="136"/>
        <v>0</v>
      </c>
      <c r="Q634" s="165">
        <f t="shared" si="137"/>
        <v>0</v>
      </c>
      <c r="R634" s="165">
        <f t="shared" si="138"/>
        <v>0</v>
      </c>
      <c r="S634" s="165">
        <f t="shared" si="139"/>
        <v>0</v>
      </c>
    </row>
    <row r="635" spans="1:19" ht="78.75" outlineLevel="4">
      <c r="A635" s="132" t="s">
        <v>1226</v>
      </c>
      <c r="B635" s="133" t="s">
        <v>404</v>
      </c>
      <c r="C635" s="133" t="s">
        <v>10</v>
      </c>
      <c r="D635" s="133" t="s">
        <v>3</v>
      </c>
      <c r="E635" s="133" t="s">
        <v>3</v>
      </c>
      <c r="F635" s="134">
        <f>F636</f>
        <v>128488.7</v>
      </c>
      <c r="G635" s="134">
        <f>G636</f>
        <v>128488.7</v>
      </c>
      <c r="H635" s="134">
        <f>H636</f>
        <v>128488.7</v>
      </c>
      <c r="I635" s="134">
        <f>I636</f>
        <v>128488.7</v>
      </c>
      <c r="K635" s="134">
        <v>128488.7</v>
      </c>
      <c r="L635" s="134">
        <v>128488.7</v>
      </c>
      <c r="M635" s="134">
        <v>128488.7</v>
      </c>
      <c r="N635" s="134">
        <v>128488.7</v>
      </c>
      <c r="P635" s="165">
        <f t="shared" si="136"/>
        <v>0</v>
      </c>
      <c r="Q635" s="165">
        <f t="shared" si="137"/>
        <v>0</v>
      </c>
      <c r="R635" s="165">
        <f t="shared" si="138"/>
        <v>0</v>
      </c>
      <c r="S635" s="165">
        <f t="shared" si="139"/>
        <v>0</v>
      </c>
    </row>
    <row r="636" spans="1:19" outlineLevel="5">
      <c r="A636" s="132" t="s">
        <v>697</v>
      </c>
      <c r="B636" s="133" t="s">
        <v>404</v>
      </c>
      <c r="C636" s="133" t="s">
        <v>10</v>
      </c>
      <c r="D636" s="133" t="s">
        <v>187</v>
      </c>
      <c r="E636" s="133" t="s">
        <v>22</v>
      </c>
      <c r="F636" s="134">
        <f>Приложение_6.1!F728</f>
        <v>128488.7</v>
      </c>
      <c r="G636" s="134">
        <f>F636</f>
        <v>128488.7</v>
      </c>
      <c r="H636" s="134">
        <f>Приложение_6.1!H728</f>
        <v>128488.7</v>
      </c>
      <c r="I636" s="134">
        <f>H636</f>
        <v>128488.7</v>
      </c>
      <c r="K636" s="134">
        <v>128488.7</v>
      </c>
      <c r="L636" s="134">
        <v>128488.7</v>
      </c>
      <c r="M636" s="134">
        <v>128488.7</v>
      </c>
      <c r="N636" s="134">
        <v>128488.7</v>
      </c>
      <c r="P636" s="165">
        <f t="shared" si="136"/>
        <v>0</v>
      </c>
      <c r="Q636" s="165">
        <f t="shared" si="137"/>
        <v>0</v>
      </c>
      <c r="R636" s="165">
        <f t="shared" si="138"/>
        <v>0</v>
      </c>
      <c r="S636" s="165">
        <f t="shared" si="139"/>
        <v>0</v>
      </c>
    </row>
    <row r="637" spans="1:19" ht="31.5" outlineLevel="4">
      <c r="A637" s="132" t="s">
        <v>703</v>
      </c>
      <c r="B637" s="133" t="s">
        <v>404</v>
      </c>
      <c r="C637" s="133" t="s">
        <v>17</v>
      </c>
      <c r="D637" s="133" t="s">
        <v>3</v>
      </c>
      <c r="E637" s="133" t="s">
        <v>3</v>
      </c>
      <c r="F637" s="134">
        <f>F638</f>
        <v>16711.3</v>
      </c>
      <c r="G637" s="134">
        <f>G638</f>
        <v>16711.3</v>
      </c>
      <c r="H637" s="134">
        <f>H638</f>
        <v>16711.3</v>
      </c>
      <c r="I637" s="134">
        <f>I638</f>
        <v>16711.3</v>
      </c>
      <c r="K637" s="134">
        <v>16711.3</v>
      </c>
      <c r="L637" s="134">
        <v>16711.3</v>
      </c>
      <c r="M637" s="134">
        <v>16711.3</v>
      </c>
      <c r="N637" s="134">
        <v>16711.3</v>
      </c>
      <c r="P637" s="165">
        <f t="shared" si="136"/>
        <v>0</v>
      </c>
      <c r="Q637" s="165">
        <f t="shared" si="137"/>
        <v>0</v>
      </c>
      <c r="R637" s="165">
        <f t="shared" si="138"/>
        <v>0</v>
      </c>
      <c r="S637" s="165">
        <f t="shared" si="139"/>
        <v>0</v>
      </c>
    </row>
    <row r="638" spans="1:19" outlineLevel="5">
      <c r="A638" s="132" t="s">
        <v>697</v>
      </c>
      <c r="B638" s="133" t="s">
        <v>404</v>
      </c>
      <c r="C638" s="133" t="s">
        <v>17</v>
      </c>
      <c r="D638" s="133" t="s">
        <v>187</v>
      </c>
      <c r="E638" s="133" t="s">
        <v>22</v>
      </c>
      <c r="F638" s="134">
        <f>Приложение_6.1!F729</f>
        <v>16711.3</v>
      </c>
      <c r="G638" s="134">
        <f>F638</f>
        <v>16711.3</v>
      </c>
      <c r="H638" s="134">
        <f>Приложение_6.1!H729</f>
        <v>16711.3</v>
      </c>
      <c r="I638" s="134">
        <f>H638</f>
        <v>16711.3</v>
      </c>
      <c r="K638" s="134">
        <v>16711.3</v>
      </c>
      <c r="L638" s="134">
        <v>16711.3</v>
      </c>
      <c r="M638" s="134">
        <v>16711.3</v>
      </c>
      <c r="N638" s="134">
        <v>16711.3</v>
      </c>
      <c r="P638" s="165">
        <f t="shared" si="136"/>
        <v>0</v>
      </c>
      <c r="Q638" s="165">
        <f t="shared" si="137"/>
        <v>0</v>
      </c>
      <c r="R638" s="165">
        <f t="shared" si="138"/>
        <v>0</v>
      </c>
      <c r="S638" s="165">
        <f t="shared" si="139"/>
        <v>0</v>
      </c>
    </row>
    <row r="639" spans="1:19" ht="63" outlineLevel="2">
      <c r="A639" s="132" t="s">
        <v>549</v>
      </c>
      <c r="B639" s="133" t="s">
        <v>193</v>
      </c>
      <c r="C639" s="133" t="s">
        <v>1</v>
      </c>
      <c r="D639" s="133" t="s">
        <v>3</v>
      </c>
      <c r="E639" s="133" t="s">
        <v>3</v>
      </c>
      <c r="F639" s="134">
        <f>F640</f>
        <v>36200</v>
      </c>
      <c r="G639" s="134">
        <f>G640</f>
        <v>36200</v>
      </c>
      <c r="H639" s="134">
        <f>H640</f>
        <v>36200</v>
      </c>
      <c r="I639" s="134">
        <f>I640</f>
        <v>36200</v>
      </c>
      <c r="K639" s="134">
        <v>36200</v>
      </c>
      <c r="L639" s="134">
        <f>L642+L644</f>
        <v>36200</v>
      </c>
      <c r="M639" s="134">
        <v>36200</v>
      </c>
      <c r="N639" s="134">
        <f>N642+N644</f>
        <v>36200</v>
      </c>
      <c r="P639" s="165">
        <f t="shared" si="136"/>
        <v>0</v>
      </c>
      <c r="Q639" s="165">
        <f t="shared" si="137"/>
        <v>0</v>
      </c>
      <c r="R639" s="165">
        <f t="shared" si="138"/>
        <v>0</v>
      </c>
      <c r="S639" s="165">
        <f t="shared" si="139"/>
        <v>0</v>
      </c>
    </row>
    <row r="640" spans="1:19" ht="94.5" outlineLevel="3">
      <c r="A640" s="132" t="s">
        <v>464</v>
      </c>
      <c r="B640" s="133" t="s">
        <v>194</v>
      </c>
      <c r="C640" s="133" t="s">
        <v>1</v>
      </c>
      <c r="D640" s="133" t="s">
        <v>3</v>
      </c>
      <c r="E640" s="133" t="s">
        <v>3</v>
      </c>
      <c r="F640" s="134">
        <f>F641+F643</f>
        <v>36200</v>
      </c>
      <c r="G640" s="134">
        <f t="shared" ref="G640:I640" si="144">G641+G643</f>
        <v>36200</v>
      </c>
      <c r="H640" s="134">
        <f t="shared" si="144"/>
        <v>36200</v>
      </c>
      <c r="I640" s="134">
        <f t="shared" si="144"/>
        <v>36200</v>
      </c>
      <c r="K640" s="134">
        <v>36200</v>
      </c>
      <c r="L640" s="134">
        <v>36200</v>
      </c>
      <c r="M640" s="134">
        <v>36200</v>
      </c>
      <c r="N640" s="134">
        <v>36200</v>
      </c>
      <c r="P640" s="165">
        <f t="shared" si="136"/>
        <v>0</v>
      </c>
      <c r="Q640" s="165">
        <f t="shared" si="137"/>
        <v>0</v>
      </c>
      <c r="R640" s="165">
        <f t="shared" si="138"/>
        <v>0</v>
      </c>
      <c r="S640" s="165">
        <f t="shared" si="139"/>
        <v>0</v>
      </c>
    </row>
    <row r="641" spans="1:19" ht="78.75" outlineLevel="4">
      <c r="A641" s="132" t="s">
        <v>1226</v>
      </c>
      <c r="B641" s="133" t="s">
        <v>194</v>
      </c>
      <c r="C641" s="133" t="s">
        <v>10</v>
      </c>
      <c r="D641" s="133" t="s">
        <v>3</v>
      </c>
      <c r="E641" s="133" t="s">
        <v>3</v>
      </c>
      <c r="F641" s="134">
        <f>G641</f>
        <v>32122.44</v>
      </c>
      <c r="G641" s="134">
        <f>G642</f>
        <v>32122.44</v>
      </c>
      <c r="H641" s="134">
        <f>I641</f>
        <v>32122.44</v>
      </c>
      <c r="I641" s="134">
        <f>I642</f>
        <v>32122.44</v>
      </c>
      <c r="K641" s="134">
        <v>32122.44</v>
      </c>
      <c r="L641" s="134">
        <v>32122.44</v>
      </c>
      <c r="M641" s="134">
        <v>32122.44</v>
      </c>
      <c r="N641" s="134">
        <v>32122.44</v>
      </c>
      <c r="P641" s="165">
        <f t="shared" si="136"/>
        <v>0</v>
      </c>
      <c r="Q641" s="165">
        <f t="shared" si="137"/>
        <v>0</v>
      </c>
      <c r="R641" s="165">
        <f t="shared" si="138"/>
        <v>0</v>
      </c>
      <c r="S641" s="165">
        <f t="shared" si="139"/>
        <v>0</v>
      </c>
    </row>
    <row r="642" spans="1:19" outlineLevel="5">
      <c r="A642" s="132" t="s">
        <v>684</v>
      </c>
      <c r="B642" s="133" t="s">
        <v>194</v>
      </c>
      <c r="C642" s="133" t="s">
        <v>10</v>
      </c>
      <c r="D642" s="133" t="s">
        <v>22</v>
      </c>
      <c r="E642" s="133" t="s">
        <v>192</v>
      </c>
      <c r="F642" s="134">
        <f>Приложение_6.1!F332</f>
        <v>32122.44</v>
      </c>
      <c r="G642" s="134">
        <f>F642</f>
        <v>32122.44</v>
      </c>
      <c r="H642" s="134">
        <f>Приложение_6.1!H332</f>
        <v>32122.44</v>
      </c>
      <c r="I642" s="134">
        <f>H642</f>
        <v>32122.44</v>
      </c>
      <c r="K642" s="134">
        <v>32122.44</v>
      </c>
      <c r="L642" s="134">
        <v>32122.44</v>
      </c>
      <c r="M642" s="134">
        <v>32122.44</v>
      </c>
      <c r="N642" s="134">
        <v>32122.44</v>
      </c>
      <c r="P642" s="165">
        <f t="shared" si="136"/>
        <v>0</v>
      </c>
      <c r="Q642" s="165">
        <f t="shared" si="137"/>
        <v>0</v>
      </c>
      <c r="R642" s="165">
        <f t="shared" si="138"/>
        <v>0</v>
      </c>
      <c r="S642" s="165">
        <f t="shared" si="139"/>
        <v>0</v>
      </c>
    </row>
    <row r="643" spans="1:19" ht="31.5" outlineLevel="4">
      <c r="A643" s="132" t="s">
        <v>703</v>
      </c>
      <c r="B643" s="133" t="s">
        <v>194</v>
      </c>
      <c r="C643" s="133" t="s">
        <v>17</v>
      </c>
      <c r="D643" s="133" t="s">
        <v>3</v>
      </c>
      <c r="E643" s="133" t="s">
        <v>3</v>
      </c>
      <c r="F643" s="134">
        <f>F644</f>
        <v>4077.56</v>
      </c>
      <c r="G643" s="134">
        <f>G644</f>
        <v>4077.56</v>
      </c>
      <c r="H643" s="134">
        <f>H644</f>
        <v>4077.56</v>
      </c>
      <c r="I643" s="134">
        <f>I644</f>
        <v>4077.56</v>
      </c>
      <c r="K643" s="134">
        <v>4077.56</v>
      </c>
      <c r="L643" s="134">
        <v>4077.56</v>
      </c>
      <c r="M643" s="134">
        <v>4077.56</v>
      </c>
      <c r="N643" s="134">
        <v>4077.56</v>
      </c>
      <c r="P643" s="165">
        <f t="shared" si="136"/>
        <v>0</v>
      </c>
      <c r="Q643" s="165">
        <f t="shared" si="137"/>
        <v>0</v>
      </c>
      <c r="R643" s="165">
        <f t="shared" si="138"/>
        <v>0</v>
      </c>
      <c r="S643" s="165">
        <f t="shared" si="139"/>
        <v>0</v>
      </c>
    </row>
    <row r="644" spans="1:19" outlineLevel="5">
      <c r="A644" s="132" t="s">
        <v>684</v>
      </c>
      <c r="B644" s="133" t="s">
        <v>194</v>
      </c>
      <c r="C644" s="133" t="s">
        <v>17</v>
      </c>
      <c r="D644" s="133" t="s">
        <v>22</v>
      </c>
      <c r="E644" s="133" t="s">
        <v>192</v>
      </c>
      <c r="F644" s="134">
        <f>Приложение_6.1!F333</f>
        <v>4077.56</v>
      </c>
      <c r="G644" s="134">
        <f>F644</f>
        <v>4077.56</v>
      </c>
      <c r="H644" s="134">
        <f>Приложение_6.1!H333</f>
        <v>4077.56</v>
      </c>
      <c r="I644" s="134">
        <f>H644</f>
        <v>4077.56</v>
      </c>
      <c r="K644" s="134">
        <v>4077.56</v>
      </c>
      <c r="L644" s="134">
        <v>4077.56</v>
      </c>
      <c r="M644" s="134">
        <v>4077.56</v>
      </c>
      <c r="N644" s="134">
        <v>4077.56</v>
      </c>
      <c r="P644" s="165">
        <f t="shared" si="136"/>
        <v>0</v>
      </c>
      <c r="Q644" s="165">
        <f t="shared" si="137"/>
        <v>0</v>
      </c>
      <c r="R644" s="165">
        <f t="shared" si="138"/>
        <v>0</v>
      </c>
      <c r="S644" s="165">
        <f t="shared" si="139"/>
        <v>0</v>
      </c>
    </row>
    <row r="645" spans="1:19" ht="47.25" outlineLevel="1">
      <c r="A645" s="139" t="s">
        <v>626</v>
      </c>
      <c r="B645" s="140" t="s">
        <v>51</v>
      </c>
      <c r="C645" s="140" t="s">
        <v>1</v>
      </c>
      <c r="D645" s="140" t="s">
        <v>3</v>
      </c>
      <c r="E645" s="140" t="s">
        <v>3</v>
      </c>
      <c r="F645" s="141">
        <f>F646+F653+F657</f>
        <v>14321154.84</v>
      </c>
      <c r="G645" s="141"/>
      <c r="H645" s="141">
        <f>H646+H653+H657</f>
        <v>14321154.84</v>
      </c>
      <c r="I645" s="141"/>
      <c r="K645" s="141">
        <v>14321154.84</v>
      </c>
      <c r="L645" s="141"/>
      <c r="M645" s="141">
        <v>14321154.84</v>
      </c>
      <c r="N645" s="141"/>
      <c r="P645" s="165">
        <f t="shared" si="136"/>
        <v>0</v>
      </c>
      <c r="Q645" s="165">
        <f t="shared" si="137"/>
        <v>0</v>
      </c>
      <c r="R645" s="165">
        <f t="shared" si="138"/>
        <v>0</v>
      </c>
      <c r="S645" s="165">
        <f t="shared" si="139"/>
        <v>0</v>
      </c>
    </row>
    <row r="646" spans="1:19" ht="31.5" outlineLevel="2">
      <c r="A646" s="132" t="s">
        <v>505</v>
      </c>
      <c r="B646" s="133" t="s">
        <v>52</v>
      </c>
      <c r="C646" s="133" t="s">
        <v>1</v>
      </c>
      <c r="D646" s="133" t="s">
        <v>3</v>
      </c>
      <c r="E646" s="133" t="s">
        <v>3</v>
      </c>
      <c r="F646" s="134">
        <f>F647+F650</f>
        <v>12043234.84</v>
      </c>
      <c r="G646" s="134"/>
      <c r="H646" s="134">
        <f>H647+H650</f>
        <v>12043234.84</v>
      </c>
      <c r="I646" s="134"/>
      <c r="K646" s="134">
        <v>12043234.84</v>
      </c>
      <c r="L646" s="134"/>
      <c r="M646" s="134">
        <v>12043234.84</v>
      </c>
      <c r="N646" s="134"/>
      <c r="P646" s="165">
        <f t="shared" si="136"/>
        <v>0</v>
      </c>
      <c r="Q646" s="165">
        <f t="shared" si="137"/>
        <v>0</v>
      </c>
      <c r="R646" s="165">
        <f t="shared" si="138"/>
        <v>0</v>
      </c>
      <c r="S646" s="165">
        <f t="shared" si="139"/>
        <v>0</v>
      </c>
    </row>
    <row r="647" spans="1:19" ht="31.5" outlineLevel="3">
      <c r="A647" s="132" t="s">
        <v>441</v>
      </c>
      <c r="B647" s="133" t="s">
        <v>53</v>
      </c>
      <c r="C647" s="133" t="s">
        <v>1</v>
      </c>
      <c r="D647" s="133" t="s">
        <v>3</v>
      </c>
      <c r="E647" s="133" t="s">
        <v>3</v>
      </c>
      <c r="F647" s="134">
        <f>F648</f>
        <v>11794269.84</v>
      </c>
      <c r="G647" s="134"/>
      <c r="H647" s="134">
        <f>H648</f>
        <v>11794269.84</v>
      </c>
      <c r="I647" s="134"/>
      <c r="K647" s="134">
        <v>11794269.84</v>
      </c>
      <c r="L647" s="134"/>
      <c r="M647" s="134">
        <v>11794269.84</v>
      </c>
      <c r="N647" s="134"/>
      <c r="P647" s="165">
        <f t="shared" si="136"/>
        <v>0</v>
      </c>
      <c r="Q647" s="165">
        <f t="shared" si="137"/>
        <v>0</v>
      </c>
      <c r="R647" s="165">
        <f t="shared" si="138"/>
        <v>0</v>
      </c>
      <c r="S647" s="165">
        <f t="shared" si="139"/>
        <v>0</v>
      </c>
    </row>
    <row r="648" spans="1:19" ht="78.75" outlineLevel="4">
      <c r="A648" s="132" t="s">
        <v>1226</v>
      </c>
      <c r="B648" s="133" t="s">
        <v>53</v>
      </c>
      <c r="C648" s="133" t="s">
        <v>10</v>
      </c>
      <c r="D648" s="133" t="s">
        <v>3</v>
      </c>
      <c r="E648" s="133" t="s">
        <v>3</v>
      </c>
      <c r="F648" s="134">
        <f>F649</f>
        <v>11794269.84</v>
      </c>
      <c r="G648" s="134"/>
      <c r="H648" s="134">
        <f>H649</f>
        <v>11794269.84</v>
      </c>
      <c r="I648" s="134"/>
      <c r="K648" s="134">
        <v>11794269.84</v>
      </c>
      <c r="L648" s="134"/>
      <c r="M648" s="134">
        <v>11794269.84</v>
      </c>
      <c r="N648" s="134"/>
      <c r="P648" s="165">
        <f t="shared" si="136"/>
        <v>0</v>
      </c>
      <c r="Q648" s="165">
        <f t="shared" si="137"/>
        <v>0</v>
      </c>
      <c r="R648" s="165">
        <f t="shared" si="138"/>
        <v>0</v>
      </c>
      <c r="S648" s="165">
        <f t="shared" si="139"/>
        <v>0</v>
      </c>
    </row>
    <row r="649" spans="1:19" ht="63" outlineLevel="5">
      <c r="A649" s="132" t="s">
        <v>674</v>
      </c>
      <c r="B649" s="133" t="s">
        <v>53</v>
      </c>
      <c r="C649" s="133" t="s">
        <v>10</v>
      </c>
      <c r="D649" s="133" t="s">
        <v>2</v>
      </c>
      <c r="E649" s="133" t="s">
        <v>22</v>
      </c>
      <c r="F649" s="134">
        <f>Приложение_6.1!F87</f>
        <v>11794269.84</v>
      </c>
      <c r="G649" s="134"/>
      <c r="H649" s="134">
        <f>Приложение_6.1!H87</f>
        <v>11794269.84</v>
      </c>
      <c r="I649" s="134"/>
      <c r="K649" s="134">
        <v>11794269.84</v>
      </c>
      <c r="L649" s="134"/>
      <c r="M649" s="134">
        <v>11794269.84</v>
      </c>
      <c r="N649" s="134"/>
      <c r="P649" s="165">
        <f t="shared" si="136"/>
        <v>0</v>
      </c>
      <c r="Q649" s="165">
        <f t="shared" si="137"/>
        <v>0</v>
      </c>
      <c r="R649" s="165">
        <f t="shared" si="138"/>
        <v>0</v>
      </c>
      <c r="S649" s="165">
        <f t="shared" si="139"/>
        <v>0</v>
      </c>
    </row>
    <row r="650" spans="1:19" ht="63" outlineLevel="3">
      <c r="A650" s="132" t="s">
        <v>439</v>
      </c>
      <c r="B650" s="133" t="s">
        <v>55</v>
      </c>
      <c r="C650" s="133" t="s">
        <v>1</v>
      </c>
      <c r="D650" s="133" t="s">
        <v>3</v>
      </c>
      <c r="E650" s="133" t="s">
        <v>3</v>
      </c>
      <c r="F650" s="134">
        <f>F651</f>
        <v>248965</v>
      </c>
      <c r="G650" s="134"/>
      <c r="H650" s="134">
        <f>H651</f>
        <v>248965</v>
      </c>
      <c r="I650" s="134"/>
      <c r="K650" s="134">
        <v>248965</v>
      </c>
      <c r="L650" s="134"/>
      <c r="M650" s="134">
        <v>248965</v>
      </c>
      <c r="N650" s="134"/>
      <c r="P650" s="165">
        <f t="shared" si="136"/>
        <v>0</v>
      </c>
      <c r="Q650" s="165">
        <f t="shared" si="137"/>
        <v>0</v>
      </c>
      <c r="R650" s="165">
        <f t="shared" si="138"/>
        <v>0</v>
      </c>
      <c r="S650" s="165">
        <f t="shared" si="139"/>
        <v>0</v>
      </c>
    </row>
    <row r="651" spans="1:19" ht="78.75" outlineLevel="4">
      <c r="A651" s="132" t="s">
        <v>1226</v>
      </c>
      <c r="B651" s="133" t="s">
        <v>55</v>
      </c>
      <c r="C651" s="133" t="s">
        <v>10</v>
      </c>
      <c r="D651" s="133" t="s">
        <v>3</v>
      </c>
      <c r="E651" s="133" t="s">
        <v>3</v>
      </c>
      <c r="F651" s="134">
        <f>F652</f>
        <v>248965</v>
      </c>
      <c r="G651" s="134"/>
      <c r="H651" s="134">
        <f>H652</f>
        <v>248965</v>
      </c>
      <c r="I651" s="134"/>
      <c r="K651" s="134">
        <v>248965</v>
      </c>
      <c r="L651" s="134"/>
      <c r="M651" s="134">
        <v>248965</v>
      </c>
      <c r="N651" s="134"/>
      <c r="P651" s="165">
        <f t="shared" si="136"/>
        <v>0</v>
      </c>
      <c r="Q651" s="165">
        <f t="shared" si="137"/>
        <v>0</v>
      </c>
      <c r="R651" s="165">
        <f t="shared" si="138"/>
        <v>0</v>
      </c>
      <c r="S651" s="165">
        <f t="shared" si="139"/>
        <v>0</v>
      </c>
    </row>
    <row r="652" spans="1:19" ht="63" outlineLevel="5">
      <c r="A652" s="132" t="s">
        <v>674</v>
      </c>
      <c r="B652" s="133" t="s">
        <v>55</v>
      </c>
      <c r="C652" s="133" t="s">
        <v>10</v>
      </c>
      <c r="D652" s="133" t="s">
        <v>2</v>
      </c>
      <c r="E652" s="133" t="s">
        <v>22</v>
      </c>
      <c r="F652" s="134">
        <f>Приложение_6.1!F89</f>
        <v>248965</v>
      </c>
      <c r="G652" s="134"/>
      <c r="H652" s="134">
        <f>Приложение_6.1!H89</f>
        <v>248965</v>
      </c>
      <c r="I652" s="134"/>
      <c r="K652" s="134">
        <v>248965</v>
      </c>
      <c r="L652" s="134"/>
      <c r="M652" s="134">
        <v>248965</v>
      </c>
      <c r="N652" s="134"/>
      <c r="P652" s="165">
        <f t="shared" ref="P652:P715" si="145">K652-F652</f>
        <v>0</v>
      </c>
      <c r="Q652" s="165">
        <f t="shared" ref="Q652:Q715" si="146">L652-G652</f>
        <v>0</v>
      </c>
      <c r="R652" s="165">
        <f t="shared" ref="R652:R715" si="147">M652-H652</f>
        <v>0</v>
      </c>
      <c r="S652" s="165">
        <f t="shared" ref="S652:S715" si="148">N652-I652</f>
        <v>0</v>
      </c>
    </row>
    <row r="653" spans="1:19" ht="63" outlineLevel="2">
      <c r="A653" s="132" t="s">
        <v>550</v>
      </c>
      <c r="B653" s="133" t="s">
        <v>195</v>
      </c>
      <c r="C653" s="133" t="s">
        <v>1</v>
      </c>
      <c r="D653" s="133" t="s">
        <v>3</v>
      </c>
      <c r="E653" s="133" t="s">
        <v>3</v>
      </c>
      <c r="F653" s="134">
        <f>F654</f>
        <v>1541040</v>
      </c>
      <c r="G653" s="134"/>
      <c r="H653" s="134">
        <f>H654</f>
        <v>1541040</v>
      </c>
      <c r="I653" s="134"/>
      <c r="K653" s="134">
        <v>1541040</v>
      </c>
      <c r="L653" s="134"/>
      <c r="M653" s="134">
        <v>1541040</v>
      </c>
      <c r="N653" s="134"/>
      <c r="P653" s="165">
        <f t="shared" si="145"/>
        <v>0</v>
      </c>
      <c r="Q653" s="165">
        <f t="shared" si="146"/>
        <v>0</v>
      </c>
      <c r="R653" s="165">
        <f t="shared" si="147"/>
        <v>0</v>
      </c>
      <c r="S653" s="165">
        <f t="shared" si="148"/>
        <v>0</v>
      </c>
    </row>
    <row r="654" spans="1:19" ht="31.5" outlineLevel="3">
      <c r="A654" s="132" t="s">
        <v>465</v>
      </c>
      <c r="B654" s="133" t="s">
        <v>196</v>
      </c>
      <c r="C654" s="133" t="s">
        <v>1</v>
      </c>
      <c r="D654" s="133" t="s">
        <v>3</v>
      </c>
      <c r="E654" s="133" t="s">
        <v>3</v>
      </c>
      <c r="F654" s="134">
        <f>F655</f>
        <v>1541040</v>
      </c>
      <c r="G654" s="134"/>
      <c r="H654" s="134">
        <f>H655</f>
        <v>1541040</v>
      </c>
      <c r="I654" s="134"/>
      <c r="K654" s="134">
        <v>1541040</v>
      </c>
      <c r="L654" s="134"/>
      <c r="M654" s="134">
        <v>1541040</v>
      </c>
      <c r="N654" s="134"/>
      <c r="P654" s="165">
        <f t="shared" si="145"/>
        <v>0</v>
      </c>
      <c r="Q654" s="165">
        <f t="shared" si="146"/>
        <v>0</v>
      </c>
      <c r="R654" s="165">
        <f t="shared" si="147"/>
        <v>0</v>
      </c>
      <c r="S654" s="165">
        <f t="shared" si="148"/>
        <v>0</v>
      </c>
    </row>
    <row r="655" spans="1:19" ht="31.5" outlineLevel="4">
      <c r="A655" s="132" t="s">
        <v>703</v>
      </c>
      <c r="B655" s="133" t="s">
        <v>196</v>
      </c>
      <c r="C655" s="133" t="s">
        <v>17</v>
      </c>
      <c r="D655" s="133" t="s">
        <v>3</v>
      </c>
      <c r="E655" s="133" t="s">
        <v>3</v>
      </c>
      <c r="F655" s="134">
        <f>F656</f>
        <v>1541040</v>
      </c>
      <c r="G655" s="134"/>
      <c r="H655" s="134">
        <f>H656</f>
        <v>1541040</v>
      </c>
      <c r="I655" s="134"/>
      <c r="K655" s="134">
        <v>1541040</v>
      </c>
      <c r="L655" s="134"/>
      <c r="M655" s="134">
        <v>1541040</v>
      </c>
      <c r="N655" s="134"/>
      <c r="P655" s="165">
        <f t="shared" si="145"/>
        <v>0</v>
      </c>
      <c r="Q655" s="165">
        <f t="shared" si="146"/>
        <v>0</v>
      </c>
      <c r="R655" s="165">
        <f t="shared" si="147"/>
        <v>0</v>
      </c>
      <c r="S655" s="165">
        <f t="shared" si="148"/>
        <v>0</v>
      </c>
    </row>
    <row r="656" spans="1:19" outlineLevel="5">
      <c r="A656" s="132" t="s">
        <v>684</v>
      </c>
      <c r="B656" s="133" t="s">
        <v>196</v>
      </c>
      <c r="C656" s="133" t="s">
        <v>17</v>
      </c>
      <c r="D656" s="133" t="s">
        <v>22</v>
      </c>
      <c r="E656" s="133" t="s">
        <v>192</v>
      </c>
      <c r="F656" s="134">
        <f>Приложение_6.1!F337</f>
        <v>1541040</v>
      </c>
      <c r="G656" s="134"/>
      <c r="H656" s="134">
        <f>Приложение_6.1!H337</f>
        <v>1541040</v>
      </c>
      <c r="I656" s="134"/>
      <c r="K656" s="134">
        <v>1541040</v>
      </c>
      <c r="L656" s="134"/>
      <c r="M656" s="134">
        <v>1541040</v>
      </c>
      <c r="N656" s="134"/>
      <c r="P656" s="165">
        <f t="shared" si="145"/>
        <v>0</v>
      </c>
      <c r="Q656" s="165">
        <f t="shared" si="146"/>
        <v>0</v>
      </c>
      <c r="R656" s="165">
        <f t="shared" si="147"/>
        <v>0</v>
      </c>
      <c r="S656" s="165">
        <f t="shared" si="148"/>
        <v>0</v>
      </c>
    </row>
    <row r="657" spans="1:19" ht="63" outlineLevel="2">
      <c r="A657" s="132" t="s">
        <v>523</v>
      </c>
      <c r="B657" s="133" t="s">
        <v>113</v>
      </c>
      <c r="C657" s="133" t="s">
        <v>1</v>
      </c>
      <c r="D657" s="133" t="s">
        <v>3</v>
      </c>
      <c r="E657" s="133" t="s">
        <v>3</v>
      </c>
      <c r="F657" s="134">
        <f>F658</f>
        <v>736880</v>
      </c>
      <c r="G657" s="134"/>
      <c r="H657" s="134">
        <f>H658</f>
        <v>736880</v>
      </c>
      <c r="I657" s="134"/>
      <c r="K657" s="134">
        <v>736880</v>
      </c>
      <c r="L657" s="134"/>
      <c r="M657" s="134">
        <v>736880</v>
      </c>
      <c r="N657" s="134"/>
      <c r="P657" s="165">
        <f t="shared" si="145"/>
        <v>0</v>
      </c>
      <c r="Q657" s="165">
        <f t="shared" si="146"/>
        <v>0</v>
      </c>
      <c r="R657" s="165">
        <f t="shared" si="147"/>
        <v>0</v>
      </c>
      <c r="S657" s="165">
        <f t="shared" si="148"/>
        <v>0</v>
      </c>
    </row>
    <row r="658" spans="1:19" ht="47.25" outlineLevel="3">
      <c r="A658" s="132" t="s">
        <v>453</v>
      </c>
      <c r="B658" s="133" t="s">
        <v>114</v>
      </c>
      <c r="C658" s="133" t="s">
        <v>1</v>
      </c>
      <c r="D658" s="133" t="s">
        <v>3</v>
      </c>
      <c r="E658" s="133" t="s">
        <v>3</v>
      </c>
      <c r="F658" s="134">
        <f>F659</f>
        <v>736880</v>
      </c>
      <c r="G658" s="134"/>
      <c r="H658" s="134">
        <f>H659</f>
        <v>736880</v>
      </c>
      <c r="I658" s="134"/>
      <c r="K658" s="134">
        <v>736880</v>
      </c>
      <c r="L658" s="134"/>
      <c r="M658" s="134">
        <v>736880</v>
      </c>
      <c r="N658" s="134"/>
      <c r="P658" s="165">
        <f t="shared" si="145"/>
        <v>0</v>
      </c>
      <c r="Q658" s="165">
        <f t="shared" si="146"/>
        <v>0</v>
      </c>
      <c r="R658" s="165">
        <f t="shared" si="147"/>
        <v>0</v>
      </c>
      <c r="S658" s="165">
        <f t="shared" si="148"/>
        <v>0</v>
      </c>
    </row>
    <row r="659" spans="1:19" ht="31.5" outlineLevel="4">
      <c r="A659" s="132" t="s">
        <v>703</v>
      </c>
      <c r="B659" s="133" t="s">
        <v>114</v>
      </c>
      <c r="C659" s="133" t="s">
        <v>17</v>
      </c>
      <c r="D659" s="133" t="s">
        <v>3</v>
      </c>
      <c r="E659" s="133" t="s">
        <v>3</v>
      </c>
      <c r="F659" s="134">
        <f>F660</f>
        <v>736880</v>
      </c>
      <c r="G659" s="134"/>
      <c r="H659" s="134">
        <f>H660</f>
        <v>736880</v>
      </c>
      <c r="I659" s="134"/>
      <c r="K659" s="134">
        <v>736880</v>
      </c>
      <c r="L659" s="134"/>
      <c r="M659" s="134">
        <v>736880</v>
      </c>
      <c r="N659" s="134"/>
      <c r="P659" s="165">
        <f t="shared" si="145"/>
        <v>0</v>
      </c>
      <c r="Q659" s="165">
        <f t="shared" si="146"/>
        <v>0</v>
      </c>
      <c r="R659" s="165">
        <f t="shared" si="147"/>
        <v>0</v>
      </c>
      <c r="S659" s="165">
        <f t="shared" si="148"/>
        <v>0</v>
      </c>
    </row>
    <row r="660" spans="1:19" outlineLevel="5">
      <c r="A660" s="132" t="s">
        <v>677</v>
      </c>
      <c r="B660" s="133" t="s">
        <v>114</v>
      </c>
      <c r="C660" s="133" t="s">
        <v>17</v>
      </c>
      <c r="D660" s="133" t="s">
        <v>2</v>
      </c>
      <c r="E660" s="133" t="s">
        <v>66</v>
      </c>
      <c r="F660" s="134">
        <f>Приложение_6.1!F195</f>
        <v>736880</v>
      </c>
      <c r="G660" s="134"/>
      <c r="H660" s="134">
        <f>Приложение_6.1!H195</f>
        <v>736880</v>
      </c>
      <c r="I660" s="134"/>
      <c r="K660" s="134">
        <v>736880</v>
      </c>
      <c r="L660" s="134"/>
      <c r="M660" s="134">
        <v>736880</v>
      </c>
      <c r="N660" s="134"/>
      <c r="P660" s="165">
        <f t="shared" si="145"/>
        <v>0</v>
      </c>
      <c r="Q660" s="165">
        <f t="shared" si="146"/>
        <v>0</v>
      </c>
      <c r="R660" s="165">
        <f t="shared" si="147"/>
        <v>0</v>
      </c>
      <c r="S660" s="165">
        <f t="shared" si="148"/>
        <v>0</v>
      </c>
    </row>
    <row r="661" spans="1:19" ht="47.25" outlineLevel="1">
      <c r="A661" s="139" t="s">
        <v>627</v>
      </c>
      <c r="B661" s="140" t="s">
        <v>56</v>
      </c>
      <c r="C661" s="140" t="s">
        <v>1</v>
      </c>
      <c r="D661" s="140" t="s">
        <v>3</v>
      </c>
      <c r="E661" s="140" t="s">
        <v>3</v>
      </c>
      <c r="F661" s="141">
        <f>F662</f>
        <v>7864886.96</v>
      </c>
      <c r="G661" s="141"/>
      <c r="H661" s="141">
        <f>H662</f>
        <v>7864886.96</v>
      </c>
      <c r="I661" s="141"/>
      <c r="K661" s="141">
        <v>7864886.96</v>
      </c>
      <c r="L661" s="141"/>
      <c r="M661" s="141">
        <v>7864886.96</v>
      </c>
      <c r="N661" s="141"/>
      <c r="P661" s="165">
        <f t="shared" si="145"/>
        <v>0</v>
      </c>
      <c r="Q661" s="165">
        <f t="shared" si="146"/>
        <v>0</v>
      </c>
      <c r="R661" s="165">
        <f t="shared" si="147"/>
        <v>0</v>
      </c>
      <c r="S661" s="165">
        <f t="shared" si="148"/>
        <v>0</v>
      </c>
    </row>
    <row r="662" spans="1:19" ht="47.25" outlineLevel="2">
      <c r="A662" s="132" t="s">
        <v>506</v>
      </c>
      <c r="B662" s="133" t="s">
        <v>57</v>
      </c>
      <c r="C662" s="133" t="s">
        <v>1</v>
      </c>
      <c r="D662" s="133" t="s">
        <v>3</v>
      </c>
      <c r="E662" s="133" t="s">
        <v>3</v>
      </c>
      <c r="F662" s="134">
        <f>F663+F666</f>
        <v>7864886.96</v>
      </c>
      <c r="G662" s="134"/>
      <c r="H662" s="134">
        <f>H663+H666</f>
        <v>7864886.96</v>
      </c>
      <c r="I662" s="134"/>
      <c r="K662" s="134">
        <v>7864886.96</v>
      </c>
      <c r="L662" s="134"/>
      <c r="M662" s="134">
        <v>7864886.96</v>
      </c>
      <c r="N662" s="134"/>
      <c r="P662" s="165">
        <f t="shared" si="145"/>
        <v>0</v>
      </c>
      <c r="Q662" s="165">
        <f t="shared" si="146"/>
        <v>0</v>
      </c>
      <c r="R662" s="165">
        <f t="shared" si="147"/>
        <v>0</v>
      </c>
      <c r="S662" s="165">
        <f t="shared" si="148"/>
        <v>0</v>
      </c>
    </row>
    <row r="663" spans="1:19" ht="31.5" outlineLevel="3">
      <c r="A663" s="132" t="s">
        <v>441</v>
      </c>
      <c r="B663" s="133" t="s">
        <v>58</v>
      </c>
      <c r="C663" s="133" t="s">
        <v>1</v>
      </c>
      <c r="D663" s="133" t="s">
        <v>3</v>
      </c>
      <c r="E663" s="133" t="s">
        <v>3</v>
      </c>
      <c r="F663" s="134">
        <f>F664</f>
        <v>7759523.4199999999</v>
      </c>
      <c r="G663" s="134"/>
      <c r="H663" s="134">
        <f>H664</f>
        <v>7759523.4199999999</v>
      </c>
      <c r="I663" s="134"/>
      <c r="K663" s="134">
        <v>7759523.4199999999</v>
      </c>
      <c r="L663" s="134"/>
      <c r="M663" s="134">
        <v>7759523.4199999999</v>
      </c>
      <c r="N663" s="134"/>
      <c r="P663" s="165">
        <f t="shared" si="145"/>
        <v>0</v>
      </c>
      <c r="Q663" s="165">
        <f t="shared" si="146"/>
        <v>0</v>
      </c>
      <c r="R663" s="165">
        <f t="shared" si="147"/>
        <v>0</v>
      </c>
      <c r="S663" s="165">
        <f t="shared" si="148"/>
        <v>0</v>
      </c>
    </row>
    <row r="664" spans="1:19" ht="78.75" outlineLevel="4">
      <c r="A664" s="132" t="s">
        <v>1226</v>
      </c>
      <c r="B664" s="133" t="s">
        <v>58</v>
      </c>
      <c r="C664" s="133" t="s">
        <v>10</v>
      </c>
      <c r="D664" s="133" t="s">
        <v>3</v>
      </c>
      <c r="E664" s="133" t="s">
        <v>3</v>
      </c>
      <c r="F664" s="134">
        <f>F665</f>
        <v>7759523.4199999999</v>
      </c>
      <c r="G664" s="134"/>
      <c r="H664" s="134">
        <f>H665</f>
        <v>7759523.4199999999</v>
      </c>
      <c r="I664" s="134"/>
      <c r="K664" s="134">
        <v>7759523.4199999999</v>
      </c>
      <c r="L664" s="134"/>
      <c r="M664" s="134">
        <v>7759523.4199999999</v>
      </c>
      <c r="N664" s="134"/>
      <c r="P664" s="165">
        <f t="shared" si="145"/>
        <v>0</v>
      </c>
      <c r="Q664" s="165">
        <f t="shared" si="146"/>
        <v>0</v>
      </c>
      <c r="R664" s="165">
        <f t="shared" si="147"/>
        <v>0</v>
      </c>
      <c r="S664" s="165">
        <f t="shared" si="148"/>
        <v>0</v>
      </c>
    </row>
    <row r="665" spans="1:19" ht="63" outlineLevel="5">
      <c r="A665" s="132" t="s">
        <v>674</v>
      </c>
      <c r="B665" s="133" t="s">
        <v>58</v>
      </c>
      <c r="C665" s="133" t="s">
        <v>10</v>
      </c>
      <c r="D665" s="133" t="s">
        <v>2</v>
      </c>
      <c r="E665" s="133" t="s">
        <v>22</v>
      </c>
      <c r="F665" s="134">
        <f>Приложение_6.1!F93</f>
        <v>7759523.4199999999</v>
      </c>
      <c r="G665" s="134"/>
      <c r="H665" s="134">
        <f>Приложение_6.1!H93</f>
        <v>7759523.4199999999</v>
      </c>
      <c r="I665" s="134"/>
      <c r="K665" s="134">
        <v>7759523.4199999999</v>
      </c>
      <c r="L665" s="134"/>
      <c r="M665" s="134">
        <v>7759523.4199999999</v>
      </c>
      <c r="N665" s="134"/>
      <c r="P665" s="165">
        <f t="shared" si="145"/>
        <v>0</v>
      </c>
      <c r="Q665" s="165">
        <f t="shared" si="146"/>
        <v>0</v>
      </c>
      <c r="R665" s="165">
        <f t="shared" si="147"/>
        <v>0</v>
      </c>
      <c r="S665" s="165">
        <f t="shared" si="148"/>
        <v>0</v>
      </c>
    </row>
    <row r="666" spans="1:19" ht="63" outlineLevel="3">
      <c r="A666" s="132" t="s">
        <v>439</v>
      </c>
      <c r="B666" s="133" t="s">
        <v>59</v>
      </c>
      <c r="C666" s="133" t="s">
        <v>1</v>
      </c>
      <c r="D666" s="133" t="s">
        <v>3</v>
      </c>
      <c r="E666" s="133" t="s">
        <v>3</v>
      </c>
      <c r="F666" s="134">
        <f>F667</f>
        <v>105363.54</v>
      </c>
      <c r="G666" s="134"/>
      <c r="H666" s="134">
        <f>H667</f>
        <v>105363.54</v>
      </c>
      <c r="I666" s="134"/>
      <c r="K666" s="134">
        <v>105363.54</v>
      </c>
      <c r="L666" s="134"/>
      <c r="M666" s="134">
        <v>105363.54</v>
      </c>
      <c r="N666" s="134"/>
      <c r="P666" s="165">
        <f t="shared" si="145"/>
        <v>0</v>
      </c>
      <c r="Q666" s="165">
        <f t="shared" si="146"/>
        <v>0</v>
      </c>
      <c r="R666" s="165">
        <f t="shared" si="147"/>
        <v>0</v>
      </c>
      <c r="S666" s="165">
        <f t="shared" si="148"/>
        <v>0</v>
      </c>
    </row>
    <row r="667" spans="1:19" ht="78.75" outlineLevel="4">
      <c r="A667" s="132" t="s">
        <v>1226</v>
      </c>
      <c r="B667" s="133" t="s">
        <v>59</v>
      </c>
      <c r="C667" s="133" t="s">
        <v>10</v>
      </c>
      <c r="D667" s="133" t="s">
        <v>3</v>
      </c>
      <c r="E667" s="133" t="s">
        <v>3</v>
      </c>
      <c r="F667" s="134">
        <f>F668</f>
        <v>105363.54</v>
      </c>
      <c r="G667" s="134"/>
      <c r="H667" s="134">
        <f>H668</f>
        <v>105363.54</v>
      </c>
      <c r="I667" s="134"/>
      <c r="K667" s="134">
        <v>105363.54</v>
      </c>
      <c r="L667" s="134"/>
      <c r="M667" s="134">
        <v>105363.54</v>
      </c>
      <c r="N667" s="134"/>
      <c r="P667" s="165">
        <f t="shared" si="145"/>
        <v>0</v>
      </c>
      <c r="Q667" s="165">
        <f t="shared" si="146"/>
        <v>0</v>
      </c>
      <c r="R667" s="165">
        <f t="shared" si="147"/>
        <v>0</v>
      </c>
      <c r="S667" s="165">
        <f t="shared" si="148"/>
        <v>0</v>
      </c>
    </row>
    <row r="668" spans="1:19" ht="63" outlineLevel="5">
      <c r="A668" s="132" t="s">
        <v>674</v>
      </c>
      <c r="B668" s="133" t="s">
        <v>59</v>
      </c>
      <c r="C668" s="133" t="s">
        <v>10</v>
      </c>
      <c r="D668" s="133" t="s">
        <v>2</v>
      </c>
      <c r="E668" s="133" t="s">
        <v>22</v>
      </c>
      <c r="F668" s="134">
        <f>Приложение_6.1!F95</f>
        <v>105363.54</v>
      </c>
      <c r="G668" s="134"/>
      <c r="H668" s="134">
        <f>Приложение_6.1!H95</f>
        <v>105363.54</v>
      </c>
      <c r="I668" s="134"/>
      <c r="K668" s="134">
        <v>105363.54</v>
      </c>
      <c r="L668" s="134"/>
      <c r="M668" s="134">
        <v>105363.54</v>
      </c>
      <c r="N668" s="134"/>
      <c r="P668" s="165">
        <f t="shared" si="145"/>
        <v>0</v>
      </c>
      <c r="Q668" s="165">
        <f t="shared" si="146"/>
        <v>0</v>
      </c>
      <c r="R668" s="165">
        <f t="shared" si="147"/>
        <v>0</v>
      </c>
      <c r="S668" s="165">
        <f t="shared" si="148"/>
        <v>0</v>
      </c>
    </row>
    <row r="669" spans="1:19" ht="31.5" outlineLevel="1">
      <c r="A669" s="139" t="s">
        <v>635</v>
      </c>
      <c r="B669" s="140" t="s">
        <v>115</v>
      </c>
      <c r="C669" s="140" t="s">
        <v>1</v>
      </c>
      <c r="D669" s="140" t="s">
        <v>3</v>
      </c>
      <c r="E669" s="140" t="s">
        <v>3</v>
      </c>
      <c r="F669" s="141">
        <f>F670</f>
        <v>8068205.04</v>
      </c>
      <c r="G669" s="141"/>
      <c r="H669" s="141">
        <f>H670</f>
        <v>8085557.75</v>
      </c>
      <c r="I669" s="141"/>
      <c r="K669" s="141">
        <v>8068205.04</v>
      </c>
      <c r="L669" s="141"/>
      <c r="M669" s="141">
        <v>8085557.75</v>
      </c>
      <c r="N669" s="141"/>
      <c r="P669" s="165">
        <f t="shared" si="145"/>
        <v>0</v>
      </c>
      <c r="Q669" s="165">
        <f t="shared" si="146"/>
        <v>0</v>
      </c>
      <c r="R669" s="165">
        <f t="shared" si="147"/>
        <v>0</v>
      </c>
      <c r="S669" s="165">
        <f t="shared" si="148"/>
        <v>0</v>
      </c>
    </row>
    <row r="670" spans="1:19" ht="31.5" outlineLevel="2">
      <c r="A670" s="132" t="s">
        <v>524</v>
      </c>
      <c r="B670" s="133" t="s">
        <v>116</v>
      </c>
      <c r="C670" s="133" t="s">
        <v>1</v>
      </c>
      <c r="D670" s="133" t="s">
        <v>3</v>
      </c>
      <c r="E670" s="133" t="s">
        <v>3</v>
      </c>
      <c r="F670" s="134">
        <f>F671+F676</f>
        <v>8068205.04</v>
      </c>
      <c r="G670" s="134"/>
      <c r="H670" s="134">
        <f>H671+H676</f>
        <v>8085557.75</v>
      </c>
      <c r="I670" s="134"/>
      <c r="K670" s="134">
        <v>8068205.04</v>
      </c>
      <c r="L670" s="134"/>
      <c r="M670" s="134">
        <v>8085557.75</v>
      </c>
      <c r="N670" s="134"/>
      <c r="P670" s="165">
        <f t="shared" si="145"/>
        <v>0</v>
      </c>
      <c r="Q670" s="165">
        <f t="shared" si="146"/>
        <v>0</v>
      </c>
      <c r="R670" s="165">
        <f t="shared" si="147"/>
        <v>0</v>
      </c>
      <c r="S670" s="165">
        <f t="shared" si="148"/>
        <v>0</v>
      </c>
    </row>
    <row r="671" spans="1:19" ht="63" outlineLevel="3">
      <c r="A671" s="132" t="s">
        <v>450</v>
      </c>
      <c r="B671" s="133" t="s">
        <v>117</v>
      </c>
      <c r="C671" s="133" t="s">
        <v>1</v>
      </c>
      <c r="D671" s="133" t="s">
        <v>3</v>
      </c>
      <c r="E671" s="133" t="s">
        <v>3</v>
      </c>
      <c r="F671" s="134">
        <f>F672+F674</f>
        <v>7925818.04</v>
      </c>
      <c r="G671" s="134"/>
      <c r="H671" s="134">
        <f>H672+H674</f>
        <v>7943170.75</v>
      </c>
      <c r="I671" s="134"/>
      <c r="K671" s="134">
        <v>7925818.04</v>
      </c>
      <c r="L671" s="134"/>
      <c r="M671" s="134">
        <v>7943170.75</v>
      </c>
      <c r="N671" s="134"/>
      <c r="P671" s="165">
        <f t="shared" si="145"/>
        <v>0</v>
      </c>
      <c r="Q671" s="165">
        <f t="shared" si="146"/>
        <v>0</v>
      </c>
      <c r="R671" s="165">
        <f t="shared" si="147"/>
        <v>0</v>
      </c>
      <c r="S671" s="165">
        <f t="shared" si="148"/>
        <v>0</v>
      </c>
    </row>
    <row r="672" spans="1:19" ht="78.75" outlineLevel="4">
      <c r="A672" s="132" t="s">
        <v>1226</v>
      </c>
      <c r="B672" s="133" t="s">
        <v>117</v>
      </c>
      <c r="C672" s="133" t="s">
        <v>10</v>
      </c>
      <c r="D672" s="133" t="s">
        <v>3</v>
      </c>
      <c r="E672" s="133" t="s">
        <v>3</v>
      </c>
      <c r="F672" s="134">
        <f>F673</f>
        <v>6312377.9900000002</v>
      </c>
      <c r="G672" s="134"/>
      <c r="H672" s="134">
        <f>H673</f>
        <v>6312377.9900000002</v>
      </c>
      <c r="I672" s="134"/>
      <c r="K672" s="134">
        <v>6312377.9900000002</v>
      </c>
      <c r="L672" s="134"/>
      <c r="M672" s="134">
        <v>6312377.9900000002</v>
      </c>
      <c r="N672" s="134"/>
      <c r="P672" s="165">
        <f t="shared" si="145"/>
        <v>0</v>
      </c>
      <c r="Q672" s="165">
        <f t="shared" si="146"/>
        <v>0</v>
      </c>
      <c r="R672" s="165">
        <f t="shared" si="147"/>
        <v>0</v>
      </c>
      <c r="S672" s="165">
        <f t="shared" si="148"/>
        <v>0</v>
      </c>
    </row>
    <row r="673" spans="1:19" outlineLevel="5">
      <c r="A673" s="132" t="s">
        <v>677</v>
      </c>
      <c r="B673" s="133" t="s">
        <v>117</v>
      </c>
      <c r="C673" s="133" t="s">
        <v>10</v>
      </c>
      <c r="D673" s="133" t="s">
        <v>2</v>
      </c>
      <c r="E673" s="133" t="s">
        <v>66</v>
      </c>
      <c r="F673" s="134">
        <f>Приложение_6.1!F199</f>
        <v>6312377.9900000002</v>
      </c>
      <c r="G673" s="134"/>
      <c r="H673" s="134">
        <f>Приложение_6.1!H199</f>
        <v>6312377.9900000002</v>
      </c>
      <c r="I673" s="134"/>
      <c r="K673" s="134">
        <v>6312377.9900000002</v>
      </c>
      <c r="L673" s="134"/>
      <c r="M673" s="134">
        <v>6312377.9900000002</v>
      </c>
      <c r="N673" s="134"/>
      <c r="P673" s="165">
        <f t="shared" si="145"/>
        <v>0</v>
      </c>
      <c r="Q673" s="165">
        <f t="shared" si="146"/>
        <v>0</v>
      </c>
      <c r="R673" s="165">
        <f t="shared" si="147"/>
        <v>0</v>
      </c>
      <c r="S673" s="165">
        <f t="shared" si="148"/>
        <v>0</v>
      </c>
    </row>
    <row r="674" spans="1:19" ht="31.5" outlineLevel="4">
      <c r="A674" s="132" t="s">
        <v>703</v>
      </c>
      <c r="B674" s="133" t="s">
        <v>117</v>
      </c>
      <c r="C674" s="133" t="s">
        <v>17</v>
      </c>
      <c r="D674" s="133" t="s">
        <v>3</v>
      </c>
      <c r="E674" s="133" t="s">
        <v>3</v>
      </c>
      <c r="F674" s="134">
        <f>F675</f>
        <v>1613440.05</v>
      </c>
      <c r="G674" s="134"/>
      <c r="H674" s="134">
        <f>H675</f>
        <v>1630792.76</v>
      </c>
      <c r="I674" s="134"/>
      <c r="K674" s="134">
        <v>1613440.05</v>
      </c>
      <c r="L674" s="134"/>
      <c r="M674" s="134">
        <v>1630792.76</v>
      </c>
      <c r="N674" s="134"/>
      <c r="P674" s="165">
        <f t="shared" si="145"/>
        <v>0</v>
      </c>
      <c r="Q674" s="165">
        <f t="shared" si="146"/>
        <v>0</v>
      </c>
      <c r="R674" s="165">
        <f t="shared" si="147"/>
        <v>0</v>
      </c>
      <c r="S674" s="165">
        <f t="shared" si="148"/>
        <v>0</v>
      </c>
    </row>
    <row r="675" spans="1:19" outlineLevel="5">
      <c r="A675" s="132" t="s">
        <v>677</v>
      </c>
      <c r="B675" s="133" t="s">
        <v>117</v>
      </c>
      <c r="C675" s="133" t="s">
        <v>17</v>
      </c>
      <c r="D675" s="133" t="s">
        <v>2</v>
      </c>
      <c r="E675" s="133" t="s">
        <v>66</v>
      </c>
      <c r="F675" s="134">
        <f>Приложение_6.1!F200</f>
        <v>1613440.05</v>
      </c>
      <c r="G675" s="134"/>
      <c r="H675" s="134">
        <f>Приложение_6.1!H200</f>
        <v>1630792.76</v>
      </c>
      <c r="I675" s="134"/>
      <c r="K675" s="134">
        <v>1613440.05</v>
      </c>
      <c r="L675" s="134"/>
      <c r="M675" s="134">
        <v>1630792.76</v>
      </c>
      <c r="N675" s="134"/>
      <c r="P675" s="165">
        <f t="shared" si="145"/>
        <v>0</v>
      </c>
      <c r="Q675" s="165">
        <f t="shared" si="146"/>
        <v>0</v>
      </c>
      <c r="R675" s="165">
        <f t="shared" si="147"/>
        <v>0</v>
      </c>
      <c r="S675" s="165">
        <f t="shared" si="148"/>
        <v>0</v>
      </c>
    </row>
    <row r="676" spans="1:19" ht="63" outlineLevel="3">
      <c r="A676" s="132" t="s">
        <v>439</v>
      </c>
      <c r="B676" s="133" t="s">
        <v>118</v>
      </c>
      <c r="C676" s="133" t="s">
        <v>1</v>
      </c>
      <c r="D676" s="133" t="s">
        <v>3</v>
      </c>
      <c r="E676" s="133" t="s">
        <v>3</v>
      </c>
      <c r="F676" s="134">
        <f>F677</f>
        <v>142387</v>
      </c>
      <c r="G676" s="134"/>
      <c r="H676" s="134">
        <f>H677</f>
        <v>142387</v>
      </c>
      <c r="I676" s="134"/>
      <c r="K676" s="134">
        <v>142387</v>
      </c>
      <c r="L676" s="134"/>
      <c r="M676" s="134">
        <v>142387</v>
      </c>
      <c r="N676" s="134"/>
      <c r="P676" s="165">
        <f t="shared" si="145"/>
        <v>0</v>
      </c>
      <c r="Q676" s="165">
        <f t="shared" si="146"/>
        <v>0</v>
      </c>
      <c r="R676" s="165">
        <f t="shared" si="147"/>
        <v>0</v>
      </c>
      <c r="S676" s="165">
        <f t="shared" si="148"/>
        <v>0</v>
      </c>
    </row>
    <row r="677" spans="1:19" ht="78.75" outlineLevel="4">
      <c r="A677" s="132" t="s">
        <v>1226</v>
      </c>
      <c r="B677" s="133" t="s">
        <v>118</v>
      </c>
      <c r="C677" s="133" t="s">
        <v>10</v>
      </c>
      <c r="D677" s="133" t="s">
        <v>3</v>
      </c>
      <c r="E677" s="133" t="s">
        <v>3</v>
      </c>
      <c r="F677" s="134">
        <f>F678</f>
        <v>142387</v>
      </c>
      <c r="G677" s="134"/>
      <c r="H677" s="134">
        <f>H678</f>
        <v>142387</v>
      </c>
      <c r="I677" s="134"/>
      <c r="K677" s="134">
        <v>142387</v>
      </c>
      <c r="L677" s="134"/>
      <c r="M677" s="134">
        <v>142387</v>
      </c>
      <c r="N677" s="134"/>
      <c r="P677" s="165">
        <f t="shared" si="145"/>
        <v>0</v>
      </c>
      <c r="Q677" s="165">
        <f t="shared" si="146"/>
        <v>0</v>
      </c>
      <c r="R677" s="165">
        <f t="shared" si="147"/>
        <v>0</v>
      </c>
      <c r="S677" s="165">
        <f t="shared" si="148"/>
        <v>0</v>
      </c>
    </row>
    <row r="678" spans="1:19" outlineLevel="5">
      <c r="A678" s="132" t="s">
        <v>677</v>
      </c>
      <c r="B678" s="133" t="s">
        <v>118</v>
      </c>
      <c r="C678" s="133" t="s">
        <v>10</v>
      </c>
      <c r="D678" s="133" t="s">
        <v>2</v>
      </c>
      <c r="E678" s="133" t="s">
        <v>66</v>
      </c>
      <c r="F678" s="134">
        <f>Приложение_6.1!F202</f>
        <v>142387</v>
      </c>
      <c r="G678" s="134"/>
      <c r="H678" s="134">
        <f>Приложение_6.1!H202</f>
        <v>142387</v>
      </c>
      <c r="I678" s="134"/>
      <c r="K678" s="134">
        <v>142387</v>
      </c>
      <c r="L678" s="134"/>
      <c r="M678" s="134">
        <v>142387</v>
      </c>
      <c r="N678" s="134"/>
      <c r="P678" s="165">
        <f t="shared" si="145"/>
        <v>0</v>
      </c>
      <c r="Q678" s="165">
        <f t="shared" si="146"/>
        <v>0</v>
      </c>
      <c r="R678" s="165">
        <f t="shared" si="147"/>
        <v>0</v>
      </c>
      <c r="S678" s="165">
        <f t="shared" si="148"/>
        <v>0</v>
      </c>
    </row>
    <row r="679" spans="1:19" ht="63" outlineLevel="1">
      <c r="A679" s="139" t="s">
        <v>636</v>
      </c>
      <c r="B679" s="140" t="s">
        <v>119</v>
      </c>
      <c r="C679" s="140" t="s">
        <v>1</v>
      </c>
      <c r="D679" s="140" t="s">
        <v>3</v>
      </c>
      <c r="E679" s="140" t="s">
        <v>3</v>
      </c>
      <c r="F679" s="141">
        <f>F680+F689+F693+F699+F703</f>
        <v>27277833.869999997</v>
      </c>
      <c r="G679" s="141"/>
      <c r="H679" s="141">
        <f>H680+H689+H693+H699+H703</f>
        <v>27290123.729999997</v>
      </c>
      <c r="I679" s="141"/>
      <c r="K679" s="141">
        <v>27277833.870000001</v>
      </c>
      <c r="L679" s="141"/>
      <c r="M679" s="141">
        <v>27290123.73</v>
      </c>
      <c r="N679" s="141"/>
      <c r="P679" s="165">
        <f t="shared" si="145"/>
        <v>0</v>
      </c>
      <c r="Q679" s="165">
        <f t="shared" si="146"/>
        <v>0</v>
      </c>
      <c r="R679" s="165">
        <f t="shared" si="147"/>
        <v>0</v>
      </c>
      <c r="S679" s="165">
        <f t="shared" si="148"/>
        <v>0</v>
      </c>
    </row>
    <row r="680" spans="1:19" ht="94.5" outlineLevel="2">
      <c r="A680" s="132" t="s">
        <v>525</v>
      </c>
      <c r="B680" s="133" t="s">
        <v>120</v>
      </c>
      <c r="C680" s="133" t="s">
        <v>1</v>
      </c>
      <c r="D680" s="133" t="s">
        <v>3</v>
      </c>
      <c r="E680" s="133" t="s">
        <v>3</v>
      </c>
      <c r="F680" s="134">
        <f>F681+F686</f>
        <v>19184396.09</v>
      </c>
      <c r="G680" s="134"/>
      <c r="H680" s="134">
        <f>H681+H686</f>
        <v>19184396.09</v>
      </c>
      <c r="I680" s="134"/>
      <c r="K680" s="134">
        <v>19184396.09</v>
      </c>
      <c r="L680" s="134"/>
      <c r="M680" s="134">
        <v>19184396.09</v>
      </c>
      <c r="N680" s="134"/>
      <c r="P680" s="165">
        <f t="shared" si="145"/>
        <v>0</v>
      </c>
      <c r="Q680" s="165">
        <f t="shared" si="146"/>
        <v>0</v>
      </c>
      <c r="R680" s="165">
        <f t="shared" si="147"/>
        <v>0</v>
      </c>
      <c r="S680" s="165">
        <f t="shared" si="148"/>
        <v>0</v>
      </c>
    </row>
    <row r="681" spans="1:19" ht="63" outlineLevel="3">
      <c r="A681" s="132" t="s">
        <v>450</v>
      </c>
      <c r="B681" s="133" t="s">
        <v>121</v>
      </c>
      <c r="C681" s="133" t="s">
        <v>1</v>
      </c>
      <c r="D681" s="133" t="s">
        <v>3</v>
      </c>
      <c r="E681" s="133" t="s">
        <v>3</v>
      </c>
      <c r="F681" s="134">
        <f>F682+F684</f>
        <v>18739090.510000002</v>
      </c>
      <c r="G681" s="134"/>
      <c r="H681" s="134">
        <f>H682+H684</f>
        <v>18739090.510000002</v>
      </c>
      <c r="I681" s="134"/>
      <c r="K681" s="134">
        <v>18739090.510000002</v>
      </c>
      <c r="L681" s="134"/>
      <c r="M681" s="134">
        <v>18739090.510000002</v>
      </c>
      <c r="N681" s="134"/>
      <c r="P681" s="165">
        <f t="shared" si="145"/>
        <v>0</v>
      </c>
      <c r="Q681" s="165">
        <f t="shared" si="146"/>
        <v>0</v>
      </c>
      <c r="R681" s="165">
        <f t="shared" si="147"/>
        <v>0</v>
      </c>
      <c r="S681" s="165">
        <f t="shared" si="148"/>
        <v>0</v>
      </c>
    </row>
    <row r="682" spans="1:19" ht="78.75" outlineLevel="4">
      <c r="A682" s="132" t="s">
        <v>1226</v>
      </c>
      <c r="B682" s="133" t="s">
        <v>121</v>
      </c>
      <c r="C682" s="133" t="s">
        <v>10</v>
      </c>
      <c r="D682" s="133" t="s">
        <v>3</v>
      </c>
      <c r="E682" s="133" t="s">
        <v>3</v>
      </c>
      <c r="F682" s="134">
        <f>F683</f>
        <v>17709740.98</v>
      </c>
      <c r="G682" s="134"/>
      <c r="H682" s="134">
        <f>H683</f>
        <v>17709740.98</v>
      </c>
      <c r="I682" s="134"/>
      <c r="K682" s="134">
        <v>17709740.98</v>
      </c>
      <c r="L682" s="134"/>
      <c r="M682" s="134">
        <v>17709740.98</v>
      </c>
      <c r="N682" s="134"/>
      <c r="P682" s="165">
        <f t="shared" si="145"/>
        <v>0</v>
      </c>
      <c r="Q682" s="165">
        <f t="shared" si="146"/>
        <v>0</v>
      </c>
      <c r="R682" s="165">
        <f t="shared" si="147"/>
        <v>0</v>
      </c>
      <c r="S682" s="165">
        <f t="shared" si="148"/>
        <v>0</v>
      </c>
    </row>
    <row r="683" spans="1:19" outlineLevel="5">
      <c r="A683" s="132" t="s">
        <v>677</v>
      </c>
      <c r="B683" s="133" t="s">
        <v>121</v>
      </c>
      <c r="C683" s="133" t="s">
        <v>10</v>
      </c>
      <c r="D683" s="133" t="s">
        <v>2</v>
      </c>
      <c r="E683" s="133" t="s">
        <v>66</v>
      </c>
      <c r="F683" s="134">
        <f>Приложение_6.1!F206</f>
        <v>17709740.98</v>
      </c>
      <c r="G683" s="134"/>
      <c r="H683" s="134">
        <f>Приложение_6.1!H206</f>
        <v>17709740.98</v>
      </c>
      <c r="I683" s="134"/>
      <c r="K683" s="134">
        <v>17709740.98</v>
      </c>
      <c r="L683" s="134"/>
      <c r="M683" s="134">
        <v>17709740.98</v>
      </c>
      <c r="N683" s="134"/>
      <c r="P683" s="165">
        <f t="shared" si="145"/>
        <v>0</v>
      </c>
      <c r="Q683" s="165">
        <f t="shared" si="146"/>
        <v>0</v>
      </c>
      <c r="R683" s="165">
        <f t="shared" si="147"/>
        <v>0</v>
      </c>
      <c r="S683" s="165">
        <f t="shared" si="148"/>
        <v>0</v>
      </c>
    </row>
    <row r="684" spans="1:19" ht="31.5" outlineLevel="4">
      <c r="A684" s="132" t="s">
        <v>703</v>
      </c>
      <c r="B684" s="133" t="s">
        <v>121</v>
      </c>
      <c r="C684" s="133" t="s">
        <v>17</v>
      </c>
      <c r="D684" s="133" t="s">
        <v>3</v>
      </c>
      <c r="E684" s="133" t="s">
        <v>3</v>
      </c>
      <c r="F684" s="134">
        <f>F685</f>
        <v>1029349.53</v>
      </c>
      <c r="G684" s="134"/>
      <c r="H684" s="134">
        <f>H685</f>
        <v>1029349.53</v>
      </c>
      <c r="I684" s="134"/>
      <c r="K684" s="134">
        <v>1029349.53</v>
      </c>
      <c r="L684" s="134"/>
      <c r="M684" s="134">
        <v>1029349.53</v>
      </c>
      <c r="N684" s="134"/>
      <c r="P684" s="165">
        <f t="shared" si="145"/>
        <v>0</v>
      </c>
      <c r="Q684" s="165">
        <f t="shared" si="146"/>
        <v>0</v>
      </c>
      <c r="R684" s="165">
        <f t="shared" si="147"/>
        <v>0</v>
      </c>
      <c r="S684" s="165">
        <f t="shared" si="148"/>
        <v>0</v>
      </c>
    </row>
    <row r="685" spans="1:19" outlineLevel="5">
      <c r="A685" s="132" t="s">
        <v>677</v>
      </c>
      <c r="B685" s="133" t="s">
        <v>121</v>
      </c>
      <c r="C685" s="133" t="s">
        <v>17</v>
      </c>
      <c r="D685" s="133" t="s">
        <v>2</v>
      </c>
      <c r="E685" s="133" t="s">
        <v>66</v>
      </c>
      <c r="F685" s="134">
        <f>Приложение_6.1!F207</f>
        <v>1029349.53</v>
      </c>
      <c r="G685" s="134"/>
      <c r="H685" s="134">
        <f>Приложение_6.1!H207</f>
        <v>1029349.53</v>
      </c>
      <c r="I685" s="134"/>
      <c r="K685" s="134">
        <v>1029349.53</v>
      </c>
      <c r="L685" s="134"/>
      <c r="M685" s="134">
        <v>1029349.53</v>
      </c>
      <c r="N685" s="134"/>
      <c r="P685" s="165">
        <f t="shared" si="145"/>
        <v>0</v>
      </c>
      <c r="Q685" s="165">
        <f t="shared" si="146"/>
        <v>0</v>
      </c>
      <c r="R685" s="165">
        <f t="shared" si="147"/>
        <v>0</v>
      </c>
      <c r="S685" s="165">
        <f t="shared" si="148"/>
        <v>0</v>
      </c>
    </row>
    <row r="686" spans="1:19" ht="63" outlineLevel="3">
      <c r="A686" s="132" t="s">
        <v>439</v>
      </c>
      <c r="B686" s="133" t="s">
        <v>122</v>
      </c>
      <c r="C686" s="133" t="s">
        <v>1</v>
      </c>
      <c r="D686" s="133" t="s">
        <v>3</v>
      </c>
      <c r="E686" s="133" t="s">
        <v>3</v>
      </c>
      <c r="F686" s="134">
        <f>F687</f>
        <v>445305.58</v>
      </c>
      <c r="G686" s="134"/>
      <c r="H686" s="134">
        <f>H687</f>
        <v>445305.58</v>
      </c>
      <c r="I686" s="134"/>
      <c r="K686" s="134">
        <v>445305.58</v>
      </c>
      <c r="L686" s="134"/>
      <c r="M686" s="134">
        <v>445305.58</v>
      </c>
      <c r="N686" s="134"/>
      <c r="P686" s="165">
        <f t="shared" si="145"/>
        <v>0</v>
      </c>
      <c r="Q686" s="165">
        <f t="shared" si="146"/>
        <v>0</v>
      </c>
      <c r="R686" s="165">
        <f t="shared" si="147"/>
        <v>0</v>
      </c>
      <c r="S686" s="165">
        <f t="shared" si="148"/>
        <v>0</v>
      </c>
    </row>
    <row r="687" spans="1:19" ht="78.75" outlineLevel="4">
      <c r="A687" s="132" t="s">
        <v>1226</v>
      </c>
      <c r="B687" s="133" t="s">
        <v>122</v>
      </c>
      <c r="C687" s="133" t="s">
        <v>10</v>
      </c>
      <c r="D687" s="133" t="s">
        <v>3</v>
      </c>
      <c r="E687" s="133" t="s">
        <v>3</v>
      </c>
      <c r="F687" s="134">
        <f>F688</f>
        <v>445305.58</v>
      </c>
      <c r="G687" s="134"/>
      <c r="H687" s="134">
        <f>H688</f>
        <v>445305.58</v>
      </c>
      <c r="I687" s="134"/>
      <c r="K687" s="134">
        <v>445305.58</v>
      </c>
      <c r="L687" s="134"/>
      <c r="M687" s="134">
        <v>445305.58</v>
      </c>
      <c r="N687" s="134"/>
      <c r="P687" s="165">
        <f t="shared" si="145"/>
        <v>0</v>
      </c>
      <c r="Q687" s="165">
        <f t="shared" si="146"/>
        <v>0</v>
      </c>
      <c r="R687" s="165">
        <f t="shared" si="147"/>
        <v>0</v>
      </c>
      <c r="S687" s="165">
        <f t="shared" si="148"/>
        <v>0</v>
      </c>
    </row>
    <row r="688" spans="1:19" outlineLevel="5">
      <c r="A688" s="132" t="s">
        <v>677</v>
      </c>
      <c r="B688" s="133" t="s">
        <v>122</v>
      </c>
      <c r="C688" s="133" t="s">
        <v>10</v>
      </c>
      <c r="D688" s="133" t="s">
        <v>2</v>
      </c>
      <c r="E688" s="133" t="s">
        <v>66</v>
      </c>
      <c r="F688" s="134">
        <f>Приложение_6.1!F209</f>
        <v>445305.58</v>
      </c>
      <c r="G688" s="134"/>
      <c r="H688" s="134">
        <f>Приложение_6.1!H209</f>
        <v>445305.58</v>
      </c>
      <c r="I688" s="134"/>
      <c r="K688" s="134">
        <v>445305.58</v>
      </c>
      <c r="L688" s="134"/>
      <c r="M688" s="134">
        <v>445305.58</v>
      </c>
      <c r="N688" s="134"/>
      <c r="P688" s="165">
        <f t="shared" si="145"/>
        <v>0</v>
      </c>
      <c r="Q688" s="165">
        <f t="shared" si="146"/>
        <v>0</v>
      </c>
      <c r="R688" s="165">
        <f t="shared" si="147"/>
        <v>0</v>
      </c>
      <c r="S688" s="165">
        <f t="shared" si="148"/>
        <v>0</v>
      </c>
    </row>
    <row r="689" spans="1:19" ht="47.25" outlineLevel="2">
      <c r="A689" s="132" t="s">
        <v>526</v>
      </c>
      <c r="B689" s="133" t="s">
        <v>123</v>
      </c>
      <c r="C689" s="133" t="s">
        <v>1</v>
      </c>
      <c r="D689" s="133" t="s">
        <v>3</v>
      </c>
      <c r="E689" s="133" t="s">
        <v>3</v>
      </c>
      <c r="F689" s="134">
        <f>F690</f>
        <v>35908</v>
      </c>
      <c r="G689" s="134"/>
      <c r="H689" s="134">
        <f>H690</f>
        <v>35908</v>
      </c>
      <c r="I689" s="134"/>
      <c r="K689" s="134">
        <v>35908</v>
      </c>
      <c r="L689" s="134"/>
      <c r="M689" s="134">
        <v>35908</v>
      </c>
      <c r="N689" s="134"/>
      <c r="P689" s="165">
        <f t="shared" si="145"/>
        <v>0</v>
      </c>
      <c r="Q689" s="165">
        <f t="shared" si="146"/>
        <v>0</v>
      </c>
      <c r="R689" s="165">
        <f t="shared" si="147"/>
        <v>0</v>
      </c>
      <c r="S689" s="165">
        <f t="shared" si="148"/>
        <v>0</v>
      </c>
    </row>
    <row r="690" spans="1:19" ht="63" outlineLevel="3">
      <c r="A690" s="132" t="s">
        <v>450</v>
      </c>
      <c r="B690" s="133" t="s">
        <v>124</v>
      </c>
      <c r="C690" s="133" t="s">
        <v>1</v>
      </c>
      <c r="D690" s="133" t="s">
        <v>3</v>
      </c>
      <c r="E690" s="133" t="s">
        <v>3</v>
      </c>
      <c r="F690" s="134">
        <f>F691</f>
        <v>35908</v>
      </c>
      <c r="G690" s="134"/>
      <c r="H690" s="134">
        <f>H691</f>
        <v>35908</v>
      </c>
      <c r="I690" s="134"/>
      <c r="K690" s="134">
        <v>35908</v>
      </c>
      <c r="L690" s="134"/>
      <c r="M690" s="134">
        <v>35908</v>
      </c>
      <c r="N690" s="134"/>
      <c r="P690" s="165">
        <f t="shared" si="145"/>
        <v>0</v>
      </c>
      <c r="Q690" s="165">
        <f t="shared" si="146"/>
        <v>0</v>
      </c>
      <c r="R690" s="165">
        <f t="shared" si="147"/>
        <v>0</v>
      </c>
      <c r="S690" s="165">
        <f t="shared" si="148"/>
        <v>0</v>
      </c>
    </row>
    <row r="691" spans="1:19" ht="31.5" outlineLevel="4">
      <c r="A691" s="132" t="s">
        <v>703</v>
      </c>
      <c r="B691" s="133" t="s">
        <v>124</v>
      </c>
      <c r="C691" s="133" t="s">
        <v>17</v>
      </c>
      <c r="D691" s="133" t="s">
        <v>3</v>
      </c>
      <c r="E691" s="133" t="s">
        <v>3</v>
      </c>
      <c r="F691" s="134">
        <f>F692</f>
        <v>35908</v>
      </c>
      <c r="G691" s="134"/>
      <c r="H691" s="134">
        <f>H692</f>
        <v>35908</v>
      </c>
      <c r="I691" s="134"/>
      <c r="K691" s="134">
        <v>35908</v>
      </c>
      <c r="L691" s="134"/>
      <c r="M691" s="134">
        <v>35908</v>
      </c>
      <c r="N691" s="134"/>
      <c r="P691" s="165">
        <f t="shared" si="145"/>
        <v>0</v>
      </c>
      <c r="Q691" s="165">
        <f t="shared" si="146"/>
        <v>0</v>
      </c>
      <c r="R691" s="165">
        <f t="shared" si="147"/>
        <v>0</v>
      </c>
      <c r="S691" s="165">
        <f t="shared" si="148"/>
        <v>0</v>
      </c>
    </row>
    <row r="692" spans="1:19" outlineLevel="5">
      <c r="A692" s="132" t="s">
        <v>677</v>
      </c>
      <c r="B692" s="133" t="s">
        <v>124</v>
      </c>
      <c r="C692" s="133" t="s">
        <v>17</v>
      </c>
      <c r="D692" s="133" t="s">
        <v>2</v>
      </c>
      <c r="E692" s="133" t="s">
        <v>66</v>
      </c>
      <c r="F692" s="134">
        <f>Приложение_6.1!F212</f>
        <v>35908</v>
      </c>
      <c r="G692" s="134"/>
      <c r="H692" s="134">
        <f>Приложение_6.1!H212</f>
        <v>35908</v>
      </c>
      <c r="I692" s="134"/>
      <c r="K692" s="134">
        <v>35908</v>
      </c>
      <c r="L692" s="134"/>
      <c r="M692" s="134">
        <v>35908</v>
      </c>
      <c r="N692" s="134"/>
      <c r="P692" s="165">
        <f t="shared" si="145"/>
        <v>0</v>
      </c>
      <c r="Q692" s="165">
        <f t="shared" si="146"/>
        <v>0</v>
      </c>
      <c r="R692" s="165">
        <f t="shared" si="147"/>
        <v>0</v>
      </c>
      <c r="S692" s="165">
        <f t="shared" si="148"/>
        <v>0</v>
      </c>
    </row>
    <row r="693" spans="1:19" ht="47.25" outlineLevel="2">
      <c r="A693" s="132" t="s">
        <v>527</v>
      </c>
      <c r="B693" s="133" t="s">
        <v>125</v>
      </c>
      <c r="C693" s="133" t="s">
        <v>1</v>
      </c>
      <c r="D693" s="133" t="s">
        <v>3</v>
      </c>
      <c r="E693" s="133" t="s">
        <v>3</v>
      </c>
      <c r="F693" s="134">
        <f>F694</f>
        <v>5601589.7399999993</v>
      </c>
      <c r="G693" s="134"/>
      <c r="H693" s="134">
        <f>H694</f>
        <v>5613879.5999999996</v>
      </c>
      <c r="I693" s="134"/>
      <c r="K693" s="134">
        <v>5601589.7400000002</v>
      </c>
      <c r="L693" s="134"/>
      <c r="M693" s="134">
        <v>5613879.5999999996</v>
      </c>
      <c r="N693" s="134"/>
      <c r="P693" s="165">
        <f t="shared" si="145"/>
        <v>0</v>
      </c>
      <c r="Q693" s="165">
        <f t="shared" si="146"/>
        <v>0</v>
      </c>
      <c r="R693" s="165">
        <f t="shared" si="147"/>
        <v>0</v>
      </c>
      <c r="S693" s="165">
        <f t="shared" si="148"/>
        <v>0</v>
      </c>
    </row>
    <row r="694" spans="1:19" ht="63" outlineLevel="3">
      <c r="A694" s="132" t="s">
        <v>450</v>
      </c>
      <c r="B694" s="133" t="s">
        <v>126</v>
      </c>
      <c r="C694" s="133" t="s">
        <v>1</v>
      </c>
      <c r="D694" s="133" t="s">
        <v>3</v>
      </c>
      <c r="E694" s="133" t="s">
        <v>3</v>
      </c>
      <c r="F694" s="134">
        <f>F695+F697</f>
        <v>5601589.7399999993</v>
      </c>
      <c r="G694" s="134"/>
      <c r="H694" s="134">
        <f>H695+H697</f>
        <v>5613879.5999999996</v>
      </c>
      <c r="I694" s="134"/>
      <c r="K694" s="134">
        <v>5601589.7400000002</v>
      </c>
      <c r="L694" s="134"/>
      <c r="M694" s="134">
        <v>5613879.5999999996</v>
      </c>
      <c r="N694" s="134"/>
      <c r="P694" s="165">
        <f t="shared" si="145"/>
        <v>0</v>
      </c>
      <c r="Q694" s="165">
        <f t="shared" si="146"/>
        <v>0</v>
      </c>
      <c r="R694" s="165">
        <f t="shared" si="147"/>
        <v>0</v>
      </c>
      <c r="S694" s="165">
        <f t="shared" si="148"/>
        <v>0</v>
      </c>
    </row>
    <row r="695" spans="1:19" ht="78.75" outlineLevel="4">
      <c r="A695" s="132" t="s">
        <v>1226</v>
      </c>
      <c r="B695" s="133" t="s">
        <v>126</v>
      </c>
      <c r="C695" s="133" t="s">
        <v>10</v>
      </c>
      <c r="D695" s="133" t="s">
        <v>3</v>
      </c>
      <c r="E695" s="133" t="s">
        <v>3</v>
      </c>
      <c r="F695" s="134">
        <f>F696</f>
        <v>5040338.5999999996</v>
      </c>
      <c r="G695" s="134"/>
      <c r="H695" s="134">
        <f>H696</f>
        <v>5040338.5999999996</v>
      </c>
      <c r="I695" s="134"/>
      <c r="K695" s="134">
        <v>5040338.5999999996</v>
      </c>
      <c r="L695" s="134"/>
      <c r="M695" s="134">
        <v>5040338.5999999996</v>
      </c>
      <c r="N695" s="134"/>
      <c r="P695" s="165">
        <f t="shared" si="145"/>
        <v>0</v>
      </c>
      <c r="Q695" s="165">
        <f t="shared" si="146"/>
        <v>0</v>
      </c>
      <c r="R695" s="165">
        <f t="shared" si="147"/>
        <v>0</v>
      </c>
      <c r="S695" s="165">
        <f t="shared" si="148"/>
        <v>0</v>
      </c>
    </row>
    <row r="696" spans="1:19" outlineLevel="5">
      <c r="A696" s="132" t="s">
        <v>677</v>
      </c>
      <c r="B696" s="133" t="s">
        <v>126</v>
      </c>
      <c r="C696" s="133" t="s">
        <v>10</v>
      </c>
      <c r="D696" s="133" t="s">
        <v>2</v>
      </c>
      <c r="E696" s="133" t="s">
        <v>66</v>
      </c>
      <c r="F696" s="134">
        <f>Приложение_6.1!F215</f>
        <v>5040338.5999999996</v>
      </c>
      <c r="G696" s="134"/>
      <c r="H696" s="134">
        <f>Приложение_6.1!H215</f>
        <v>5040338.5999999996</v>
      </c>
      <c r="I696" s="134"/>
      <c r="K696" s="134">
        <v>5040338.5999999996</v>
      </c>
      <c r="L696" s="134"/>
      <c r="M696" s="134">
        <v>5040338.5999999996</v>
      </c>
      <c r="N696" s="134"/>
      <c r="P696" s="165">
        <f t="shared" si="145"/>
        <v>0</v>
      </c>
      <c r="Q696" s="165">
        <f t="shared" si="146"/>
        <v>0</v>
      </c>
      <c r="R696" s="165">
        <f t="shared" si="147"/>
        <v>0</v>
      </c>
      <c r="S696" s="165">
        <f t="shared" si="148"/>
        <v>0</v>
      </c>
    </row>
    <row r="697" spans="1:19" ht="31.5" outlineLevel="4">
      <c r="A697" s="132" t="s">
        <v>703</v>
      </c>
      <c r="B697" s="133" t="s">
        <v>126</v>
      </c>
      <c r="C697" s="133" t="s">
        <v>17</v>
      </c>
      <c r="D697" s="133" t="s">
        <v>3</v>
      </c>
      <c r="E697" s="133" t="s">
        <v>3</v>
      </c>
      <c r="F697" s="134">
        <f>F698</f>
        <v>561251.14</v>
      </c>
      <c r="G697" s="134"/>
      <c r="H697" s="134">
        <f>H698</f>
        <v>573541</v>
      </c>
      <c r="I697" s="134"/>
      <c r="K697" s="134">
        <v>561251.14</v>
      </c>
      <c r="L697" s="134"/>
      <c r="M697" s="134">
        <v>573541</v>
      </c>
      <c r="N697" s="134"/>
      <c r="P697" s="165">
        <f t="shared" si="145"/>
        <v>0</v>
      </c>
      <c r="Q697" s="165">
        <f t="shared" si="146"/>
        <v>0</v>
      </c>
      <c r="R697" s="165">
        <f t="shared" si="147"/>
        <v>0</v>
      </c>
      <c r="S697" s="165">
        <f t="shared" si="148"/>
        <v>0</v>
      </c>
    </row>
    <row r="698" spans="1:19" outlineLevel="5">
      <c r="A698" s="132" t="s">
        <v>677</v>
      </c>
      <c r="B698" s="133" t="s">
        <v>126</v>
      </c>
      <c r="C698" s="133" t="s">
        <v>17</v>
      </c>
      <c r="D698" s="133" t="s">
        <v>2</v>
      </c>
      <c r="E698" s="133" t="s">
        <v>66</v>
      </c>
      <c r="F698" s="134">
        <f>Приложение_6.1!F216</f>
        <v>561251.14</v>
      </c>
      <c r="G698" s="134"/>
      <c r="H698" s="134">
        <f>Приложение_6.1!H216</f>
        <v>573541</v>
      </c>
      <c r="I698" s="134"/>
      <c r="K698" s="134">
        <v>561251.14</v>
      </c>
      <c r="L698" s="134"/>
      <c r="M698" s="134">
        <v>573541</v>
      </c>
      <c r="N698" s="134"/>
      <c r="P698" s="165">
        <f t="shared" si="145"/>
        <v>0</v>
      </c>
      <c r="Q698" s="165">
        <f t="shared" si="146"/>
        <v>0</v>
      </c>
      <c r="R698" s="165">
        <f t="shared" si="147"/>
        <v>0</v>
      </c>
      <c r="S698" s="165">
        <f t="shared" si="148"/>
        <v>0</v>
      </c>
    </row>
    <row r="699" spans="1:19" ht="63" outlineLevel="2">
      <c r="A699" s="132" t="s">
        <v>528</v>
      </c>
      <c r="B699" s="133" t="s">
        <v>127</v>
      </c>
      <c r="C699" s="133" t="s">
        <v>1</v>
      </c>
      <c r="D699" s="133" t="s">
        <v>3</v>
      </c>
      <c r="E699" s="133" t="s">
        <v>3</v>
      </c>
      <c r="F699" s="134">
        <f>F700</f>
        <v>340380</v>
      </c>
      <c r="G699" s="134"/>
      <c r="H699" s="134">
        <f>H700</f>
        <v>340380</v>
      </c>
      <c r="I699" s="134"/>
      <c r="K699" s="134">
        <v>340380</v>
      </c>
      <c r="L699" s="134"/>
      <c r="M699" s="134">
        <v>340380</v>
      </c>
      <c r="N699" s="134"/>
      <c r="P699" s="165">
        <f t="shared" si="145"/>
        <v>0</v>
      </c>
      <c r="Q699" s="165">
        <f t="shared" si="146"/>
        <v>0</v>
      </c>
      <c r="R699" s="165">
        <f t="shared" si="147"/>
        <v>0</v>
      </c>
      <c r="S699" s="165">
        <f t="shared" si="148"/>
        <v>0</v>
      </c>
    </row>
    <row r="700" spans="1:19" ht="31.5" outlineLevel="3">
      <c r="A700" s="132" t="s">
        <v>448</v>
      </c>
      <c r="B700" s="133" t="s">
        <v>128</v>
      </c>
      <c r="C700" s="133" t="s">
        <v>1</v>
      </c>
      <c r="D700" s="133" t="s">
        <v>3</v>
      </c>
      <c r="E700" s="133" t="s">
        <v>3</v>
      </c>
      <c r="F700" s="134">
        <f>F701</f>
        <v>340380</v>
      </c>
      <c r="G700" s="134"/>
      <c r="H700" s="134">
        <f>H701</f>
        <v>340380</v>
      </c>
      <c r="I700" s="134"/>
      <c r="K700" s="134">
        <v>340380</v>
      </c>
      <c r="L700" s="134"/>
      <c r="M700" s="134">
        <v>340380</v>
      </c>
      <c r="N700" s="134"/>
      <c r="P700" s="165">
        <f t="shared" si="145"/>
        <v>0</v>
      </c>
      <c r="Q700" s="165">
        <f t="shared" si="146"/>
        <v>0</v>
      </c>
      <c r="R700" s="165">
        <f t="shared" si="147"/>
        <v>0</v>
      </c>
      <c r="S700" s="165">
        <f t="shared" si="148"/>
        <v>0</v>
      </c>
    </row>
    <row r="701" spans="1:19" ht="31.5" outlineLevel="4">
      <c r="A701" s="132" t="s">
        <v>704</v>
      </c>
      <c r="B701" s="133" t="s">
        <v>128</v>
      </c>
      <c r="C701" s="133" t="s">
        <v>47</v>
      </c>
      <c r="D701" s="133" t="s">
        <v>3</v>
      </c>
      <c r="E701" s="133" t="s">
        <v>3</v>
      </c>
      <c r="F701" s="134">
        <f>F702</f>
        <v>340380</v>
      </c>
      <c r="G701" s="134"/>
      <c r="H701" s="134">
        <f>H702</f>
        <v>340380</v>
      </c>
      <c r="I701" s="134"/>
      <c r="K701" s="134">
        <v>340380</v>
      </c>
      <c r="L701" s="134"/>
      <c r="M701" s="134">
        <v>340380</v>
      </c>
      <c r="N701" s="134"/>
      <c r="P701" s="165">
        <f t="shared" si="145"/>
        <v>0</v>
      </c>
      <c r="Q701" s="165">
        <f t="shared" si="146"/>
        <v>0</v>
      </c>
      <c r="R701" s="165">
        <f t="shared" si="147"/>
        <v>0</v>
      </c>
      <c r="S701" s="165">
        <f t="shared" si="148"/>
        <v>0</v>
      </c>
    </row>
    <row r="702" spans="1:19" outlineLevel="5">
      <c r="A702" s="132" t="s">
        <v>677</v>
      </c>
      <c r="B702" s="133" t="s">
        <v>128</v>
      </c>
      <c r="C702" s="133" t="s">
        <v>47</v>
      </c>
      <c r="D702" s="133" t="s">
        <v>2</v>
      </c>
      <c r="E702" s="133" t="s">
        <v>66</v>
      </c>
      <c r="F702" s="134">
        <f>Приложение_6.1!F219</f>
        <v>340380</v>
      </c>
      <c r="G702" s="134"/>
      <c r="H702" s="134">
        <f>Приложение_6.1!H219</f>
        <v>340380</v>
      </c>
      <c r="I702" s="134"/>
      <c r="K702" s="134">
        <v>340380</v>
      </c>
      <c r="L702" s="134"/>
      <c r="M702" s="134">
        <v>340380</v>
      </c>
      <c r="N702" s="134"/>
      <c r="P702" s="165">
        <f t="shared" si="145"/>
        <v>0</v>
      </c>
      <c r="Q702" s="165">
        <f t="shared" si="146"/>
        <v>0</v>
      </c>
      <c r="R702" s="165">
        <f t="shared" si="147"/>
        <v>0</v>
      </c>
      <c r="S702" s="165">
        <f t="shared" si="148"/>
        <v>0</v>
      </c>
    </row>
    <row r="703" spans="1:19" ht="63" outlineLevel="2">
      <c r="A703" s="132" t="s">
        <v>529</v>
      </c>
      <c r="B703" s="133" t="s">
        <v>129</v>
      </c>
      <c r="C703" s="133" t="s">
        <v>1</v>
      </c>
      <c r="D703" s="133" t="s">
        <v>3</v>
      </c>
      <c r="E703" s="133" t="s">
        <v>3</v>
      </c>
      <c r="F703" s="134">
        <f>F704</f>
        <v>2115560.04</v>
      </c>
      <c r="G703" s="134"/>
      <c r="H703" s="134">
        <f>H704</f>
        <v>2115560.04</v>
      </c>
      <c r="I703" s="134"/>
      <c r="K703" s="134">
        <v>2115560.04</v>
      </c>
      <c r="L703" s="134"/>
      <c r="M703" s="134">
        <v>2115560.04</v>
      </c>
      <c r="N703" s="134"/>
      <c r="P703" s="165">
        <f t="shared" si="145"/>
        <v>0</v>
      </c>
      <c r="Q703" s="165">
        <f t="shared" si="146"/>
        <v>0</v>
      </c>
      <c r="R703" s="165">
        <f t="shared" si="147"/>
        <v>0</v>
      </c>
      <c r="S703" s="165">
        <f t="shared" si="148"/>
        <v>0</v>
      </c>
    </row>
    <row r="704" spans="1:19" ht="63" outlineLevel="3">
      <c r="A704" s="132" t="s">
        <v>450</v>
      </c>
      <c r="B704" s="133" t="s">
        <v>130</v>
      </c>
      <c r="C704" s="133" t="s">
        <v>1</v>
      </c>
      <c r="D704" s="133" t="s">
        <v>3</v>
      </c>
      <c r="E704" s="133" t="s">
        <v>3</v>
      </c>
      <c r="F704" s="134">
        <f>F705</f>
        <v>2115560.04</v>
      </c>
      <c r="G704" s="134"/>
      <c r="H704" s="134">
        <f>H705</f>
        <v>2115560.04</v>
      </c>
      <c r="I704" s="134"/>
      <c r="K704" s="134">
        <v>2115560.04</v>
      </c>
      <c r="L704" s="134"/>
      <c r="M704" s="134">
        <v>2115560.04</v>
      </c>
      <c r="N704" s="134"/>
      <c r="P704" s="165">
        <f t="shared" si="145"/>
        <v>0</v>
      </c>
      <c r="Q704" s="165">
        <f t="shared" si="146"/>
        <v>0</v>
      </c>
      <c r="R704" s="165">
        <f t="shared" si="147"/>
        <v>0</v>
      </c>
      <c r="S704" s="165">
        <f t="shared" si="148"/>
        <v>0</v>
      </c>
    </row>
    <row r="705" spans="1:19" ht="78.75" outlineLevel="4">
      <c r="A705" s="132" t="s">
        <v>1226</v>
      </c>
      <c r="B705" s="133" t="s">
        <v>130</v>
      </c>
      <c r="C705" s="133" t="s">
        <v>10</v>
      </c>
      <c r="D705" s="133" t="s">
        <v>3</v>
      </c>
      <c r="E705" s="133" t="s">
        <v>3</v>
      </c>
      <c r="F705" s="134">
        <f>F706</f>
        <v>2115560.04</v>
      </c>
      <c r="G705" s="134"/>
      <c r="H705" s="134">
        <f>H706</f>
        <v>2115560.04</v>
      </c>
      <c r="I705" s="134"/>
      <c r="K705" s="134">
        <v>2115560.04</v>
      </c>
      <c r="L705" s="134"/>
      <c r="M705" s="134">
        <v>2115560.04</v>
      </c>
      <c r="N705" s="134"/>
      <c r="P705" s="165">
        <f t="shared" si="145"/>
        <v>0</v>
      </c>
      <c r="Q705" s="165">
        <f t="shared" si="146"/>
        <v>0</v>
      </c>
      <c r="R705" s="165">
        <f t="shared" si="147"/>
        <v>0</v>
      </c>
      <c r="S705" s="165">
        <f t="shared" si="148"/>
        <v>0</v>
      </c>
    </row>
    <row r="706" spans="1:19" outlineLevel="5">
      <c r="A706" s="132" t="s">
        <v>677</v>
      </c>
      <c r="B706" s="133" t="s">
        <v>130</v>
      </c>
      <c r="C706" s="133" t="s">
        <v>10</v>
      </c>
      <c r="D706" s="133" t="s">
        <v>2</v>
      </c>
      <c r="E706" s="133" t="s">
        <v>66</v>
      </c>
      <c r="F706" s="134">
        <f>Приложение_6.1!F222</f>
        <v>2115560.04</v>
      </c>
      <c r="G706" s="134"/>
      <c r="H706" s="134">
        <f>Приложение_6.1!H222</f>
        <v>2115560.04</v>
      </c>
      <c r="I706" s="134"/>
      <c r="K706" s="134">
        <v>2115560.04</v>
      </c>
      <c r="L706" s="134"/>
      <c r="M706" s="134">
        <v>2115560.04</v>
      </c>
      <c r="N706" s="134"/>
      <c r="P706" s="165">
        <f t="shared" si="145"/>
        <v>0</v>
      </c>
      <c r="Q706" s="165">
        <f t="shared" si="146"/>
        <v>0</v>
      </c>
      <c r="R706" s="165">
        <f t="shared" si="147"/>
        <v>0</v>
      </c>
      <c r="S706" s="165">
        <f t="shared" si="148"/>
        <v>0</v>
      </c>
    </row>
    <row r="707" spans="1:19" ht="31.5" outlineLevel="1">
      <c r="A707" s="139" t="s">
        <v>637</v>
      </c>
      <c r="B707" s="140" t="s">
        <v>131</v>
      </c>
      <c r="C707" s="140" t="s">
        <v>1</v>
      </c>
      <c r="D707" s="140" t="s">
        <v>3</v>
      </c>
      <c r="E707" s="140" t="s">
        <v>3</v>
      </c>
      <c r="F707" s="141">
        <f>F708+F719+F730</f>
        <v>33927326.469999999</v>
      </c>
      <c r="G707" s="141"/>
      <c r="H707" s="141">
        <f t="shared" ref="H707" si="149">H708+H719+H730</f>
        <v>34424502.450000003</v>
      </c>
      <c r="I707" s="141"/>
      <c r="K707" s="141">
        <v>33927326.469999999</v>
      </c>
      <c r="L707" s="141"/>
      <c r="M707" s="141">
        <v>34424502.450000003</v>
      </c>
      <c r="N707" s="141"/>
      <c r="P707" s="165">
        <f t="shared" si="145"/>
        <v>0</v>
      </c>
      <c r="Q707" s="165">
        <f t="shared" si="146"/>
        <v>0</v>
      </c>
      <c r="R707" s="165">
        <f t="shared" si="147"/>
        <v>0</v>
      </c>
      <c r="S707" s="165">
        <f t="shared" si="148"/>
        <v>0</v>
      </c>
    </row>
    <row r="708" spans="1:19" ht="31.5" outlineLevel="2">
      <c r="A708" s="132" t="s">
        <v>530</v>
      </c>
      <c r="B708" s="133" t="s">
        <v>132</v>
      </c>
      <c r="C708" s="133" t="s">
        <v>1</v>
      </c>
      <c r="D708" s="133" t="s">
        <v>3</v>
      </c>
      <c r="E708" s="133" t="s">
        <v>3</v>
      </c>
      <c r="F708" s="134">
        <f>F709+F716</f>
        <v>9841896.6099999994</v>
      </c>
      <c r="G708" s="134"/>
      <c r="H708" s="134">
        <f>H709+H716</f>
        <v>9878072.8000000007</v>
      </c>
      <c r="I708" s="134"/>
      <c r="K708" s="134">
        <v>9841896.6099999994</v>
      </c>
      <c r="L708" s="134"/>
      <c r="M708" s="134">
        <v>9878072.8000000007</v>
      </c>
      <c r="N708" s="134"/>
      <c r="P708" s="165">
        <f t="shared" si="145"/>
        <v>0</v>
      </c>
      <c r="Q708" s="165">
        <f t="shared" si="146"/>
        <v>0</v>
      </c>
      <c r="R708" s="165">
        <f t="shared" si="147"/>
        <v>0</v>
      </c>
      <c r="S708" s="165">
        <f t="shared" si="148"/>
        <v>0</v>
      </c>
    </row>
    <row r="709" spans="1:19" ht="63" outlineLevel="3">
      <c r="A709" s="132" t="s">
        <v>450</v>
      </c>
      <c r="B709" s="133" t="s">
        <v>133</v>
      </c>
      <c r="C709" s="133" t="s">
        <v>1</v>
      </c>
      <c r="D709" s="133" t="s">
        <v>3</v>
      </c>
      <c r="E709" s="133" t="s">
        <v>3</v>
      </c>
      <c r="F709" s="134">
        <f>F710+F712+F714</f>
        <v>9759396.6099999994</v>
      </c>
      <c r="G709" s="134"/>
      <c r="H709" s="134">
        <f>H710+H712+H714</f>
        <v>9795572.8000000007</v>
      </c>
      <c r="I709" s="134"/>
      <c r="K709" s="134">
        <v>9759396.6099999994</v>
      </c>
      <c r="L709" s="134"/>
      <c r="M709" s="134">
        <v>9795572.8000000007</v>
      </c>
      <c r="N709" s="134"/>
      <c r="P709" s="165">
        <f t="shared" si="145"/>
        <v>0</v>
      </c>
      <c r="Q709" s="165">
        <f t="shared" si="146"/>
        <v>0</v>
      </c>
      <c r="R709" s="165">
        <f t="shared" si="147"/>
        <v>0</v>
      </c>
      <c r="S709" s="165">
        <f t="shared" si="148"/>
        <v>0</v>
      </c>
    </row>
    <row r="710" spans="1:19" ht="78.75" outlineLevel="4">
      <c r="A710" s="132" t="s">
        <v>1226</v>
      </c>
      <c r="B710" s="133" t="s">
        <v>133</v>
      </c>
      <c r="C710" s="133" t="s">
        <v>10</v>
      </c>
      <c r="D710" s="133" t="s">
        <v>3</v>
      </c>
      <c r="E710" s="133" t="s">
        <v>3</v>
      </c>
      <c r="F710" s="134">
        <f>F711</f>
        <v>7012313.7599999998</v>
      </c>
      <c r="G710" s="134"/>
      <c r="H710" s="134">
        <f>H711</f>
        <v>7012313.7599999998</v>
      </c>
      <c r="I710" s="134"/>
      <c r="K710" s="134">
        <v>7012313.7599999998</v>
      </c>
      <c r="L710" s="134"/>
      <c r="M710" s="134">
        <v>7012313.7599999998</v>
      </c>
      <c r="N710" s="134"/>
      <c r="P710" s="165">
        <f t="shared" si="145"/>
        <v>0</v>
      </c>
      <c r="Q710" s="165">
        <f t="shared" si="146"/>
        <v>0</v>
      </c>
      <c r="R710" s="165">
        <f t="shared" si="147"/>
        <v>0</v>
      </c>
      <c r="S710" s="165">
        <f t="shared" si="148"/>
        <v>0</v>
      </c>
    </row>
    <row r="711" spans="1:19" outlineLevel="5">
      <c r="A711" s="132" t="s">
        <v>677</v>
      </c>
      <c r="B711" s="133" t="s">
        <v>133</v>
      </c>
      <c r="C711" s="133" t="s">
        <v>10</v>
      </c>
      <c r="D711" s="133" t="s">
        <v>2</v>
      </c>
      <c r="E711" s="133" t="s">
        <v>66</v>
      </c>
      <c r="F711" s="134">
        <f>Приложение_6.1!F226</f>
        <v>7012313.7599999998</v>
      </c>
      <c r="G711" s="134"/>
      <c r="H711" s="134">
        <f>Приложение_6.1!H226</f>
        <v>7012313.7599999998</v>
      </c>
      <c r="I711" s="134"/>
      <c r="K711" s="134">
        <v>7012313.7599999998</v>
      </c>
      <c r="L711" s="134"/>
      <c r="M711" s="134">
        <v>7012313.7599999998</v>
      </c>
      <c r="N711" s="134"/>
      <c r="P711" s="165">
        <f t="shared" si="145"/>
        <v>0</v>
      </c>
      <c r="Q711" s="165">
        <f t="shared" si="146"/>
        <v>0</v>
      </c>
      <c r="R711" s="165">
        <f t="shared" si="147"/>
        <v>0</v>
      </c>
      <c r="S711" s="165">
        <f t="shared" si="148"/>
        <v>0</v>
      </c>
    </row>
    <row r="712" spans="1:19" ht="31.5" outlineLevel="4">
      <c r="A712" s="132" t="s">
        <v>703</v>
      </c>
      <c r="B712" s="133" t="s">
        <v>133</v>
      </c>
      <c r="C712" s="133" t="s">
        <v>17</v>
      </c>
      <c r="D712" s="133" t="s">
        <v>3</v>
      </c>
      <c r="E712" s="133" t="s">
        <v>3</v>
      </c>
      <c r="F712" s="134">
        <f>F713</f>
        <v>2703283.85</v>
      </c>
      <c r="G712" s="134"/>
      <c r="H712" s="134">
        <f>H713</f>
        <v>2739460.04</v>
      </c>
      <c r="I712" s="134"/>
      <c r="K712" s="134">
        <v>2703283.85</v>
      </c>
      <c r="L712" s="134"/>
      <c r="M712" s="134">
        <v>2739460.04</v>
      </c>
      <c r="N712" s="134"/>
      <c r="P712" s="165">
        <f t="shared" si="145"/>
        <v>0</v>
      </c>
      <c r="Q712" s="165">
        <f t="shared" si="146"/>
        <v>0</v>
      </c>
      <c r="R712" s="165">
        <f t="shared" si="147"/>
        <v>0</v>
      </c>
      <c r="S712" s="165">
        <f t="shared" si="148"/>
        <v>0</v>
      </c>
    </row>
    <row r="713" spans="1:19" outlineLevel="5">
      <c r="A713" s="132" t="s">
        <v>677</v>
      </c>
      <c r="B713" s="133" t="s">
        <v>133</v>
      </c>
      <c r="C713" s="133" t="s">
        <v>17</v>
      </c>
      <c r="D713" s="133" t="s">
        <v>2</v>
      </c>
      <c r="E713" s="133" t="s">
        <v>66</v>
      </c>
      <c r="F713" s="134">
        <f>Приложение_6.1!F227</f>
        <v>2703283.85</v>
      </c>
      <c r="G713" s="134"/>
      <c r="H713" s="134">
        <f>Приложение_6.1!H227</f>
        <v>2739460.04</v>
      </c>
      <c r="I713" s="134"/>
      <c r="K713" s="134">
        <v>2703283.85</v>
      </c>
      <c r="L713" s="134"/>
      <c r="M713" s="134">
        <v>2739460.04</v>
      </c>
      <c r="N713" s="134"/>
      <c r="P713" s="165">
        <f t="shared" si="145"/>
        <v>0</v>
      </c>
      <c r="Q713" s="165">
        <f t="shared" si="146"/>
        <v>0</v>
      </c>
      <c r="R713" s="165">
        <f t="shared" si="147"/>
        <v>0</v>
      </c>
      <c r="S713" s="165">
        <f t="shared" si="148"/>
        <v>0</v>
      </c>
    </row>
    <row r="714" spans="1:19" outlineLevel="4">
      <c r="A714" s="132" t="s">
        <v>705</v>
      </c>
      <c r="B714" s="133" t="s">
        <v>133</v>
      </c>
      <c r="C714" s="133" t="s">
        <v>65</v>
      </c>
      <c r="D714" s="133" t="s">
        <v>3</v>
      </c>
      <c r="E714" s="133" t="s">
        <v>3</v>
      </c>
      <c r="F714" s="134">
        <f>F715</f>
        <v>43799</v>
      </c>
      <c r="G714" s="134"/>
      <c r="H714" s="134">
        <f>H715</f>
        <v>43799</v>
      </c>
      <c r="I714" s="134"/>
      <c r="K714" s="134">
        <v>43799</v>
      </c>
      <c r="L714" s="134"/>
      <c r="M714" s="134">
        <v>43799</v>
      </c>
      <c r="N714" s="134"/>
      <c r="P714" s="165">
        <f t="shared" si="145"/>
        <v>0</v>
      </c>
      <c r="Q714" s="165">
        <f t="shared" si="146"/>
        <v>0</v>
      </c>
      <c r="R714" s="165">
        <f t="shared" si="147"/>
        <v>0</v>
      </c>
      <c r="S714" s="165">
        <f t="shared" si="148"/>
        <v>0</v>
      </c>
    </row>
    <row r="715" spans="1:19" outlineLevel="5">
      <c r="A715" s="132" t="s">
        <v>677</v>
      </c>
      <c r="B715" s="133" t="s">
        <v>133</v>
      </c>
      <c r="C715" s="133" t="s">
        <v>65</v>
      </c>
      <c r="D715" s="133" t="s">
        <v>2</v>
      </c>
      <c r="E715" s="133" t="s">
        <v>66</v>
      </c>
      <c r="F715" s="134">
        <f>Приложение_6.1!F228</f>
        <v>43799</v>
      </c>
      <c r="G715" s="134"/>
      <c r="H715" s="134">
        <f>Приложение_6.1!H228</f>
        <v>43799</v>
      </c>
      <c r="I715" s="134"/>
      <c r="K715" s="134">
        <v>43799</v>
      </c>
      <c r="L715" s="134"/>
      <c r="M715" s="134">
        <v>43799</v>
      </c>
      <c r="N715" s="134"/>
      <c r="P715" s="165">
        <f t="shared" si="145"/>
        <v>0</v>
      </c>
      <c r="Q715" s="165">
        <f t="shared" si="146"/>
        <v>0</v>
      </c>
      <c r="R715" s="165">
        <f t="shared" si="147"/>
        <v>0</v>
      </c>
      <c r="S715" s="165">
        <f t="shared" si="148"/>
        <v>0</v>
      </c>
    </row>
    <row r="716" spans="1:19" ht="63" outlineLevel="3">
      <c r="A716" s="132" t="s">
        <v>439</v>
      </c>
      <c r="B716" s="133" t="s">
        <v>134</v>
      </c>
      <c r="C716" s="133" t="s">
        <v>1</v>
      </c>
      <c r="D716" s="133" t="s">
        <v>3</v>
      </c>
      <c r="E716" s="133" t="s">
        <v>3</v>
      </c>
      <c r="F716" s="134">
        <f>F717</f>
        <v>82500</v>
      </c>
      <c r="G716" s="134"/>
      <c r="H716" s="134">
        <f>H717</f>
        <v>82500</v>
      </c>
      <c r="I716" s="134"/>
      <c r="K716" s="134">
        <v>82500</v>
      </c>
      <c r="L716" s="134"/>
      <c r="M716" s="134">
        <v>82500</v>
      </c>
      <c r="N716" s="134"/>
      <c r="P716" s="165">
        <f t="shared" ref="P716:P779" si="150">K716-F716</f>
        <v>0</v>
      </c>
      <c r="Q716" s="165">
        <f t="shared" ref="Q716:Q779" si="151">L716-G716</f>
        <v>0</v>
      </c>
      <c r="R716" s="165">
        <f t="shared" ref="R716:R779" si="152">M716-H716</f>
        <v>0</v>
      </c>
      <c r="S716" s="165">
        <f t="shared" ref="S716:S779" si="153">N716-I716</f>
        <v>0</v>
      </c>
    </row>
    <row r="717" spans="1:19" ht="78.75" outlineLevel="4">
      <c r="A717" s="132" t="s">
        <v>1226</v>
      </c>
      <c r="B717" s="133" t="s">
        <v>134</v>
      </c>
      <c r="C717" s="133" t="s">
        <v>10</v>
      </c>
      <c r="D717" s="133" t="s">
        <v>3</v>
      </c>
      <c r="E717" s="133" t="s">
        <v>3</v>
      </c>
      <c r="F717" s="134">
        <f>F718</f>
        <v>82500</v>
      </c>
      <c r="G717" s="134"/>
      <c r="H717" s="134">
        <f>H718</f>
        <v>82500</v>
      </c>
      <c r="I717" s="134"/>
      <c r="K717" s="134">
        <v>82500</v>
      </c>
      <c r="L717" s="134"/>
      <c r="M717" s="134">
        <v>82500</v>
      </c>
      <c r="N717" s="134"/>
      <c r="P717" s="165">
        <f t="shared" si="150"/>
        <v>0</v>
      </c>
      <c r="Q717" s="165">
        <f t="shared" si="151"/>
        <v>0</v>
      </c>
      <c r="R717" s="165">
        <f t="shared" si="152"/>
        <v>0</v>
      </c>
      <c r="S717" s="165">
        <f t="shared" si="153"/>
        <v>0</v>
      </c>
    </row>
    <row r="718" spans="1:19" outlineLevel="5">
      <c r="A718" s="132" t="s">
        <v>677</v>
      </c>
      <c r="B718" s="133" t="s">
        <v>134</v>
      </c>
      <c r="C718" s="133" t="s">
        <v>10</v>
      </c>
      <c r="D718" s="133" t="s">
        <v>2</v>
      </c>
      <c r="E718" s="133" t="s">
        <v>66</v>
      </c>
      <c r="F718" s="134">
        <f>Приложение_6.1!F230</f>
        <v>82500</v>
      </c>
      <c r="G718" s="134"/>
      <c r="H718" s="134">
        <f>Приложение_6.1!H230</f>
        <v>82500</v>
      </c>
      <c r="I718" s="134"/>
      <c r="K718" s="134">
        <v>82500</v>
      </c>
      <c r="L718" s="134"/>
      <c r="M718" s="134">
        <v>82500</v>
      </c>
      <c r="N718" s="134"/>
      <c r="P718" s="165">
        <f t="shared" si="150"/>
        <v>0</v>
      </c>
      <c r="Q718" s="165">
        <f t="shared" si="151"/>
        <v>0</v>
      </c>
      <c r="R718" s="165">
        <f t="shared" si="152"/>
        <v>0</v>
      </c>
      <c r="S718" s="165">
        <f t="shared" si="153"/>
        <v>0</v>
      </c>
    </row>
    <row r="719" spans="1:19" ht="47.25" outlineLevel="2">
      <c r="A719" s="132" t="s">
        <v>531</v>
      </c>
      <c r="B719" s="133" t="s">
        <v>135</v>
      </c>
      <c r="C719" s="133" t="s">
        <v>1</v>
      </c>
      <c r="D719" s="133" t="s">
        <v>3</v>
      </c>
      <c r="E719" s="133" t="s">
        <v>3</v>
      </c>
      <c r="F719" s="134">
        <f>F720+F727</f>
        <v>20929310.859999999</v>
      </c>
      <c r="G719" s="134"/>
      <c r="H719" s="134">
        <f>H720+H727</f>
        <v>21229784.520000003</v>
      </c>
      <c r="I719" s="134"/>
      <c r="K719" s="134">
        <v>20929310.859999999</v>
      </c>
      <c r="L719" s="134"/>
      <c r="M719" s="134">
        <v>21229784.52</v>
      </c>
      <c r="N719" s="134"/>
      <c r="P719" s="165">
        <f t="shared" si="150"/>
        <v>0</v>
      </c>
      <c r="Q719" s="165">
        <f t="shared" si="151"/>
        <v>0</v>
      </c>
      <c r="R719" s="165">
        <f t="shared" si="152"/>
        <v>0</v>
      </c>
      <c r="S719" s="165">
        <f t="shared" si="153"/>
        <v>0</v>
      </c>
    </row>
    <row r="720" spans="1:19" ht="63" outlineLevel="3">
      <c r="A720" s="132" t="s">
        <v>450</v>
      </c>
      <c r="B720" s="133" t="s">
        <v>136</v>
      </c>
      <c r="C720" s="133" t="s">
        <v>1</v>
      </c>
      <c r="D720" s="133" t="s">
        <v>3</v>
      </c>
      <c r="E720" s="133" t="s">
        <v>3</v>
      </c>
      <c r="F720" s="134">
        <f>F721+F723+F725</f>
        <v>20761810.859999999</v>
      </c>
      <c r="G720" s="134"/>
      <c r="H720" s="134">
        <f>H721+H723+H725</f>
        <v>21062284.520000003</v>
      </c>
      <c r="I720" s="134"/>
      <c r="K720" s="134">
        <v>20761810.859999999</v>
      </c>
      <c r="L720" s="134"/>
      <c r="M720" s="134">
        <v>21062284.52</v>
      </c>
      <c r="N720" s="134"/>
      <c r="P720" s="165">
        <f t="shared" si="150"/>
        <v>0</v>
      </c>
      <c r="Q720" s="165">
        <f t="shared" si="151"/>
        <v>0</v>
      </c>
      <c r="R720" s="165">
        <f t="shared" si="152"/>
        <v>0</v>
      </c>
      <c r="S720" s="165">
        <f t="shared" si="153"/>
        <v>0</v>
      </c>
    </row>
    <row r="721" spans="1:19" ht="78.75" outlineLevel="4">
      <c r="A721" s="132" t="s">
        <v>1226</v>
      </c>
      <c r="B721" s="133" t="s">
        <v>136</v>
      </c>
      <c r="C721" s="133" t="s">
        <v>10</v>
      </c>
      <c r="D721" s="133" t="s">
        <v>3</v>
      </c>
      <c r="E721" s="133" t="s">
        <v>3</v>
      </c>
      <c r="F721" s="134">
        <f>F722</f>
        <v>11602623.550000001</v>
      </c>
      <c r="G721" s="134"/>
      <c r="H721" s="134">
        <f>H722</f>
        <v>11602623.550000001</v>
      </c>
      <c r="I721" s="134"/>
      <c r="K721" s="134">
        <v>11602623.550000001</v>
      </c>
      <c r="L721" s="134"/>
      <c r="M721" s="134">
        <v>11602623.550000001</v>
      </c>
      <c r="N721" s="134"/>
      <c r="P721" s="165">
        <f t="shared" si="150"/>
        <v>0</v>
      </c>
      <c r="Q721" s="165">
        <f t="shared" si="151"/>
        <v>0</v>
      </c>
      <c r="R721" s="165">
        <f t="shared" si="152"/>
        <v>0</v>
      </c>
      <c r="S721" s="165">
        <f t="shared" si="153"/>
        <v>0</v>
      </c>
    </row>
    <row r="722" spans="1:19" outlineLevel="5">
      <c r="A722" s="132" t="s">
        <v>677</v>
      </c>
      <c r="B722" s="133" t="s">
        <v>136</v>
      </c>
      <c r="C722" s="133" t="s">
        <v>10</v>
      </c>
      <c r="D722" s="133" t="s">
        <v>2</v>
      </c>
      <c r="E722" s="133" t="s">
        <v>66</v>
      </c>
      <c r="F722" s="134">
        <f>Приложение_6.1!F233</f>
        <v>11602623.550000001</v>
      </c>
      <c r="G722" s="134"/>
      <c r="H722" s="134">
        <f>Приложение_6.1!H233</f>
        <v>11602623.550000001</v>
      </c>
      <c r="I722" s="134"/>
      <c r="K722" s="134">
        <v>11602623.550000001</v>
      </c>
      <c r="L722" s="134"/>
      <c r="M722" s="134">
        <v>11602623.550000001</v>
      </c>
      <c r="N722" s="134"/>
      <c r="P722" s="165">
        <f t="shared" si="150"/>
        <v>0</v>
      </c>
      <c r="Q722" s="165">
        <f t="shared" si="151"/>
        <v>0</v>
      </c>
      <c r="R722" s="165">
        <f t="shared" si="152"/>
        <v>0</v>
      </c>
      <c r="S722" s="165">
        <f t="shared" si="153"/>
        <v>0</v>
      </c>
    </row>
    <row r="723" spans="1:19" ht="31.5" outlineLevel="4">
      <c r="A723" s="132" t="s">
        <v>703</v>
      </c>
      <c r="B723" s="133" t="s">
        <v>136</v>
      </c>
      <c r="C723" s="133" t="s">
        <v>17</v>
      </c>
      <c r="D723" s="133" t="s">
        <v>3</v>
      </c>
      <c r="E723" s="133" t="s">
        <v>3</v>
      </c>
      <c r="F723" s="134">
        <f>F724</f>
        <v>9132099.3100000005</v>
      </c>
      <c r="G723" s="134"/>
      <c r="H723" s="134">
        <f>H724</f>
        <v>9432572.9700000007</v>
      </c>
      <c r="I723" s="134"/>
      <c r="K723" s="134">
        <v>9132099.3100000005</v>
      </c>
      <c r="L723" s="134"/>
      <c r="M723" s="134">
        <v>9432572.9700000007</v>
      </c>
      <c r="N723" s="134"/>
      <c r="P723" s="165">
        <f t="shared" si="150"/>
        <v>0</v>
      </c>
      <c r="Q723" s="165">
        <f t="shared" si="151"/>
        <v>0</v>
      </c>
      <c r="R723" s="165">
        <f t="shared" si="152"/>
        <v>0</v>
      </c>
      <c r="S723" s="165">
        <f t="shared" si="153"/>
        <v>0</v>
      </c>
    </row>
    <row r="724" spans="1:19" outlineLevel="5">
      <c r="A724" s="132" t="s">
        <v>677</v>
      </c>
      <c r="B724" s="133" t="s">
        <v>136</v>
      </c>
      <c r="C724" s="133" t="s">
        <v>17</v>
      </c>
      <c r="D724" s="133" t="s">
        <v>2</v>
      </c>
      <c r="E724" s="133" t="s">
        <v>66</v>
      </c>
      <c r="F724" s="134">
        <f>Приложение_6.1!F234</f>
        <v>9132099.3100000005</v>
      </c>
      <c r="G724" s="134"/>
      <c r="H724" s="134">
        <f>Приложение_6.1!H234</f>
        <v>9432572.9700000007</v>
      </c>
      <c r="I724" s="134"/>
      <c r="K724" s="134">
        <v>9132099.3100000005</v>
      </c>
      <c r="L724" s="134"/>
      <c r="M724" s="134">
        <v>9432572.9700000007</v>
      </c>
      <c r="N724" s="134"/>
      <c r="P724" s="165">
        <f t="shared" si="150"/>
        <v>0</v>
      </c>
      <c r="Q724" s="165">
        <f t="shared" si="151"/>
        <v>0</v>
      </c>
      <c r="R724" s="165">
        <f t="shared" si="152"/>
        <v>0</v>
      </c>
      <c r="S724" s="165">
        <f t="shared" si="153"/>
        <v>0</v>
      </c>
    </row>
    <row r="725" spans="1:19" outlineLevel="4">
      <c r="A725" s="132" t="s">
        <v>705</v>
      </c>
      <c r="B725" s="133" t="s">
        <v>136</v>
      </c>
      <c r="C725" s="133" t="s">
        <v>65</v>
      </c>
      <c r="D725" s="133" t="s">
        <v>3</v>
      </c>
      <c r="E725" s="133" t="s">
        <v>3</v>
      </c>
      <c r="F725" s="134">
        <f>F726</f>
        <v>27088</v>
      </c>
      <c r="G725" s="134"/>
      <c r="H725" s="134">
        <f>H726</f>
        <v>27088</v>
      </c>
      <c r="I725" s="134"/>
      <c r="K725" s="134">
        <v>27088</v>
      </c>
      <c r="L725" s="134"/>
      <c r="M725" s="134">
        <v>27088</v>
      </c>
      <c r="N725" s="134"/>
      <c r="P725" s="165">
        <f t="shared" si="150"/>
        <v>0</v>
      </c>
      <c r="Q725" s="165">
        <f t="shared" si="151"/>
        <v>0</v>
      </c>
      <c r="R725" s="165">
        <f t="shared" si="152"/>
        <v>0</v>
      </c>
      <c r="S725" s="165">
        <f t="shared" si="153"/>
        <v>0</v>
      </c>
    </row>
    <row r="726" spans="1:19" outlineLevel="5">
      <c r="A726" s="132" t="s">
        <v>677</v>
      </c>
      <c r="B726" s="133" t="s">
        <v>136</v>
      </c>
      <c r="C726" s="133" t="s">
        <v>65</v>
      </c>
      <c r="D726" s="133" t="s">
        <v>2</v>
      </c>
      <c r="E726" s="133" t="s">
        <v>66</v>
      </c>
      <c r="F726" s="134">
        <f>Приложение_6.1!F235</f>
        <v>27088</v>
      </c>
      <c r="G726" s="134"/>
      <c r="H726" s="134">
        <f>Приложение_6.1!H235</f>
        <v>27088</v>
      </c>
      <c r="I726" s="134"/>
      <c r="K726" s="134">
        <v>27088</v>
      </c>
      <c r="L726" s="134"/>
      <c r="M726" s="134">
        <v>27088</v>
      </c>
      <c r="N726" s="134"/>
      <c r="P726" s="165">
        <f t="shared" si="150"/>
        <v>0</v>
      </c>
      <c r="Q726" s="165">
        <f t="shared" si="151"/>
        <v>0</v>
      </c>
      <c r="R726" s="165">
        <f t="shared" si="152"/>
        <v>0</v>
      </c>
      <c r="S726" s="165">
        <f t="shared" si="153"/>
        <v>0</v>
      </c>
    </row>
    <row r="727" spans="1:19" ht="63" outlineLevel="3">
      <c r="A727" s="132" t="s">
        <v>439</v>
      </c>
      <c r="B727" s="133" t="s">
        <v>137</v>
      </c>
      <c r="C727" s="133" t="s">
        <v>1</v>
      </c>
      <c r="D727" s="133" t="s">
        <v>3</v>
      </c>
      <c r="E727" s="133" t="s">
        <v>3</v>
      </c>
      <c r="F727" s="134">
        <f>F728</f>
        <v>167500</v>
      </c>
      <c r="G727" s="134"/>
      <c r="H727" s="134">
        <f>H728</f>
        <v>167500</v>
      </c>
      <c r="I727" s="134"/>
      <c r="K727" s="134">
        <v>167500</v>
      </c>
      <c r="L727" s="134"/>
      <c r="M727" s="134">
        <v>167500</v>
      </c>
      <c r="N727" s="134"/>
      <c r="P727" s="165">
        <f t="shared" si="150"/>
        <v>0</v>
      </c>
      <c r="Q727" s="165">
        <f t="shared" si="151"/>
        <v>0</v>
      </c>
      <c r="R727" s="165">
        <f t="shared" si="152"/>
        <v>0</v>
      </c>
      <c r="S727" s="165">
        <f t="shared" si="153"/>
        <v>0</v>
      </c>
    </row>
    <row r="728" spans="1:19" ht="78.75" outlineLevel="4">
      <c r="A728" s="132" t="s">
        <v>1226</v>
      </c>
      <c r="B728" s="133" t="s">
        <v>137</v>
      </c>
      <c r="C728" s="133" t="s">
        <v>10</v>
      </c>
      <c r="D728" s="133" t="s">
        <v>3</v>
      </c>
      <c r="E728" s="133" t="s">
        <v>3</v>
      </c>
      <c r="F728" s="134">
        <f>F729</f>
        <v>167500</v>
      </c>
      <c r="G728" s="134"/>
      <c r="H728" s="134">
        <f>H729</f>
        <v>167500</v>
      </c>
      <c r="I728" s="134"/>
      <c r="K728" s="134">
        <v>167500</v>
      </c>
      <c r="L728" s="134"/>
      <c r="M728" s="134">
        <v>167500</v>
      </c>
      <c r="N728" s="134"/>
      <c r="P728" s="165">
        <f t="shared" si="150"/>
        <v>0</v>
      </c>
      <c r="Q728" s="165">
        <f t="shared" si="151"/>
        <v>0</v>
      </c>
      <c r="R728" s="165">
        <f t="shared" si="152"/>
        <v>0</v>
      </c>
      <c r="S728" s="165">
        <f t="shared" si="153"/>
        <v>0</v>
      </c>
    </row>
    <row r="729" spans="1:19" outlineLevel="5">
      <c r="A729" s="132" t="s">
        <v>677</v>
      </c>
      <c r="B729" s="133" t="s">
        <v>137</v>
      </c>
      <c r="C729" s="133" t="s">
        <v>10</v>
      </c>
      <c r="D729" s="133" t="s">
        <v>2</v>
      </c>
      <c r="E729" s="133" t="s">
        <v>66</v>
      </c>
      <c r="F729" s="134">
        <f>Приложение_6.1!F237</f>
        <v>167500</v>
      </c>
      <c r="G729" s="134"/>
      <c r="H729" s="134">
        <f>Приложение_6.1!H237</f>
        <v>167500</v>
      </c>
      <c r="I729" s="134"/>
      <c r="K729" s="134">
        <v>167500</v>
      </c>
      <c r="L729" s="134"/>
      <c r="M729" s="134">
        <v>167500</v>
      </c>
      <c r="N729" s="134"/>
      <c r="P729" s="165">
        <f t="shared" si="150"/>
        <v>0</v>
      </c>
      <c r="Q729" s="165">
        <f t="shared" si="151"/>
        <v>0</v>
      </c>
      <c r="R729" s="165">
        <f t="shared" si="152"/>
        <v>0</v>
      </c>
      <c r="S729" s="165">
        <f t="shared" si="153"/>
        <v>0</v>
      </c>
    </row>
    <row r="730" spans="1:19" ht="31.5" outlineLevel="2">
      <c r="A730" s="132" t="s">
        <v>532</v>
      </c>
      <c r="B730" s="133" t="s">
        <v>138</v>
      </c>
      <c r="C730" s="133" t="s">
        <v>1</v>
      </c>
      <c r="D730" s="133" t="s">
        <v>3</v>
      </c>
      <c r="E730" s="133" t="s">
        <v>3</v>
      </c>
      <c r="F730" s="134">
        <f>F731+F736</f>
        <v>3156119</v>
      </c>
      <c r="G730" s="134"/>
      <c r="H730" s="134">
        <f>H731+H736</f>
        <v>3316645.13</v>
      </c>
      <c r="I730" s="134"/>
      <c r="K730" s="134">
        <v>3156119</v>
      </c>
      <c r="L730" s="134"/>
      <c r="M730" s="134">
        <v>3316645.13</v>
      </c>
      <c r="N730" s="134"/>
      <c r="P730" s="165">
        <f t="shared" si="150"/>
        <v>0</v>
      </c>
      <c r="Q730" s="165">
        <f t="shared" si="151"/>
        <v>0</v>
      </c>
      <c r="R730" s="165">
        <f t="shared" si="152"/>
        <v>0</v>
      </c>
      <c r="S730" s="165">
        <f t="shared" si="153"/>
        <v>0</v>
      </c>
    </row>
    <row r="731" spans="1:19" ht="63" outlineLevel="3">
      <c r="A731" s="132" t="s">
        <v>450</v>
      </c>
      <c r="B731" s="133" t="s">
        <v>139</v>
      </c>
      <c r="C731" s="133" t="s">
        <v>1</v>
      </c>
      <c r="D731" s="133" t="s">
        <v>3</v>
      </c>
      <c r="E731" s="133" t="s">
        <v>3</v>
      </c>
      <c r="F731" s="134">
        <f>F732+F734</f>
        <v>2268378</v>
      </c>
      <c r="G731" s="134"/>
      <c r="H731" s="134">
        <f>H732+H734</f>
        <v>2319383</v>
      </c>
      <c r="I731" s="134"/>
      <c r="K731" s="134">
        <v>2268378</v>
      </c>
      <c r="L731" s="134"/>
      <c r="M731" s="134">
        <v>2319383</v>
      </c>
      <c r="N731" s="134"/>
      <c r="P731" s="165">
        <f t="shared" si="150"/>
        <v>0</v>
      </c>
      <c r="Q731" s="165">
        <f t="shared" si="151"/>
        <v>0</v>
      </c>
      <c r="R731" s="165">
        <f t="shared" si="152"/>
        <v>0</v>
      </c>
      <c r="S731" s="165">
        <f t="shared" si="153"/>
        <v>0</v>
      </c>
    </row>
    <row r="732" spans="1:19" ht="78.75" outlineLevel="4">
      <c r="A732" s="132" t="s">
        <v>1226</v>
      </c>
      <c r="B732" s="133" t="s">
        <v>139</v>
      </c>
      <c r="C732" s="133" t="s">
        <v>10</v>
      </c>
      <c r="D732" s="133" t="s">
        <v>3</v>
      </c>
      <c r="E732" s="133" t="s">
        <v>3</v>
      </c>
      <c r="F732" s="134">
        <f>F733</f>
        <v>1466478</v>
      </c>
      <c r="G732" s="134"/>
      <c r="H732" s="134">
        <f>H733</f>
        <v>1466478</v>
      </c>
      <c r="I732" s="134"/>
      <c r="K732" s="134">
        <v>1466478</v>
      </c>
      <c r="L732" s="134"/>
      <c r="M732" s="134">
        <v>1466478</v>
      </c>
      <c r="N732" s="134"/>
      <c r="P732" s="165">
        <f t="shared" si="150"/>
        <v>0</v>
      </c>
      <c r="Q732" s="165">
        <f t="shared" si="151"/>
        <v>0</v>
      </c>
      <c r="R732" s="165">
        <f t="shared" si="152"/>
        <v>0</v>
      </c>
      <c r="S732" s="165">
        <f t="shared" si="153"/>
        <v>0</v>
      </c>
    </row>
    <row r="733" spans="1:19" outlineLevel="5">
      <c r="A733" s="132" t="s">
        <v>677</v>
      </c>
      <c r="B733" s="133" t="s">
        <v>139</v>
      </c>
      <c r="C733" s="133" t="s">
        <v>10</v>
      </c>
      <c r="D733" s="133" t="s">
        <v>2</v>
      </c>
      <c r="E733" s="133" t="s">
        <v>66</v>
      </c>
      <c r="F733" s="134">
        <f>Приложение_6.1!F240</f>
        <v>1466478</v>
      </c>
      <c r="G733" s="134"/>
      <c r="H733" s="134">
        <f>Приложение_6.1!H240</f>
        <v>1466478</v>
      </c>
      <c r="I733" s="134"/>
      <c r="K733" s="134">
        <v>1466478</v>
      </c>
      <c r="L733" s="134"/>
      <c r="M733" s="134">
        <v>1466478</v>
      </c>
      <c r="N733" s="134"/>
      <c r="P733" s="165">
        <f t="shared" si="150"/>
        <v>0</v>
      </c>
      <c r="Q733" s="165">
        <f t="shared" si="151"/>
        <v>0</v>
      </c>
      <c r="R733" s="165">
        <f t="shared" si="152"/>
        <v>0</v>
      </c>
      <c r="S733" s="165">
        <f t="shared" si="153"/>
        <v>0</v>
      </c>
    </row>
    <row r="734" spans="1:19" ht="31.5" outlineLevel="4">
      <c r="A734" s="132" t="s">
        <v>703</v>
      </c>
      <c r="B734" s="133" t="s">
        <v>139</v>
      </c>
      <c r="C734" s="133" t="s">
        <v>17</v>
      </c>
      <c r="D734" s="133" t="s">
        <v>3</v>
      </c>
      <c r="E734" s="133" t="s">
        <v>3</v>
      </c>
      <c r="F734" s="134">
        <f>F735</f>
        <v>801900</v>
      </c>
      <c r="G734" s="134"/>
      <c r="H734" s="134">
        <f>H735</f>
        <v>852905</v>
      </c>
      <c r="I734" s="134"/>
      <c r="K734" s="134">
        <v>801900</v>
      </c>
      <c r="L734" s="134"/>
      <c r="M734" s="134">
        <v>852905</v>
      </c>
      <c r="N734" s="134"/>
      <c r="P734" s="165">
        <f t="shared" si="150"/>
        <v>0</v>
      </c>
      <c r="Q734" s="165">
        <f t="shared" si="151"/>
        <v>0</v>
      </c>
      <c r="R734" s="165">
        <f t="shared" si="152"/>
        <v>0</v>
      </c>
      <c r="S734" s="165">
        <f t="shared" si="153"/>
        <v>0</v>
      </c>
    </row>
    <row r="735" spans="1:19" outlineLevel="5">
      <c r="A735" s="132" t="s">
        <v>677</v>
      </c>
      <c r="B735" s="133" t="s">
        <v>139</v>
      </c>
      <c r="C735" s="133" t="s">
        <v>17</v>
      </c>
      <c r="D735" s="133" t="s">
        <v>2</v>
      </c>
      <c r="E735" s="133" t="s">
        <v>66</v>
      </c>
      <c r="F735" s="134">
        <f>Приложение_6.1!F241</f>
        <v>801900</v>
      </c>
      <c r="G735" s="134"/>
      <c r="H735" s="134">
        <f>Приложение_6.1!H241</f>
        <v>852905</v>
      </c>
      <c r="I735" s="134"/>
      <c r="K735" s="134">
        <v>801900</v>
      </c>
      <c r="L735" s="134"/>
      <c r="M735" s="134">
        <v>852905</v>
      </c>
      <c r="N735" s="134"/>
      <c r="P735" s="165">
        <f t="shared" si="150"/>
        <v>0</v>
      </c>
      <c r="Q735" s="165">
        <f t="shared" si="151"/>
        <v>0</v>
      </c>
      <c r="R735" s="165">
        <f t="shared" si="152"/>
        <v>0</v>
      </c>
      <c r="S735" s="165">
        <f t="shared" si="153"/>
        <v>0</v>
      </c>
    </row>
    <row r="736" spans="1:19" ht="31.5" outlineLevel="3">
      <c r="A736" s="132" t="s">
        <v>448</v>
      </c>
      <c r="B736" s="133" t="s">
        <v>140</v>
      </c>
      <c r="C736" s="133" t="s">
        <v>1</v>
      </c>
      <c r="D736" s="133" t="s">
        <v>3</v>
      </c>
      <c r="E736" s="133" t="s">
        <v>3</v>
      </c>
      <c r="F736" s="134">
        <f>F737</f>
        <v>887741</v>
      </c>
      <c r="G736" s="134"/>
      <c r="H736" s="134">
        <f>H737</f>
        <v>997262.13</v>
      </c>
      <c r="I736" s="134"/>
      <c r="K736" s="134">
        <v>887741</v>
      </c>
      <c r="L736" s="134"/>
      <c r="M736" s="134">
        <v>997262.13</v>
      </c>
      <c r="N736" s="134"/>
      <c r="P736" s="165">
        <f t="shared" si="150"/>
        <v>0</v>
      </c>
      <c r="Q736" s="165">
        <f t="shared" si="151"/>
        <v>0</v>
      </c>
      <c r="R736" s="165">
        <f t="shared" si="152"/>
        <v>0</v>
      </c>
      <c r="S736" s="165">
        <f t="shared" si="153"/>
        <v>0</v>
      </c>
    </row>
    <row r="737" spans="1:19" ht="31.5" outlineLevel="4">
      <c r="A737" s="132" t="s">
        <v>703</v>
      </c>
      <c r="B737" s="133" t="s">
        <v>140</v>
      </c>
      <c r="C737" s="133" t="s">
        <v>17</v>
      </c>
      <c r="D737" s="133" t="s">
        <v>3</v>
      </c>
      <c r="E737" s="133" t="s">
        <v>3</v>
      </c>
      <c r="F737" s="134">
        <f>F738</f>
        <v>887741</v>
      </c>
      <c r="G737" s="134"/>
      <c r="H737" s="134">
        <f>H738</f>
        <v>997262.13</v>
      </c>
      <c r="I737" s="134"/>
      <c r="K737" s="134">
        <v>887741</v>
      </c>
      <c r="L737" s="134"/>
      <c r="M737" s="134">
        <v>997262.13</v>
      </c>
      <c r="N737" s="134"/>
      <c r="P737" s="165">
        <f t="shared" si="150"/>
        <v>0</v>
      </c>
      <c r="Q737" s="165">
        <f t="shared" si="151"/>
        <v>0</v>
      </c>
      <c r="R737" s="165">
        <f t="shared" si="152"/>
        <v>0</v>
      </c>
      <c r="S737" s="165">
        <f t="shared" si="153"/>
        <v>0</v>
      </c>
    </row>
    <row r="738" spans="1:19" outlineLevel="5">
      <c r="A738" s="132" t="s">
        <v>677</v>
      </c>
      <c r="B738" s="133" t="s">
        <v>140</v>
      </c>
      <c r="C738" s="133" t="s">
        <v>17</v>
      </c>
      <c r="D738" s="133" t="s">
        <v>2</v>
      </c>
      <c r="E738" s="133" t="s">
        <v>66</v>
      </c>
      <c r="F738" s="134">
        <f>Приложение_6.1!F243</f>
        <v>887741</v>
      </c>
      <c r="G738" s="134"/>
      <c r="H738" s="134">
        <f>Приложение_6.1!H243</f>
        <v>997262.13</v>
      </c>
      <c r="I738" s="134"/>
      <c r="K738" s="134">
        <v>887741</v>
      </c>
      <c r="L738" s="134"/>
      <c r="M738" s="134">
        <v>997262.13</v>
      </c>
      <c r="N738" s="134"/>
      <c r="P738" s="165">
        <f t="shared" si="150"/>
        <v>0</v>
      </c>
      <c r="Q738" s="165">
        <f t="shared" si="151"/>
        <v>0</v>
      </c>
      <c r="R738" s="165">
        <f t="shared" si="152"/>
        <v>0</v>
      </c>
      <c r="S738" s="165">
        <f t="shared" si="153"/>
        <v>0</v>
      </c>
    </row>
    <row r="739" spans="1:19" ht="63" outlineLevel="1">
      <c r="A739" s="139" t="s">
        <v>644</v>
      </c>
      <c r="B739" s="140" t="s">
        <v>197</v>
      </c>
      <c r="C739" s="140" t="s">
        <v>1</v>
      </c>
      <c r="D739" s="140" t="s">
        <v>3</v>
      </c>
      <c r="E739" s="140" t="s">
        <v>3</v>
      </c>
      <c r="F739" s="141">
        <f>F740+F748+F757</f>
        <v>24124319.039999999</v>
      </c>
      <c r="G739" s="141"/>
      <c r="H739" s="141">
        <f>H740+H748+H757</f>
        <v>24746620.850000001</v>
      </c>
      <c r="I739" s="141"/>
      <c r="K739" s="141">
        <v>24124319.039999999</v>
      </c>
      <c r="L739" s="141"/>
      <c r="M739" s="141">
        <v>24746620.850000001</v>
      </c>
      <c r="N739" s="141"/>
      <c r="P739" s="165">
        <f t="shared" si="150"/>
        <v>0</v>
      </c>
      <c r="Q739" s="165">
        <f t="shared" si="151"/>
        <v>0</v>
      </c>
      <c r="R739" s="165">
        <f t="shared" si="152"/>
        <v>0</v>
      </c>
      <c r="S739" s="165">
        <f t="shared" si="153"/>
        <v>0</v>
      </c>
    </row>
    <row r="740" spans="1:19" ht="63" outlineLevel="2">
      <c r="A740" s="132" t="s">
        <v>551</v>
      </c>
      <c r="B740" s="133" t="s">
        <v>198</v>
      </c>
      <c r="C740" s="133" t="s">
        <v>1</v>
      </c>
      <c r="D740" s="133" t="s">
        <v>3</v>
      </c>
      <c r="E740" s="133" t="s">
        <v>3</v>
      </c>
      <c r="F740" s="134">
        <f>F741</f>
        <v>7883121.9199999999</v>
      </c>
      <c r="G740" s="134"/>
      <c r="H740" s="134">
        <f>H741</f>
        <v>8491977.5299999993</v>
      </c>
      <c r="I740" s="134"/>
      <c r="K740" s="134">
        <v>7883121.9199999999</v>
      </c>
      <c r="L740" s="134"/>
      <c r="M740" s="134">
        <v>8491977.5299999993</v>
      </c>
      <c r="N740" s="134"/>
      <c r="P740" s="165">
        <f t="shared" si="150"/>
        <v>0</v>
      </c>
      <c r="Q740" s="165">
        <f t="shared" si="151"/>
        <v>0</v>
      </c>
      <c r="R740" s="165">
        <f t="shared" si="152"/>
        <v>0</v>
      </c>
      <c r="S740" s="165">
        <f t="shared" si="153"/>
        <v>0</v>
      </c>
    </row>
    <row r="741" spans="1:19" ht="63" outlineLevel="3">
      <c r="A741" s="132" t="s">
        <v>450</v>
      </c>
      <c r="B741" s="133" t="s">
        <v>199</v>
      </c>
      <c r="C741" s="133" t="s">
        <v>1</v>
      </c>
      <c r="D741" s="133" t="s">
        <v>3</v>
      </c>
      <c r="E741" s="133" t="s">
        <v>3</v>
      </c>
      <c r="F741" s="134">
        <f>F742+F744+F746</f>
        <v>7883121.9199999999</v>
      </c>
      <c r="G741" s="134"/>
      <c r="H741" s="134">
        <f>H742+H744+H746</f>
        <v>8491977.5299999993</v>
      </c>
      <c r="I741" s="134"/>
      <c r="K741" s="134">
        <v>7883121.9199999999</v>
      </c>
      <c r="L741" s="134"/>
      <c r="M741" s="134">
        <v>8491977.5299999993</v>
      </c>
      <c r="N741" s="134"/>
      <c r="P741" s="165">
        <f t="shared" si="150"/>
        <v>0</v>
      </c>
      <c r="Q741" s="165">
        <f t="shared" si="151"/>
        <v>0</v>
      </c>
      <c r="R741" s="165">
        <f t="shared" si="152"/>
        <v>0</v>
      </c>
      <c r="S741" s="165">
        <f t="shared" si="153"/>
        <v>0</v>
      </c>
    </row>
    <row r="742" spans="1:19" ht="78.75" outlineLevel="4">
      <c r="A742" s="132" t="s">
        <v>1226</v>
      </c>
      <c r="B742" s="133" t="s">
        <v>199</v>
      </c>
      <c r="C742" s="133" t="s">
        <v>10</v>
      </c>
      <c r="D742" s="133" t="s">
        <v>3</v>
      </c>
      <c r="E742" s="133" t="s">
        <v>3</v>
      </c>
      <c r="F742" s="134">
        <f>F743</f>
        <v>5282403.88</v>
      </c>
      <c r="G742" s="134"/>
      <c r="H742" s="134">
        <f>H743</f>
        <v>5282403.88</v>
      </c>
      <c r="I742" s="134"/>
      <c r="K742" s="134">
        <v>5282403.88</v>
      </c>
      <c r="L742" s="134"/>
      <c r="M742" s="134">
        <v>5282403.88</v>
      </c>
      <c r="N742" s="134"/>
      <c r="P742" s="165">
        <f t="shared" si="150"/>
        <v>0</v>
      </c>
      <c r="Q742" s="165">
        <f t="shared" si="151"/>
        <v>0</v>
      </c>
      <c r="R742" s="165">
        <f t="shared" si="152"/>
        <v>0</v>
      </c>
      <c r="S742" s="165">
        <f t="shared" si="153"/>
        <v>0</v>
      </c>
    </row>
    <row r="743" spans="1:19" outlineLevel="5">
      <c r="A743" s="132" t="s">
        <v>684</v>
      </c>
      <c r="B743" s="133" t="s">
        <v>199</v>
      </c>
      <c r="C743" s="133" t="s">
        <v>10</v>
      </c>
      <c r="D743" s="133" t="s">
        <v>22</v>
      </c>
      <c r="E743" s="133" t="s">
        <v>192</v>
      </c>
      <c r="F743" s="134">
        <f>Приложение_6.1!F341</f>
        <v>5282403.88</v>
      </c>
      <c r="G743" s="134"/>
      <c r="H743" s="134">
        <f>Приложение_6.1!H341</f>
        <v>5282403.88</v>
      </c>
      <c r="I743" s="134"/>
      <c r="K743" s="134">
        <v>5282403.88</v>
      </c>
      <c r="L743" s="134"/>
      <c r="M743" s="134">
        <v>5282403.88</v>
      </c>
      <c r="N743" s="134"/>
      <c r="P743" s="165">
        <f t="shared" si="150"/>
        <v>0</v>
      </c>
      <c r="Q743" s="165">
        <f t="shared" si="151"/>
        <v>0</v>
      </c>
      <c r="R743" s="165">
        <f t="shared" si="152"/>
        <v>0</v>
      </c>
      <c r="S743" s="165">
        <f t="shared" si="153"/>
        <v>0</v>
      </c>
    </row>
    <row r="744" spans="1:19" ht="31.5" outlineLevel="4">
      <c r="A744" s="132" t="s">
        <v>703</v>
      </c>
      <c r="B744" s="133" t="s">
        <v>199</v>
      </c>
      <c r="C744" s="133" t="s">
        <v>17</v>
      </c>
      <c r="D744" s="133" t="s">
        <v>3</v>
      </c>
      <c r="E744" s="133" t="s">
        <v>3</v>
      </c>
      <c r="F744" s="134">
        <f>F745</f>
        <v>312301.73</v>
      </c>
      <c r="G744" s="134"/>
      <c r="H744" s="134">
        <f>H745</f>
        <v>313954.8</v>
      </c>
      <c r="I744" s="134"/>
      <c r="K744" s="134">
        <v>312301.73</v>
      </c>
      <c r="L744" s="134"/>
      <c r="M744" s="134">
        <v>313954.8</v>
      </c>
      <c r="N744" s="134"/>
      <c r="P744" s="165">
        <f t="shared" si="150"/>
        <v>0</v>
      </c>
      <c r="Q744" s="165">
        <f t="shared" si="151"/>
        <v>0</v>
      </c>
      <c r="R744" s="165">
        <f t="shared" si="152"/>
        <v>0</v>
      </c>
      <c r="S744" s="165">
        <f t="shared" si="153"/>
        <v>0</v>
      </c>
    </row>
    <row r="745" spans="1:19" outlineLevel="5">
      <c r="A745" s="132" t="s">
        <v>684</v>
      </c>
      <c r="B745" s="133" t="s">
        <v>199</v>
      </c>
      <c r="C745" s="133" t="s">
        <v>17</v>
      </c>
      <c r="D745" s="133" t="s">
        <v>22</v>
      </c>
      <c r="E745" s="133" t="s">
        <v>192</v>
      </c>
      <c r="F745" s="134">
        <f>Приложение_6.1!F342</f>
        <v>312301.73</v>
      </c>
      <c r="G745" s="134"/>
      <c r="H745" s="134">
        <f>Приложение_6.1!H342</f>
        <v>313954.8</v>
      </c>
      <c r="I745" s="134"/>
      <c r="K745" s="134">
        <v>312301.73</v>
      </c>
      <c r="L745" s="134"/>
      <c r="M745" s="134">
        <v>313954.8</v>
      </c>
      <c r="N745" s="134"/>
      <c r="P745" s="165">
        <f t="shared" si="150"/>
        <v>0</v>
      </c>
      <c r="Q745" s="165">
        <f t="shared" si="151"/>
        <v>0</v>
      </c>
      <c r="R745" s="165">
        <f t="shared" si="152"/>
        <v>0</v>
      </c>
      <c r="S745" s="165">
        <f t="shared" si="153"/>
        <v>0</v>
      </c>
    </row>
    <row r="746" spans="1:19" outlineLevel="4">
      <c r="A746" s="132" t="s">
        <v>705</v>
      </c>
      <c r="B746" s="133" t="s">
        <v>199</v>
      </c>
      <c r="C746" s="133" t="s">
        <v>65</v>
      </c>
      <c r="D746" s="133" t="s">
        <v>3</v>
      </c>
      <c r="E746" s="133" t="s">
        <v>3</v>
      </c>
      <c r="F746" s="134">
        <f>F747</f>
        <v>2288416.31</v>
      </c>
      <c r="G746" s="134"/>
      <c r="H746" s="134">
        <f>H747</f>
        <v>2895618.85</v>
      </c>
      <c r="I746" s="134"/>
      <c r="K746" s="134">
        <v>2288416.31</v>
      </c>
      <c r="L746" s="134"/>
      <c r="M746" s="134">
        <v>2895618.85</v>
      </c>
      <c r="N746" s="134"/>
      <c r="P746" s="165">
        <f t="shared" si="150"/>
        <v>0</v>
      </c>
      <c r="Q746" s="165">
        <f t="shared" si="151"/>
        <v>0</v>
      </c>
      <c r="R746" s="165">
        <f t="shared" si="152"/>
        <v>0</v>
      </c>
      <c r="S746" s="165">
        <f t="shared" si="153"/>
        <v>0</v>
      </c>
    </row>
    <row r="747" spans="1:19" outlineLevel="5">
      <c r="A747" s="132" t="s">
        <v>684</v>
      </c>
      <c r="B747" s="133" t="s">
        <v>199</v>
      </c>
      <c r="C747" s="133" t="s">
        <v>65</v>
      </c>
      <c r="D747" s="133" t="s">
        <v>22</v>
      </c>
      <c r="E747" s="133" t="s">
        <v>192</v>
      </c>
      <c r="F747" s="134">
        <f>Приложение_6.1!F343</f>
        <v>2288416.31</v>
      </c>
      <c r="G747" s="134"/>
      <c r="H747" s="134">
        <f>Приложение_6.1!H343</f>
        <v>2895618.85</v>
      </c>
      <c r="I747" s="134"/>
      <c r="K747" s="134">
        <v>2288416.31</v>
      </c>
      <c r="L747" s="134"/>
      <c r="M747" s="134">
        <v>2895618.85</v>
      </c>
      <c r="N747" s="134"/>
      <c r="P747" s="165">
        <f t="shared" si="150"/>
        <v>0</v>
      </c>
      <c r="Q747" s="165">
        <f t="shared" si="151"/>
        <v>0</v>
      </c>
      <c r="R747" s="165">
        <f t="shared" si="152"/>
        <v>0</v>
      </c>
      <c r="S747" s="165">
        <f t="shared" si="153"/>
        <v>0</v>
      </c>
    </row>
    <row r="748" spans="1:19" ht="94.5" outlineLevel="2">
      <c r="A748" s="132" t="s">
        <v>552</v>
      </c>
      <c r="B748" s="133" t="s">
        <v>200</v>
      </c>
      <c r="C748" s="133" t="s">
        <v>1</v>
      </c>
      <c r="D748" s="133" t="s">
        <v>3</v>
      </c>
      <c r="E748" s="133" t="s">
        <v>3</v>
      </c>
      <c r="F748" s="134">
        <f>F749+F754</f>
        <v>10205972.620000001</v>
      </c>
      <c r="G748" s="134"/>
      <c r="H748" s="134">
        <f>H749+H754</f>
        <v>10219418.82</v>
      </c>
      <c r="I748" s="134"/>
      <c r="K748" s="134">
        <v>10205972.619999999</v>
      </c>
      <c r="L748" s="134"/>
      <c r="M748" s="134">
        <v>10219418.82</v>
      </c>
      <c r="N748" s="134"/>
      <c r="P748" s="165">
        <f t="shared" si="150"/>
        <v>0</v>
      </c>
      <c r="Q748" s="165">
        <f t="shared" si="151"/>
        <v>0</v>
      </c>
      <c r="R748" s="165">
        <f t="shared" si="152"/>
        <v>0</v>
      </c>
      <c r="S748" s="165">
        <f t="shared" si="153"/>
        <v>0</v>
      </c>
    </row>
    <row r="749" spans="1:19" ht="63" outlineLevel="3">
      <c r="A749" s="132" t="s">
        <v>450</v>
      </c>
      <c r="B749" s="133" t="s">
        <v>201</v>
      </c>
      <c r="C749" s="133" t="s">
        <v>1</v>
      </c>
      <c r="D749" s="133" t="s">
        <v>3</v>
      </c>
      <c r="E749" s="133" t="s">
        <v>3</v>
      </c>
      <c r="F749" s="134">
        <f>F750+F752</f>
        <v>9920972.620000001</v>
      </c>
      <c r="G749" s="134"/>
      <c r="H749" s="134">
        <f>H750+H752</f>
        <v>9934418.8200000003</v>
      </c>
      <c r="I749" s="134"/>
      <c r="K749" s="134">
        <v>9920972.6199999992</v>
      </c>
      <c r="L749" s="134"/>
      <c r="M749" s="134">
        <v>9934418.8200000003</v>
      </c>
      <c r="N749" s="134"/>
      <c r="P749" s="165">
        <f t="shared" si="150"/>
        <v>0</v>
      </c>
      <c r="Q749" s="165">
        <f t="shared" si="151"/>
        <v>0</v>
      </c>
      <c r="R749" s="165">
        <f t="shared" si="152"/>
        <v>0</v>
      </c>
      <c r="S749" s="165">
        <f t="shared" si="153"/>
        <v>0</v>
      </c>
    </row>
    <row r="750" spans="1:19" ht="78.75" outlineLevel="4">
      <c r="A750" s="132" t="s">
        <v>1226</v>
      </c>
      <c r="B750" s="133" t="s">
        <v>201</v>
      </c>
      <c r="C750" s="133" t="s">
        <v>10</v>
      </c>
      <c r="D750" s="133" t="s">
        <v>3</v>
      </c>
      <c r="E750" s="133" t="s">
        <v>3</v>
      </c>
      <c r="F750" s="134">
        <f>F751</f>
        <v>9507745.4100000001</v>
      </c>
      <c r="G750" s="134"/>
      <c r="H750" s="134">
        <f>H751</f>
        <v>9507745.4100000001</v>
      </c>
      <c r="I750" s="134"/>
      <c r="K750" s="134">
        <v>9507745.4100000001</v>
      </c>
      <c r="L750" s="134"/>
      <c r="M750" s="134">
        <v>9507745.4100000001</v>
      </c>
      <c r="N750" s="134"/>
      <c r="P750" s="165">
        <f t="shared" si="150"/>
        <v>0</v>
      </c>
      <c r="Q750" s="165">
        <f t="shared" si="151"/>
        <v>0</v>
      </c>
      <c r="R750" s="165">
        <f t="shared" si="152"/>
        <v>0</v>
      </c>
      <c r="S750" s="165">
        <f t="shared" si="153"/>
        <v>0</v>
      </c>
    </row>
    <row r="751" spans="1:19" outlineLevel="5">
      <c r="A751" s="132" t="s">
        <v>684</v>
      </c>
      <c r="B751" s="133" t="s">
        <v>201</v>
      </c>
      <c r="C751" s="133" t="s">
        <v>10</v>
      </c>
      <c r="D751" s="133" t="s">
        <v>22</v>
      </c>
      <c r="E751" s="133" t="s">
        <v>192</v>
      </c>
      <c r="F751" s="134">
        <f>Приложение_6.1!F346</f>
        <v>9507745.4100000001</v>
      </c>
      <c r="G751" s="134"/>
      <c r="H751" s="134">
        <f>Приложение_6.1!H346</f>
        <v>9507745.4100000001</v>
      </c>
      <c r="I751" s="134"/>
      <c r="K751" s="134">
        <v>9507745.4100000001</v>
      </c>
      <c r="L751" s="134"/>
      <c r="M751" s="134">
        <v>9507745.4100000001</v>
      </c>
      <c r="N751" s="134"/>
      <c r="P751" s="165">
        <f t="shared" si="150"/>
        <v>0</v>
      </c>
      <c r="Q751" s="165">
        <f t="shared" si="151"/>
        <v>0</v>
      </c>
      <c r="R751" s="165">
        <f t="shared" si="152"/>
        <v>0</v>
      </c>
      <c r="S751" s="165">
        <f t="shared" si="153"/>
        <v>0</v>
      </c>
    </row>
    <row r="752" spans="1:19" ht="31.5" outlineLevel="4">
      <c r="A752" s="132" t="s">
        <v>703</v>
      </c>
      <c r="B752" s="133" t="s">
        <v>201</v>
      </c>
      <c r="C752" s="133" t="s">
        <v>17</v>
      </c>
      <c r="D752" s="133" t="s">
        <v>3</v>
      </c>
      <c r="E752" s="133" t="s">
        <v>3</v>
      </c>
      <c r="F752" s="134">
        <f>F753</f>
        <v>413227.21</v>
      </c>
      <c r="G752" s="134"/>
      <c r="H752" s="134">
        <f>H753</f>
        <v>426673.41</v>
      </c>
      <c r="I752" s="134"/>
      <c r="K752" s="134">
        <v>413227.21</v>
      </c>
      <c r="L752" s="134"/>
      <c r="M752" s="134">
        <v>426673.41</v>
      </c>
      <c r="N752" s="134"/>
      <c r="P752" s="165">
        <f t="shared" si="150"/>
        <v>0</v>
      </c>
      <c r="Q752" s="165">
        <f t="shared" si="151"/>
        <v>0</v>
      </c>
      <c r="R752" s="165">
        <f t="shared" si="152"/>
        <v>0</v>
      </c>
      <c r="S752" s="165">
        <f t="shared" si="153"/>
        <v>0</v>
      </c>
    </row>
    <row r="753" spans="1:19" outlineLevel="5">
      <c r="A753" s="132" t="s">
        <v>684</v>
      </c>
      <c r="B753" s="133" t="s">
        <v>201</v>
      </c>
      <c r="C753" s="133" t="s">
        <v>17</v>
      </c>
      <c r="D753" s="133" t="s">
        <v>22</v>
      </c>
      <c r="E753" s="133" t="s">
        <v>192</v>
      </c>
      <c r="F753" s="134">
        <f>Приложение_6.1!F347</f>
        <v>413227.21</v>
      </c>
      <c r="G753" s="134"/>
      <c r="H753" s="134">
        <f>Приложение_6.1!H347</f>
        <v>426673.41</v>
      </c>
      <c r="I753" s="134"/>
      <c r="K753" s="134">
        <v>413227.21</v>
      </c>
      <c r="L753" s="134"/>
      <c r="M753" s="134">
        <v>426673.41</v>
      </c>
      <c r="N753" s="134"/>
      <c r="P753" s="165">
        <f t="shared" si="150"/>
        <v>0</v>
      </c>
      <c r="Q753" s="165">
        <f t="shared" si="151"/>
        <v>0</v>
      </c>
      <c r="R753" s="165">
        <f t="shared" si="152"/>
        <v>0</v>
      </c>
      <c r="S753" s="165">
        <f t="shared" si="153"/>
        <v>0</v>
      </c>
    </row>
    <row r="754" spans="1:19" ht="63" outlineLevel="3">
      <c r="A754" s="132" t="s">
        <v>439</v>
      </c>
      <c r="B754" s="133" t="s">
        <v>202</v>
      </c>
      <c r="C754" s="133" t="s">
        <v>1</v>
      </c>
      <c r="D754" s="133" t="s">
        <v>3</v>
      </c>
      <c r="E754" s="133" t="s">
        <v>3</v>
      </c>
      <c r="F754" s="134">
        <f>F755</f>
        <v>285000</v>
      </c>
      <c r="G754" s="134"/>
      <c r="H754" s="134">
        <f>H755</f>
        <v>285000</v>
      </c>
      <c r="I754" s="134"/>
      <c r="K754" s="134">
        <v>285000</v>
      </c>
      <c r="L754" s="134"/>
      <c r="M754" s="134">
        <v>285000</v>
      </c>
      <c r="N754" s="134"/>
      <c r="P754" s="165">
        <f t="shared" si="150"/>
        <v>0</v>
      </c>
      <c r="Q754" s="165">
        <f t="shared" si="151"/>
        <v>0</v>
      </c>
      <c r="R754" s="165">
        <f t="shared" si="152"/>
        <v>0</v>
      </c>
      <c r="S754" s="165">
        <f t="shared" si="153"/>
        <v>0</v>
      </c>
    </row>
    <row r="755" spans="1:19" ht="78.75" outlineLevel="4">
      <c r="A755" s="132" t="s">
        <v>1226</v>
      </c>
      <c r="B755" s="133" t="s">
        <v>202</v>
      </c>
      <c r="C755" s="133" t="s">
        <v>10</v>
      </c>
      <c r="D755" s="133" t="s">
        <v>3</v>
      </c>
      <c r="E755" s="133" t="s">
        <v>3</v>
      </c>
      <c r="F755" s="134">
        <f>F756</f>
        <v>285000</v>
      </c>
      <c r="G755" s="134"/>
      <c r="H755" s="134">
        <f>H756</f>
        <v>285000</v>
      </c>
      <c r="I755" s="134"/>
      <c r="K755" s="134">
        <v>285000</v>
      </c>
      <c r="L755" s="134"/>
      <c r="M755" s="134">
        <v>285000</v>
      </c>
      <c r="N755" s="134"/>
      <c r="P755" s="165">
        <f t="shared" si="150"/>
        <v>0</v>
      </c>
      <c r="Q755" s="165">
        <f t="shared" si="151"/>
        <v>0</v>
      </c>
      <c r="R755" s="165">
        <f t="shared" si="152"/>
        <v>0</v>
      </c>
      <c r="S755" s="165">
        <f t="shared" si="153"/>
        <v>0</v>
      </c>
    </row>
    <row r="756" spans="1:19" outlineLevel="5">
      <c r="A756" s="132" t="s">
        <v>684</v>
      </c>
      <c r="B756" s="133" t="s">
        <v>202</v>
      </c>
      <c r="C756" s="133" t="s">
        <v>10</v>
      </c>
      <c r="D756" s="133" t="s">
        <v>22</v>
      </c>
      <c r="E756" s="133" t="s">
        <v>192</v>
      </c>
      <c r="F756" s="134">
        <f>Приложение_6.1!F349</f>
        <v>285000</v>
      </c>
      <c r="G756" s="134"/>
      <c r="H756" s="134">
        <f>Приложение_6.1!H349</f>
        <v>285000</v>
      </c>
      <c r="I756" s="134"/>
      <c r="K756" s="134">
        <v>285000</v>
      </c>
      <c r="L756" s="134"/>
      <c r="M756" s="134">
        <v>285000</v>
      </c>
      <c r="N756" s="134"/>
      <c r="P756" s="165">
        <f t="shared" si="150"/>
        <v>0</v>
      </c>
      <c r="Q756" s="165">
        <f t="shared" si="151"/>
        <v>0</v>
      </c>
      <c r="R756" s="165">
        <f t="shared" si="152"/>
        <v>0</v>
      </c>
      <c r="S756" s="165">
        <f t="shared" si="153"/>
        <v>0</v>
      </c>
    </row>
    <row r="757" spans="1:19" ht="94.5" outlineLevel="2">
      <c r="A757" s="132" t="s">
        <v>553</v>
      </c>
      <c r="B757" s="133" t="s">
        <v>203</v>
      </c>
      <c r="C757" s="133" t="s">
        <v>1</v>
      </c>
      <c r="D757" s="133" t="s">
        <v>3</v>
      </c>
      <c r="E757" s="133" t="s">
        <v>3</v>
      </c>
      <c r="F757" s="134">
        <f>F758</f>
        <v>6035224.5</v>
      </c>
      <c r="G757" s="134"/>
      <c r="H757" s="134">
        <f>H758</f>
        <v>6035224.5</v>
      </c>
      <c r="I757" s="134"/>
      <c r="K757" s="134">
        <v>6035224.5</v>
      </c>
      <c r="L757" s="134"/>
      <c r="M757" s="134">
        <v>6035224.5</v>
      </c>
      <c r="N757" s="134"/>
      <c r="P757" s="165">
        <f t="shared" si="150"/>
        <v>0</v>
      </c>
      <c r="Q757" s="165">
        <f t="shared" si="151"/>
        <v>0</v>
      </c>
      <c r="R757" s="165">
        <f t="shared" si="152"/>
        <v>0</v>
      </c>
      <c r="S757" s="165">
        <f t="shared" si="153"/>
        <v>0</v>
      </c>
    </row>
    <row r="758" spans="1:19" ht="63" outlineLevel="3">
      <c r="A758" s="132" t="s">
        <v>450</v>
      </c>
      <c r="B758" s="133" t="s">
        <v>204</v>
      </c>
      <c r="C758" s="133" t="s">
        <v>1</v>
      </c>
      <c r="D758" s="133" t="s">
        <v>3</v>
      </c>
      <c r="E758" s="133" t="s">
        <v>3</v>
      </c>
      <c r="F758" s="134">
        <f>F759+F761</f>
        <v>6035224.5</v>
      </c>
      <c r="G758" s="134"/>
      <c r="H758" s="134">
        <f>H759+H761</f>
        <v>6035224.5</v>
      </c>
      <c r="I758" s="134"/>
      <c r="K758" s="134">
        <v>6035224.5</v>
      </c>
      <c r="L758" s="134"/>
      <c r="M758" s="134">
        <v>6035224.5</v>
      </c>
      <c r="N758" s="134"/>
      <c r="P758" s="165">
        <f t="shared" si="150"/>
        <v>0</v>
      </c>
      <c r="Q758" s="165">
        <f t="shared" si="151"/>
        <v>0</v>
      </c>
      <c r="R758" s="165">
        <f t="shared" si="152"/>
        <v>0</v>
      </c>
      <c r="S758" s="165">
        <f t="shared" si="153"/>
        <v>0</v>
      </c>
    </row>
    <row r="759" spans="1:19" ht="78.75" outlineLevel="4">
      <c r="A759" s="132" t="s">
        <v>1226</v>
      </c>
      <c r="B759" s="133" t="s">
        <v>204</v>
      </c>
      <c r="C759" s="133" t="s">
        <v>10</v>
      </c>
      <c r="D759" s="133" t="s">
        <v>3</v>
      </c>
      <c r="E759" s="133" t="s">
        <v>3</v>
      </c>
      <c r="F759" s="134">
        <f>F760</f>
        <v>5630310.4100000001</v>
      </c>
      <c r="G759" s="134"/>
      <c r="H759" s="134">
        <f>H760</f>
        <v>5630310.4100000001</v>
      </c>
      <c r="I759" s="134"/>
      <c r="K759" s="134">
        <v>5630310.4100000001</v>
      </c>
      <c r="L759" s="134"/>
      <c r="M759" s="134">
        <v>5630310.4100000001</v>
      </c>
      <c r="N759" s="134"/>
      <c r="P759" s="165">
        <f t="shared" si="150"/>
        <v>0</v>
      </c>
      <c r="Q759" s="165">
        <f t="shared" si="151"/>
        <v>0</v>
      </c>
      <c r="R759" s="165">
        <f t="shared" si="152"/>
        <v>0</v>
      </c>
      <c r="S759" s="165">
        <f t="shared" si="153"/>
        <v>0</v>
      </c>
    </row>
    <row r="760" spans="1:19" outlineLevel="5">
      <c r="A760" s="132" t="s">
        <v>684</v>
      </c>
      <c r="B760" s="133" t="s">
        <v>204</v>
      </c>
      <c r="C760" s="133" t="s">
        <v>10</v>
      </c>
      <c r="D760" s="133" t="s">
        <v>22</v>
      </c>
      <c r="E760" s="133" t="s">
        <v>192</v>
      </c>
      <c r="F760" s="134">
        <f>Приложение_6.1!F352</f>
        <v>5630310.4100000001</v>
      </c>
      <c r="G760" s="134"/>
      <c r="H760" s="134">
        <f>Приложение_6.1!H352</f>
        <v>5630310.4100000001</v>
      </c>
      <c r="I760" s="134"/>
      <c r="K760" s="134">
        <v>5630310.4100000001</v>
      </c>
      <c r="L760" s="134"/>
      <c r="M760" s="134">
        <v>5630310.4100000001</v>
      </c>
      <c r="N760" s="134"/>
      <c r="P760" s="165">
        <f t="shared" si="150"/>
        <v>0</v>
      </c>
      <c r="Q760" s="165">
        <f t="shared" si="151"/>
        <v>0</v>
      </c>
      <c r="R760" s="165">
        <f t="shared" si="152"/>
        <v>0</v>
      </c>
      <c r="S760" s="165">
        <f t="shared" si="153"/>
        <v>0</v>
      </c>
    </row>
    <row r="761" spans="1:19" ht="31.5" outlineLevel="4">
      <c r="A761" s="132" t="s">
        <v>703</v>
      </c>
      <c r="B761" s="133" t="s">
        <v>204</v>
      </c>
      <c r="C761" s="133" t="s">
        <v>17</v>
      </c>
      <c r="D761" s="133" t="s">
        <v>3</v>
      </c>
      <c r="E761" s="133" t="s">
        <v>3</v>
      </c>
      <c r="F761" s="134">
        <f>F762</f>
        <v>404914.09</v>
      </c>
      <c r="G761" s="134"/>
      <c r="H761" s="134">
        <f>H762</f>
        <v>404914.09</v>
      </c>
      <c r="I761" s="134"/>
      <c r="K761" s="134">
        <v>404914.09</v>
      </c>
      <c r="L761" s="134"/>
      <c r="M761" s="134">
        <v>404914.09</v>
      </c>
      <c r="N761" s="134"/>
      <c r="P761" s="165">
        <f t="shared" si="150"/>
        <v>0</v>
      </c>
      <c r="Q761" s="165">
        <f t="shared" si="151"/>
        <v>0</v>
      </c>
      <c r="R761" s="165">
        <f t="shared" si="152"/>
        <v>0</v>
      </c>
      <c r="S761" s="165">
        <f t="shared" si="153"/>
        <v>0</v>
      </c>
    </row>
    <row r="762" spans="1:19" outlineLevel="5">
      <c r="A762" s="132" t="s">
        <v>684</v>
      </c>
      <c r="B762" s="133" t="s">
        <v>204</v>
      </c>
      <c r="C762" s="133" t="s">
        <v>17</v>
      </c>
      <c r="D762" s="133" t="s">
        <v>22</v>
      </c>
      <c r="E762" s="133" t="s">
        <v>192</v>
      </c>
      <c r="F762" s="134">
        <f>Приложение_6.1!F353</f>
        <v>404914.09</v>
      </c>
      <c r="G762" s="134"/>
      <c r="H762" s="134">
        <f>Приложение_6.1!H353</f>
        <v>404914.09</v>
      </c>
      <c r="I762" s="134"/>
      <c r="K762" s="134">
        <v>404914.09</v>
      </c>
      <c r="L762" s="134"/>
      <c r="M762" s="134">
        <v>404914.09</v>
      </c>
      <c r="N762" s="134"/>
      <c r="P762" s="165">
        <f t="shared" si="150"/>
        <v>0</v>
      </c>
      <c r="Q762" s="165">
        <f t="shared" si="151"/>
        <v>0</v>
      </c>
      <c r="R762" s="165">
        <f t="shared" si="152"/>
        <v>0</v>
      </c>
      <c r="S762" s="165">
        <f t="shared" si="153"/>
        <v>0</v>
      </c>
    </row>
    <row r="763" spans="1:19" ht="31.5" outlineLevel="1">
      <c r="A763" s="139" t="s">
        <v>622</v>
      </c>
      <c r="B763" s="140" t="s">
        <v>7</v>
      </c>
      <c r="C763" s="140" t="s">
        <v>1</v>
      </c>
      <c r="D763" s="140" t="s">
        <v>3</v>
      </c>
      <c r="E763" s="140" t="s">
        <v>3</v>
      </c>
      <c r="F763" s="141">
        <f>F764+F774+F781</f>
        <v>1750876.8800000001</v>
      </c>
      <c r="G763" s="141"/>
      <c r="H763" s="141">
        <f>H764+H774+H781</f>
        <v>1770876.8800000001</v>
      </c>
      <c r="I763" s="141"/>
      <c r="K763" s="141">
        <v>1750876.88</v>
      </c>
      <c r="L763" s="141"/>
      <c r="M763" s="141">
        <v>1770876.88</v>
      </c>
      <c r="N763" s="141"/>
      <c r="P763" s="165">
        <f t="shared" si="150"/>
        <v>0</v>
      </c>
      <c r="Q763" s="165">
        <f t="shared" si="151"/>
        <v>0</v>
      </c>
      <c r="R763" s="165">
        <f t="shared" si="152"/>
        <v>0</v>
      </c>
      <c r="S763" s="165">
        <f t="shared" si="153"/>
        <v>0</v>
      </c>
    </row>
    <row r="764" spans="1:19" ht="63" outlineLevel="2">
      <c r="A764" s="132" t="s">
        <v>496</v>
      </c>
      <c r="B764" s="133" t="s">
        <v>15</v>
      </c>
      <c r="C764" s="133" t="s">
        <v>1</v>
      </c>
      <c r="D764" s="133" t="s">
        <v>3</v>
      </c>
      <c r="E764" s="133" t="s">
        <v>3</v>
      </c>
      <c r="F764" s="134">
        <f>F765</f>
        <v>725206.43</v>
      </c>
      <c r="G764" s="134"/>
      <c r="H764" s="134">
        <f>H765</f>
        <v>745206.43</v>
      </c>
      <c r="I764" s="134"/>
      <c r="K764" s="134">
        <v>725206.43</v>
      </c>
      <c r="L764" s="134"/>
      <c r="M764" s="134">
        <v>745206.43</v>
      </c>
      <c r="N764" s="134"/>
      <c r="P764" s="165">
        <f t="shared" si="150"/>
        <v>0</v>
      </c>
      <c r="Q764" s="165">
        <f t="shared" si="151"/>
        <v>0</v>
      </c>
      <c r="R764" s="165">
        <f t="shared" si="152"/>
        <v>0</v>
      </c>
      <c r="S764" s="165">
        <f t="shared" si="153"/>
        <v>0</v>
      </c>
    </row>
    <row r="765" spans="1:19" ht="31.5" outlineLevel="3">
      <c r="A765" s="132" t="s">
        <v>437</v>
      </c>
      <c r="B765" s="133" t="s">
        <v>16</v>
      </c>
      <c r="C765" s="133" t="s">
        <v>1</v>
      </c>
      <c r="D765" s="133" t="s">
        <v>3</v>
      </c>
      <c r="E765" s="133" t="s">
        <v>3</v>
      </c>
      <c r="F765" s="134">
        <f>F766+F770</f>
        <v>725206.43</v>
      </c>
      <c r="G765" s="134"/>
      <c r="H765" s="134">
        <f>H766+H770</f>
        <v>745206.43</v>
      </c>
      <c r="I765" s="134"/>
      <c r="K765" s="134">
        <v>725206.43</v>
      </c>
      <c r="L765" s="134"/>
      <c r="M765" s="134">
        <v>745206.43</v>
      </c>
      <c r="N765" s="134"/>
      <c r="P765" s="165">
        <f t="shared" si="150"/>
        <v>0</v>
      </c>
      <c r="Q765" s="165">
        <f t="shared" si="151"/>
        <v>0</v>
      </c>
      <c r="R765" s="165">
        <f t="shared" si="152"/>
        <v>0</v>
      </c>
      <c r="S765" s="165">
        <f t="shared" si="153"/>
        <v>0</v>
      </c>
    </row>
    <row r="766" spans="1:19" ht="78.75" outlineLevel="4">
      <c r="A766" s="132" t="s">
        <v>1226</v>
      </c>
      <c r="B766" s="133" t="s">
        <v>16</v>
      </c>
      <c r="C766" s="133" t="s">
        <v>10</v>
      </c>
      <c r="D766" s="133" t="s">
        <v>3</v>
      </c>
      <c r="E766" s="133" t="s">
        <v>3</v>
      </c>
      <c r="F766" s="134">
        <f>F767+F768+F769</f>
        <v>227356.95</v>
      </c>
      <c r="G766" s="134"/>
      <c r="H766" s="134">
        <f>H767+H768+H769</f>
        <v>227356.95</v>
      </c>
      <c r="I766" s="134"/>
      <c r="K766" s="134">
        <v>227356.95</v>
      </c>
      <c r="L766" s="134"/>
      <c r="M766" s="134">
        <v>227356.95</v>
      </c>
      <c r="N766" s="134"/>
      <c r="P766" s="165">
        <f t="shared" si="150"/>
        <v>0</v>
      </c>
      <c r="Q766" s="165">
        <f t="shared" si="151"/>
        <v>0</v>
      </c>
      <c r="R766" s="165">
        <f t="shared" si="152"/>
        <v>0</v>
      </c>
      <c r="S766" s="165">
        <f t="shared" si="153"/>
        <v>0</v>
      </c>
    </row>
    <row r="767" spans="1:19" ht="63" outlineLevel="5">
      <c r="A767" s="132" t="s">
        <v>673</v>
      </c>
      <c r="B767" s="133" t="s">
        <v>16</v>
      </c>
      <c r="C767" s="133" t="s">
        <v>10</v>
      </c>
      <c r="D767" s="133" t="s">
        <v>2</v>
      </c>
      <c r="E767" s="133" t="s">
        <v>14</v>
      </c>
      <c r="F767" s="134">
        <f>Приложение_6.1!F29</f>
        <v>32300</v>
      </c>
      <c r="G767" s="134"/>
      <c r="H767" s="134">
        <f>Приложение_6.1!H29</f>
        <v>32300</v>
      </c>
      <c r="I767" s="134"/>
      <c r="K767" s="134">
        <v>32300</v>
      </c>
      <c r="L767" s="134"/>
      <c r="M767" s="134">
        <v>32300</v>
      </c>
      <c r="N767" s="134"/>
      <c r="P767" s="165">
        <f t="shared" si="150"/>
        <v>0</v>
      </c>
      <c r="Q767" s="165">
        <f t="shared" si="151"/>
        <v>0</v>
      </c>
      <c r="R767" s="165">
        <f t="shared" si="152"/>
        <v>0</v>
      </c>
      <c r="S767" s="165">
        <f t="shared" si="153"/>
        <v>0</v>
      </c>
    </row>
    <row r="768" spans="1:19" ht="63" outlineLevel="5">
      <c r="A768" s="132" t="s">
        <v>674</v>
      </c>
      <c r="B768" s="133" t="s">
        <v>16</v>
      </c>
      <c r="C768" s="133" t="s">
        <v>10</v>
      </c>
      <c r="D768" s="133" t="s">
        <v>2</v>
      </c>
      <c r="E768" s="133" t="s">
        <v>22</v>
      </c>
      <c r="F768" s="134">
        <f>Приложение_6.1!F99</f>
        <v>164356.95000000001</v>
      </c>
      <c r="G768" s="134"/>
      <c r="H768" s="134">
        <f>Приложение_6.1!H99</f>
        <v>164356.95000000001</v>
      </c>
      <c r="I768" s="134"/>
      <c r="K768" s="134">
        <v>164356.95000000001</v>
      </c>
      <c r="L768" s="134"/>
      <c r="M768" s="134">
        <v>164356.95000000001</v>
      </c>
      <c r="N768" s="134"/>
      <c r="P768" s="165">
        <f t="shared" si="150"/>
        <v>0</v>
      </c>
      <c r="Q768" s="165">
        <f t="shared" si="151"/>
        <v>0</v>
      </c>
      <c r="R768" s="165">
        <f t="shared" si="152"/>
        <v>0</v>
      </c>
      <c r="S768" s="165">
        <f t="shared" si="153"/>
        <v>0</v>
      </c>
    </row>
    <row r="769" spans="1:19" ht="47.25" outlineLevel="5">
      <c r="A769" s="132" t="s">
        <v>675</v>
      </c>
      <c r="B769" s="133" t="s">
        <v>16</v>
      </c>
      <c r="C769" s="133" t="s">
        <v>10</v>
      </c>
      <c r="D769" s="133" t="s">
        <v>2</v>
      </c>
      <c r="E769" s="133" t="s">
        <v>60</v>
      </c>
      <c r="F769" s="134">
        <f>Приложение_6.1!F113</f>
        <v>30700</v>
      </c>
      <c r="G769" s="134"/>
      <c r="H769" s="134">
        <f>Приложение_6.1!H113</f>
        <v>30700</v>
      </c>
      <c r="I769" s="134"/>
      <c r="K769" s="134">
        <v>30700</v>
      </c>
      <c r="L769" s="134"/>
      <c r="M769" s="134">
        <v>30700</v>
      </c>
      <c r="N769" s="134"/>
      <c r="P769" s="165">
        <f t="shared" si="150"/>
        <v>0</v>
      </c>
      <c r="Q769" s="165">
        <f t="shared" si="151"/>
        <v>0</v>
      </c>
      <c r="R769" s="165">
        <f t="shared" si="152"/>
        <v>0</v>
      </c>
      <c r="S769" s="165">
        <f t="shared" si="153"/>
        <v>0</v>
      </c>
    </row>
    <row r="770" spans="1:19" ht="31.5" outlineLevel="4">
      <c r="A770" s="132" t="s">
        <v>703</v>
      </c>
      <c r="B770" s="133" t="s">
        <v>16</v>
      </c>
      <c r="C770" s="133" t="s">
        <v>17</v>
      </c>
      <c r="D770" s="133" t="s">
        <v>3</v>
      </c>
      <c r="E770" s="133" t="s">
        <v>3</v>
      </c>
      <c r="F770" s="134">
        <f>F771+F772+F773</f>
        <v>497849.48000000004</v>
      </c>
      <c r="G770" s="134"/>
      <c r="H770" s="134">
        <f>H771+H772+H773</f>
        <v>517849.48000000004</v>
      </c>
      <c r="I770" s="134"/>
      <c r="K770" s="134">
        <v>497849.48</v>
      </c>
      <c r="L770" s="134"/>
      <c r="M770" s="134">
        <v>517849.48</v>
      </c>
      <c r="N770" s="134"/>
      <c r="P770" s="165">
        <f t="shared" si="150"/>
        <v>0</v>
      </c>
      <c r="Q770" s="165">
        <f t="shared" si="151"/>
        <v>0</v>
      </c>
      <c r="R770" s="165">
        <f t="shared" si="152"/>
        <v>0</v>
      </c>
      <c r="S770" s="165">
        <f t="shared" si="153"/>
        <v>0</v>
      </c>
    </row>
    <row r="771" spans="1:19" ht="63" outlineLevel="5">
      <c r="A771" s="132" t="s">
        <v>673</v>
      </c>
      <c r="B771" s="133" t="s">
        <v>16</v>
      </c>
      <c r="C771" s="133" t="s">
        <v>17</v>
      </c>
      <c r="D771" s="133" t="s">
        <v>2</v>
      </c>
      <c r="E771" s="133" t="s">
        <v>14</v>
      </c>
      <c r="F771" s="134">
        <f>Приложение_6.1!F30</f>
        <v>39500</v>
      </c>
      <c r="G771" s="134"/>
      <c r="H771" s="134">
        <f>Приложение_6.1!H30</f>
        <v>39500</v>
      </c>
      <c r="I771" s="134"/>
      <c r="K771" s="134">
        <v>39500</v>
      </c>
      <c r="L771" s="134"/>
      <c r="M771" s="134">
        <v>39500</v>
      </c>
      <c r="N771" s="134"/>
      <c r="P771" s="165">
        <f t="shared" si="150"/>
        <v>0</v>
      </c>
      <c r="Q771" s="165">
        <f t="shared" si="151"/>
        <v>0</v>
      </c>
      <c r="R771" s="165">
        <f t="shared" si="152"/>
        <v>0</v>
      </c>
      <c r="S771" s="165">
        <f t="shared" si="153"/>
        <v>0</v>
      </c>
    </row>
    <row r="772" spans="1:19" ht="63" outlineLevel="5">
      <c r="A772" s="132" t="s">
        <v>674</v>
      </c>
      <c r="B772" s="133" t="s">
        <v>16</v>
      </c>
      <c r="C772" s="133" t="s">
        <v>17</v>
      </c>
      <c r="D772" s="133" t="s">
        <v>2</v>
      </c>
      <c r="E772" s="133" t="s">
        <v>22</v>
      </c>
      <c r="F772" s="134">
        <f>Приложение_6.1!F100</f>
        <v>431649.48000000004</v>
      </c>
      <c r="G772" s="134"/>
      <c r="H772" s="134">
        <f>Приложение_6.1!H100</f>
        <v>451649.48000000004</v>
      </c>
      <c r="I772" s="134"/>
      <c r="K772" s="134">
        <v>431649.48</v>
      </c>
      <c r="L772" s="134"/>
      <c r="M772" s="134">
        <v>451649.48</v>
      </c>
      <c r="N772" s="134"/>
      <c r="P772" s="165">
        <f t="shared" si="150"/>
        <v>0</v>
      </c>
      <c r="Q772" s="165">
        <f t="shared" si="151"/>
        <v>0</v>
      </c>
      <c r="R772" s="165">
        <f t="shared" si="152"/>
        <v>0</v>
      </c>
      <c r="S772" s="165">
        <f t="shared" si="153"/>
        <v>0</v>
      </c>
    </row>
    <row r="773" spans="1:19" ht="47.25" outlineLevel="5">
      <c r="A773" s="132" t="s">
        <v>675</v>
      </c>
      <c r="B773" s="133" t="s">
        <v>16</v>
      </c>
      <c r="C773" s="133" t="s">
        <v>17</v>
      </c>
      <c r="D773" s="133" t="s">
        <v>2</v>
      </c>
      <c r="E773" s="133" t="s">
        <v>60</v>
      </c>
      <c r="F773" s="134">
        <f>Приложение_6.1!F114</f>
        <v>26700</v>
      </c>
      <c r="G773" s="134"/>
      <c r="H773" s="134">
        <f>Приложение_6.1!H114</f>
        <v>26700</v>
      </c>
      <c r="I773" s="134"/>
      <c r="K773" s="134">
        <v>26700</v>
      </c>
      <c r="L773" s="134"/>
      <c r="M773" s="134">
        <v>26700</v>
      </c>
      <c r="N773" s="134"/>
      <c r="P773" s="165">
        <f t="shared" si="150"/>
        <v>0</v>
      </c>
      <c r="Q773" s="165">
        <f t="shared" si="151"/>
        <v>0</v>
      </c>
      <c r="R773" s="165">
        <f t="shared" si="152"/>
        <v>0</v>
      </c>
      <c r="S773" s="165">
        <f t="shared" si="153"/>
        <v>0</v>
      </c>
    </row>
    <row r="774" spans="1:19" outlineLevel="2">
      <c r="A774" s="132" t="s">
        <v>497</v>
      </c>
      <c r="B774" s="133" t="s">
        <v>18</v>
      </c>
      <c r="C774" s="133" t="s">
        <v>1</v>
      </c>
      <c r="D774" s="133" t="s">
        <v>3</v>
      </c>
      <c r="E774" s="133" t="s">
        <v>3</v>
      </c>
      <c r="F774" s="134">
        <f>F775</f>
        <v>402433.92</v>
      </c>
      <c r="G774" s="134"/>
      <c r="H774" s="134">
        <f>H775</f>
        <v>402433.92</v>
      </c>
      <c r="I774" s="134"/>
      <c r="K774" s="134">
        <v>402433.92</v>
      </c>
      <c r="L774" s="134"/>
      <c r="M774" s="134">
        <v>402433.92</v>
      </c>
      <c r="N774" s="134"/>
      <c r="P774" s="165">
        <f t="shared" si="150"/>
        <v>0</v>
      </c>
      <c r="Q774" s="165">
        <f t="shared" si="151"/>
        <v>0</v>
      </c>
      <c r="R774" s="165">
        <f t="shared" si="152"/>
        <v>0</v>
      </c>
      <c r="S774" s="165">
        <f t="shared" si="153"/>
        <v>0</v>
      </c>
    </row>
    <row r="775" spans="1:19" ht="31.5" outlineLevel="3">
      <c r="A775" s="132" t="s">
        <v>437</v>
      </c>
      <c r="B775" s="133" t="s">
        <v>19</v>
      </c>
      <c r="C775" s="133" t="s">
        <v>1</v>
      </c>
      <c r="D775" s="133" t="s">
        <v>3</v>
      </c>
      <c r="E775" s="133" t="s">
        <v>3</v>
      </c>
      <c r="F775" s="134">
        <f>F776</f>
        <v>402433.92</v>
      </c>
      <c r="G775" s="134"/>
      <c r="H775" s="134">
        <f>H776</f>
        <v>402433.92</v>
      </c>
      <c r="I775" s="134"/>
      <c r="K775" s="134">
        <v>402433.92</v>
      </c>
      <c r="L775" s="134"/>
      <c r="M775" s="134">
        <v>402433.92</v>
      </c>
      <c r="N775" s="134"/>
      <c r="P775" s="165">
        <f t="shared" si="150"/>
        <v>0</v>
      </c>
      <c r="Q775" s="165">
        <f t="shared" si="151"/>
        <v>0</v>
      </c>
      <c r="R775" s="165">
        <f t="shared" si="152"/>
        <v>0</v>
      </c>
      <c r="S775" s="165">
        <f t="shared" si="153"/>
        <v>0</v>
      </c>
    </row>
    <row r="776" spans="1:19" ht="31.5" outlineLevel="4">
      <c r="A776" s="132" t="s">
        <v>703</v>
      </c>
      <c r="B776" s="133" t="s">
        <v>19</v>
      </c>
      <c r="C776" s="133" t="s">
        <v>17</v>
      </c>
      <c r="D776" s="133" t="s">
        <v>3</v>
      </c>
      <c r="E776" s="133" t="s">
        <v>3</v>
      </c>
      <c r="F776" s="134">
        <f>F777+F778+F779</f>
        <v>402433.92</v>
      </c>
      <c r="G776" s="134"/>
      <c r="H776" s="134">
        <f>H777+H778+H779</f>
        <v>402433.92</v>
      </c>
      <c r="I776" s="134"/>
      <c r="K776" s="134">
        <v>402433.92</v>
      </c>
      <c r="L776" s="134"/>
      <c r="M776" s="134">
        <v>402433.92</v>
      </c>
      <c r="N776" s="134"/>
      <c r="P776" s="165">
        <f t="shared" si="150"/>
        <v>0</v>
      </c>
      <c r="Q776" s="165">
        <f t="shared" si="151"/>
        <v>0</v>
      </c>
      <c r="R776" s="165">
        <f t="shared" si="152"/>
        <v>0</v>
      </c>
      <c r="S776" s="165">
        <f t="shared" si="153"/>
        <v>0</v>
      </c>
    </row>
    <row r="777" spans="1:19" ht="63" outlineLevel="5">
      <c r="A777" s="132" t="s">
        <v>673</v>
      </c>
      <c r="B777" s="133" t="s">
        <v>19</v>
      </c>
      <c r="C777" s="133" t="s">
        <v>17</v>
      </c>
      <c r="D777" s="133" t="s">
        <v>2</v>
      </c>
      <c r="E777" s="133" t="s">
        <v>14</v>
      </c>
      <c r="F777" s="134">
        <f>Приложение_6.1!F33</f>
        <v>9132</v>
      </c>
      <c r="G777" s="134"/>
      <c r="H777" s="134">
        <f>Приложение_6.1!H33</f>
        <v>9132</v>
      </c>
      <c r="I777" s="134"/>
      <c r="K777" s="134">
        <v>9132</v>
      </c>
      <c r="L777" s="134"/>
      <c r="M777" s="134">
        <v>9132</v>
      </c>
      <c r="N777" s="134"/>
      <c r="P777" s="165">
        <f t="shared" si="150"/>
        <v>0</v>
      </c>
      <c r="Q777" s="165">
        <f t="shared" si="151"/>
        <v>0</v>
      </c>
      <c r="R777" s="165">
        <f t="shared" si="152"/>
        <v>0</v>
      </c>
      <c r="S777" s="165">
        <f t="shared" si="153"/>
        <v>0</v>
      </c>
    </row>
    <row r="778" spans="1:19" ht="63" outlineLevel="5">
      <c r="A778" s="132" t="s">
        <v>674</v>
      </c>
      <c r="B778" s="133" t="s">
        <v>19</v>
      </c>
      <c r="C778" s="133" t="s">
        <v>17</v>
      </c>
      <c r="D778" s="133" t="s">
        <v>2</v>
      </c>
      <c r="E778" s="133" t="s">
        <v>22</v>
      </c>
      <c r="F778" s="134">
        <f>Приложение_6.1!F103</f>
        <v>377187.92</v>
      </c>
      <c r="G778" s="134"/>
      <c r="H778" s="134">
        <f>Приложение_6.1!H103</f>
        <v>377187.92</v>
      </c>
      <c r="I778" s="134"/>
      <c r="K778" s="134">
        <v>377187.92</v>
      </c>
      <c r="L778" s="134"/>
      <c r="M778" s="134">
        <v>377187.92</v>
      </c>
      <c r="N778" s="134"/>
      <c r="P778" s="165">
        <f t="shared" si="150"/>
        <v>0</v>
      </c>
      <c r="Q778" s="165">
        <f t="shared" si="151"/>
        <v>0</v>
      </c>
      <c r="R778" s="165">
        <f t="shared" si="152"/>
        <v>0</v>
      </c>
      <c r="S778" s="165">
        <f t="shared" si="153"/>
        <v>0</v>
      </c>
    </row>
    <row r="779" spans="1:19" ht="47.25" outlineLevel="5">
      <c r="A779" s="132" t="s">
        <v>675</v>
      </c>
      <c r="B779" s="133" t="s">
        <v>19</v>
      </c>
      <c r="C779" s="133" t="s">
        <v>17</v>
      </c>
      <c r="D779" s="133" t="s">
        <v>2</v>
      </c>
      <c r="E779" s="133" t="s">
        <v>60</v>
      </c>
      <c r="F779" s="134">
        <f>Приложение_6.1!F117</f>
        <v>16114</v>
      </c>
      <c r="G779" s="134"/>
      <c r="H779" s="134">
        <f>Приложение_6.1!H117</f>
        <v>16114</v>
      </c>
      <c r="I779" s="134"/>
      <c r="K779" s="134">
        <v>16114</v>
      </c>
      <c r="L779" s="134"/>
      <c r="M779" s="134">
        <v>16114</v>
      </c>
      <c r="N779" s="134"/>
      <c r="P779" s="165">
        <f t="shared" si="150"/>
        <v>0</v>
      </c>
      <c r="Q779" s="165">
        <f t="shared" si="151"/>
        <v>0</v>
      </c>
      <c r="R779" s="165">
        <f t="shared" si="152"/>
        <v>0</v>
      </c>
      <c r="S779" s="165">
        <f t="shared" si="153"/>
        <v>0</v>
      </c>
    </row>
    <row r="780" spans="1:19" ht="47.25" outlineLevel="2">
      <c r="A780" s="132" t="s">
        <v>495</v>
      </c>
      <c r="B780" s="133" t="s">
        <v>8</v>
      </c>
      <c r="C780" s="133" t="s">
        <v>1</v>
      </c>
      <c r="D780" s="133" t="s">
        <v>3</v>
      </c>
      <c r="E780" s="133" t="s">
        <v>3</v>
      </c>
      <c r="F780" s="134">
        <f>F781</f>
        <v>623236.53</v>
      </c>
      <c r="G780" s="134"/>
      <c r="H780" s="134">
        <f>H781</f>
        <v>623236.53</v>
      </c>
      <c r="I780" s="134"/>
      <c r="K780" s="134">
        <v>623236.53</v>
      </c>
      <c r="L780" s="134"/>
      <c r="M780" s="134">
        <v>623236.53</v>
      </c>
      <c r="N780" s="134"/>
      <c r="P780" s="165">
        <f t="shared" ref="P780:P818" si="154">K780-F780</f>
        <v>0</v>
      </c>
      <c r="Q780" s="165">
        <f t="shared" ref="Q780:Q818" si="155">L780-G780</f>
        <v>0</v>
      </c>
      <c r="R780" s="165">
        <f t="shared" ref="R780:R818" si="156">M780-H780</f>
        <v>0</v>
      </c>
      <c r="S780" s="165">
        <f t="shared" ref="S780:S818" si="157">N780-I780</f>
        <v>0</v>
      </c>
    </row>
    <row r="781" spans="1:19" ht="31.5" outlineLevel="3">
      <c r="A781" s="132" t="s">
        <v>437</v>
      </c>
      <c r="B781" s="133" t="s">
        <v>9</v>
      </c>
      <c r="C781" s="133" t="s">
        <v>1</v>
      </c>
      <c r="D781" s="133" t="s">
        <v>3</v>
      </c>
      <c r="E781" s="133" t="s">
        <v>3</v>
      </c>
      <c r="F781" s="134">
        <f>F782+F785</f>
        <v>623236.53</v>
      </c>
      <c r="G781" s="134"/>
      <c r="H781" s="134">
        <f>H782+H785</f>
        <v>623236.53</v>
      </c>
      <c r="I781" s="134"/>
      <c r="K781" s="134">
        <v>623236.53</v>
      </c>
      <c r="L781" s="134"/>
      <c r="M781" s="134">
        <v>623236.53</v>
      </c>
      <c r="N781" s="134"/>
      <c r="P781" s="165">
        <f t="shared" si="154"/>
        <v>0</v>
      </c>
      <c r="Q781" s="165">
        <f t="shared" si="155"/>
        <v>0</v>
      </c>
      <c r="R781" s="165">
        <f t="shared" si="156"/>
        <v>0</v>
      </c>
      <c r="S781" s="165">
        <f t="shared" si="157"/>
        <v>0</v>
      </c>
    </row>
    <row r="782" spans="1:19" ht="78.75" outlineLevel="4">
      <c r="A782" s="132" t="s">
        <v>1226</v>
      </c>
      <c r="B782" s="133" t="s">
        <v>9</v>
      </c>
      <c r="C782" s="133" t="s">
        <v>10</v>
      </c>
      <c r="D782" s="133" t="s">
        <v>3</v>
      </c>
      <c r="E782" s="133" t="s">
        <v>3</v>
      </c>
      <c r="F782" s="134">
        <f>F783+F784</f>
        <v>489036.52999999997</v>
      </c>
      <c r="G782" s="134"/>
      <c r="H782" s="134">
        <f>H783+H784</f>
        <v>489036.52999999997</v>
      </c>
      <c r="I782" s="134"/>
      <c r="K782" s="134">
        <v>489036.53</v>
      </c>
      <c r="L782" s="134"/>
      <c r="M782" s="134">
        <v>489036.53</v>
      </c>
      <c r="N782" s="134"/>
      <c r="P782" s="165">
        <f t="shared" si="154"/>
        <v>0</v>
      </c>
      <c r="Q782" s="165">
        <f t="shared" si="155"/>
        <v>0</v>
      </c>
      <c r="R782" s="165">
        <f t="shared" si="156"/>
        <v>0</v>
      </c>
      <c r="S782" s="165">
        <f t="shared" si="157"/>
        <v>0</v>
      </c>
    </row>
    <row r="783" spans="1:19" ht="47.25" outlineLevel="5">
      <c r="A783" s="132" t="s">
        <v>672</v>
      </c>
      <c r="B783" s="133" t="s">
        <v>9</v>
      </c>
      <c r="C783" s="133" t="s">
        <v>10</v>
      </c>
      <c r="D783" s="133" t="s">
        <v>2</v>
      </c>
      <c r="E783" s="133" t="s">
        <v>5</v>
      </c>
      <c r="F783" s="134">
        <f>Приложение_6.1!F18</f>
        <v>96826.49</v>
      </c>
      <c r="G783" s="134"/>
      <c r="H783" s="134">
        <f>Приложение_6.1!H18</f>
        <v>96826.49</v>
      </c>
      <c r="I783" s="134"/>
      <c r="K783" s="134">
        <v>96826.49</v>
      </c>
      <c r="L783" s="134"/>
      <c r="M783" s="134">
        <v>96826.49</v>
      </c>
      <c r="N783" s="134"/>
      <c r="P783" s="165">
        <f t="shared" si="154"/>
        <v>0</v>
      </c>
      <c r="Q783" s="165">
        <f t="shared" si="155"/>
        <v>0</v>
      </c>
      <c r="R783" s="165">
        <f t="shared" si="156"/>
        <v>0</v>
      </c>
      <c r="S783" s="165">
        <f t="shared" si="157"/>
        <v>0</v>
      </c>
    </row>
    <row r="784" spans="1:19" ht="63" outlineLevel="5">
      <c r="A784" s="132" t="s">
        <v>674</v>
      </c>
      <c r="B784" s="133" t="s">
        <v>9</v>
      </c>
      <c r="C784" s="133" t="s">
        <v>10</v>
      </c>
      <c r="D784" s="133" t="s">
        <v>2</v>
      </c>
      <c r="E784" s="133" t="s">
        <v>22</v>
      </c>
      <c r="F784" s="134">
        <f>Приложение_6.1!F106</f>
        <v>392210.04</v>
      </c>
      <c r="G784" s="134"/>
      <c r="H784" s="134">
        <f>Приложение_6.1!H106</f>
        <v>392210.04</v>
      </c>
      <c r="I784" s="134"/>
      <c r="K784" s="134">
        <v>392210.04</v>
      </c>
      <c r="L784" s="134"/>
      <c r="M784" s="134">
        <v>392210.04</v>
      </c>
      <c r="N784" s="134"/>
      <c r="P784" s="165">
        <f t="shared" si="154"/>
        <v>0</v>
      </c>
      <c r="Q784" s="165">
        <f t="shared" si="155"/>
        <v>0</v>
      </c>
      <c r="R784" s="165">
        <f t="shared" si="156"/>
        <v>0</v>
      </c>
      <c r="S784" s="165">
        <f t="shared" si="157"/>
        <v>0</v>
      </c>
    </row>
    <row r="785" spans="1:19" ht="31.5" outlineLevel="4">
      <c r="A785" s="132" t="s">
        <v>703</v>
      </c>
      <c r="B785" s="133" t="s">
        <v>9</v>
      </c>
      <c r="C785" s="133" t="s">
        <v>17</v>
      </c>
      <c r="D785" s="133" t="s">
        <v>3</v>
      </c>
      <c r="E785" s="133" t="s">
        <v>3</v>
      </c>
      <c r="F785" s="134">
        <f>F786</f>
        <v>134200</v>
      </c>
      <c r="G785" s="134"/>
      <c r="H785" s="134">
        <f>H786</f>
        <v>134200</v>
      </c>
      <c r="I785" s="134"/>
      <c r="K785" s="134">
        <v>134200</v>
      </c>
      <c r="L785" s="134"/>
      <c r="M785" s="134">
        <v>134200</v>
      </c>
      <c r="N785" s="134"/>
      <c r="P785" s="165">
        <f t="shared" si="154"/>
        <v>0</v>
      </c>
      <c r="Q785" s="165">
        <f t="shared" si="155"/>
        <v>0</v>
      </c>
      <c r="R785" s="165">
        <f t="shared" si="156"/>
        <v>0</v>
      </c>
      <c r="S785" s="165">
        <f t="shared" si="157"/>
        <v>0</v>
      </c>
    </row>
    <row r="786" spans="1:19" ht="63" outlineLevel="5">
      <c r="A786" s="132" t="s">
        <v>674</v>
      </c>
      <c r="B786" s="133" t="s">
        <v>9</v>
      </c>
      <c r="C786" s="133" t="s">
        <v>17</v>
      </c>
      <c r="D786" s="133" t="s">
        <v>2</v>
      </c>
      <c r="E786" s="133" t="s">
        <v>22</v>
      </c>
      <c r="F786" s="134">
        <f>Приложение_6.1!F107</f>
        <v>134200</v>
      </c>
      <c r="G786" s="134"/>
      <c r="H786" s="134">
        <f>Приложение_6.1!H107</f>
        <v>134200</v>
      </c>
      <c r="I786" s="134"/>
      <c r="K786" s="134">
        <v>134200</v>
      </c>
      <c r="L786" s="134"/>
      <c r="M786" s="134">
        <v>134200</v>
      </c>
      <c r="N786" s="134"/>
      <c r="P786" s="165">
        <f t="shared" si="154"/>
        <v>0</v>
      </c>
      <c r="Q786" s="165">
        <f t="shared" si="155"/>
        <v>0</v>
      </c>
      <c r="R786" s="165">
        <f t="shared" si="156"/>
        <v>0</v>
      </c>
      <c r="S786" s="165">
        <f t="shared" si="157"/>
        <v>0</v>
      </c>
    </row>
    <row r="787" spans="1:19">
      <c r="A787" s="139" t="s">
        <v>498</v>
      </c>
      <c r="B787" s="140" t="s">
        <v>11</v>
      </c>
      <c r="C787" s="140" t="s">
        <v>1</v>
      </c>
      <c r="D787" s="140" t="s">
        <v>3</v>
      </c>
      <c r="E787" s="140" t="s">
        <v>3</v>
      </c>
      <c r="F787" s="141">
        <f>F788+F791+F794+F797+F800+F804+F809+F812+F815</f>
        <v>21685847.27</v>
      </c>
      <c r="G787" s="141"/>
      <c r="H787" s="141">
        <f>H788+H791+H794+H797+H800+H804+H809+H812+H815</f>
        <v>21296637.030000001</v>
      </c>
      <c r="I787" s="141"/>
      <c r="K787" s="141">
        <v>21685847.27</v>
      </c>
      <c r="L787" s="141"/>
      <c r="M787" s="141">
        <v>21296637.030000001</v>
      </c>
      <c r="N787" s="141"/>
      <c r="P787" s="165">
        <f t="shared" si="154"/>
        <v>0</v>
      </c>
      <c r="Q787" s="165">
        <f t="shared" si="155"/>
        <v>0</v>
      </c>
      <c r="R787" s="165">
        <f t="shared" si="156"/>
        <v>0</v>
      </c>
      <c r="S787" s="165">
        <f t="shared" si="157"/>
        <v>0</v>
      </c>
    </row>
    <row r="788" spans="1:19" s="150" customFormat="1" ht="78.75" outlineLevel="3">
      <c r="A788" s="139" t="s">
        <v>450</v>
      </c>
      <c r="B788" s="140" t="s">
        <v>241</v>
      </c>
      <c r="C788" s="140" t="s">
        <v>1</v>
      </c>
      <c r="D788" s="140" t="s">
        <v>3</v>
      </c>
      <c r="E788" s="140" t="s">
        <v>3</v>
      </c>
      <c r="F788" s="141">
        <f>F789</f>
        <v>1083210.24</v>
      </c>
      <c r="G788" s="141"/>
      <c r="H788" s="141">
        <f>H789</f>
        <v>500000</v>
      </c>
      <c r="I788" s="141"/>
      <c r="K788" s="141">
        <v>1083210.24</v>
      </c>
      <c r="L788" s="141"/>
      <c r="M788" s="141">
        <v>500000</v>
      </c>
      <c r="N788" s="141"/>
      <c r="P788" s="165">
        <f t="shared" si="154"/>
        <v>0</v>
      </c>
      <c r="Q788" s="165">
        <f t="shared" si="155"/>
        <v>0</v>
      </c>
      <c r="R788" s="165">
        <f t="shared" si="156"/>
        <v>0</v>
      </c>
      <c r="S788" s="165">
        <f t="shared" si="157"/>
        <v>0</v>
      </c>
    </row>
    <row r="789" spans="1:19" ht="31.5" outlineLevel="4">
      <c r="A789" s="132" t="s">
        <v>706</v>
      </c>
      <c r="B789" s="133" t="s">
        <v>241</v>
      </c>
      <c r="C789" s="133" t="s">
        <v>70</v>
      </c>
      <c r="D789" s="133" t="s">
        <v>3</v>
      </c>
      <c r="E789" s="133" t="s">
        <v>3</v>
      </c>
      <c r="F789" s="134">
        <f>F790</f>
        <v>1083210.24</v>
      </c>
      <c r="G789" s="134"/>
      <c r="H789" s="134">
        <f>H790</f>
        <v>500000</v>
      </c>
      <c r="I789" s="134"/>
      <c r="K789" s="134">
        <v>1083210.24</v>
      </c>
      <c r="L789" s="134"/>
      <c r="M789" s="134">
        <v>500000</v>
      </c>
      <c r="N789" s="134"/>
      <c r="P789" s="165">
        <f t="shared" si="154"/>
        <v>0</v>
      </c>
      <c r="Q789" s="165">
        <f t="shared" si="155"/>
        <v>0</v>
      </c>
      <c r="R789" s="165">
        <f t="shared" si="156"/>
        <v>0</v>
      </c>
      <c r="S789" s="165">
        <f t="shared" si="157"/>
        <v>0</v>
      </c>
    </row>
    <row r="790" spans="1:19" ht="31.5" outlineLevel="5">
      <c r="A790" s="132" t="s">
        <v>688</v>
      </c>
      <c r="B790" s="133" t="s">
        <v>241</v>
      </c>
      <c r="C790" s="133" t="s">
        <v>70</v>
      </c>
      <c r="D790" s="133" t="s">
        <v>159</v>
      </c>
      <c r="E790" s="133" t="s">
        <v>159</v>
      </c>
      <c r="F790" s="134">
        <f>Приложение_6.1!F409</f>
        <v>1083210.24</v>
      </c>
      <c r="G790" s="134"/>
      <c r="H790" s="134">
        <f>Приложение_6.1!H409</f>
        <v>500000</v>
      </c>
      <c r="I790" s="134"/>
      <c r="K790" s="134">
        <v>1083210.24</v>
      </c>
      <c r="L790" s="134"/>
      <c r="M790" s="134">
        <v>500000</v>
      </c>
      <c r="N790" s="134"/>
      <c r="P790" s="165">
        <f t="shared" si="154"/>
        <v>0</v>
      </c>
      <c r="Q790" s="165">
        <f t="shared" si="155"/>
        <v>0</v>
      </c>
      <c r="R790" s="165">
        <f t="shared" si="156"/>
        <v>0</v>
      </c>
      <c r="S790" s="165">
        <f t="shared" si="157"/>
        <v>0</v>
      </c>
    </row>
    <row r="791" spans="1:19" s="150" customFormat="1" ht="31.5" outlineLevel="3">
      <c r="A791" s="139" t="s">
        <v>438</v>
      </c>
      <c r="B791" s="140" t="s">
        <v>12</v>
      </c>
      <c r="C791" s="140" t="s">
        <v>1</v>
      </c>
      <c r="D791" s="140" t="s">
        <v>3</v>
      </c>
      <c r="E791" s="140" t="s">
        <v>3</v>
      </c>
      <c r="F791" s="141">
        <f>F792</f>
        <v>2124303</v>
      </c>
      <c r="G791" s="141"/>
      <c r="H791" s="141">
        <f>H792</f>
        <v>2124303</v>
      </c>
      <c r="I791" s="141"/>
      <c r="K791" s="141">
        <v>2124303</v>
      </c>
      <c r="L791" s="141"/>
      <c r="M791" s="141">
        <v>2124303</v>
      </c>
      <c r="N791" s="141"/>
      <c r="P791" s="165">
        <f t="shared" si="154"/>
        <v>0</v>
      </c>
      <c r="Q791" s="165">
        <f t="shared" si="155"/>
        <v>0</v>
      </c>
      <c r="R791" s="165">
        <f t="shared" si="156"/>
        <v>0</v>
      </c>
      <c r="S791" s="165">
        <f t="shared" si="157"/>
        <v>0</v>
      </c>
    </row>
    <row r="792" spans="1:19" ht="78.75" outlineLevel="4">
      <c r="A792" s="132" t="s">
        <v>1226</v>
      </c>
      <c r="B792" s="133" t="s">
        <v>12</v>
      </c>
      <c r="C792" s="133" t="s">
        <v>10</v>
      </c>
      <c r="D792" s="133" t="s">
        <v>3</v>
      </c>
      <c r="E792" s="133" t="s">
        <v>3</v>
      </c>
      <c r="F792" s="134">
        <f>F793</f>
        <v>2124303</v>
      </c>
      <c r="G792" s="134"/>
      <c r="H792" s="134">
        <f>H793</f>
        <v>2124303</v>
      </c>
      <c r="I792" s="134"/>
      <c r="K792" s="134">
        <v>2124303</v>
      </c>
      <c r="L792" s="134"/>
      <c r="M792" s="134">
        <v>2124303</v>
      </c>
      <c r="N792" s="134"/>
      <c r="P792" s="165">
        <f t="shared" si="154"/>
        <v>0</v>
      </c>
      <c r="Q792" s="165">
        <f t="shared" si="155"/>
        <v>0</v>
      </c>
      <c r="R792" s="165">
        <f t="shared" si="156"/>
        <v>0</v>
      </c>
      <c r="S792" s="165">
        <f t="shared" si="157"/>
        <v>0</v>
      </c>
    </row>
    <row r="793" spans="1:19" ht="47.25" outlineLevel="5">
      <c r="A793" s="132" t="s">
        <v>672</v>
      </c>
      <c r="B793" s="133" t="s">
        <v>12</v>
      </c>
      <c r="C793" s="133" t="s">
        <v>10</v>
      </c>
      <c r="D793" s="133" t="s">
        <v>2</v>
      </c>
      <c r="E793" s="133" t="s">
        <v>5</v>
      </c>
      <c r="F793" s="134">
        <f>Приложение_6.1!F21</f>
        <v>2124303</v>
      </c>
      <c r="G793" s="134"/>
      <c r="H793" s="134">
        <f>Приложение_6.1!H21</f>
        <v>2124303</v>
      </c>
      <c r="I793" s="134"/>
      <c r="K793" s="134">
        <v>2124303</v>
      </c>
      <c r="L793" s="134"/>
      <c r="M793" s="134">
        <v>2124303</v>
      </c>
      <c r="N793" s="134"/>
      <c r="P793" s="165">
        <f t="shared" si="154"/>
        <v>0</v>
      </c>
      <c r="Q793" s="165">
        <f t="shared" si="155"/>
        <v>0</v>
      </c>
      <c r="R793" s="165">
        <f t="shared" si="156"/>
        <v>0</v>
      </c>
      <c r="S793" s="165">
        <f t="shared" si="157"/>
        <v>0</v>
      </c>
    </row>
    <row r="794" spans="1:19" s="150" customFormat="1" ht="47.25" outlineLevel="3">
      <c r="A794" s="139" t="s">
        <v>440</v>
      </c>
      <c r="B794" s="140" t="s">
        <v>20</v>
      </c>
      <c r="C794" s="140" t="s">
        <v>1</v>
      </c>
      <c r="D794" s="140" t="s">
        <v>3</v>
      </c>
      <c r="E794" s="140" t="s">
        <v>3</v>
      </c>
      <c r="F794" s="141">
        <f>F795</f>
        <v>1714645</v>
      </c>
      <c r="G794" s="141"/>
      <c r="H794" s="141">
        <f>H795</f>
        <v>1714645</v>
      </c>
      <c r="I794" s="141"/>
      <c r="K794" s="141">
        <v>1714645</v>
      </c>
      <c r="L794" s="141"/>
      <c r="M794" s="141">
        <v>1714645</v>
      </c>
      <c r="N794" s="141"/>
      <c r="P794" s="165">
        <f t="shared" si="154"/>
        <v>0</v>
      </c>
      <c r="Q794" s="165">
        <f t="shared" si="155"/>
        <v>0</v>
      </c>
      <c r="R794" s="165">
        <f t="shared" si="156"/>
        <v>0</v>
      </c>
      <c r="S794" s="165">
        <f t="shared" si="157"/>
        <v>0</v>
      </c>
    </row>
    <row r="795" spans="1:19" ht="78.75" outlineLevel="4">
      <c r="A795" s="132" t="s">
        <v>1226</v>
      </c>
      <c r="B795" s="133" t="s">
        <v>20</v>
      </c>
      <c r="C795" s="133" t="s">
        <v>10</v>
      </c>
      <c r="D795" s="133" t="s">
        <v>3</v>
      </c>
      <c r="E795" s="133" t="s">
        <v>3</v>
      </c>
      <c r="F795" s="134">
        <f>F796</f>
        <v>1714645</v>
      </c>
      <c r="G795" s="134"/>
      <c r="H795" s="134">
        <f>H796</f>
        <v>1714645</v>
      </c>
      <c r="I795" s="134"/>
      <c r="K795" s="134">
        <v>1714645</v>
      </c>
      <c r="L795" s="134"/>
      <c r="M795" s="134">
        <v>1714645</v>
      </c>
      <c r="N795" s="134"/>
      <c r="P795" s="165">
        <f t="shared" si="154"/>
        <v>0</v>
      </c>
      <c r="Q795" s="165">
        <f t="shared" si="155"/>
        <v>0</v>
      </c>
      <c r="R795" s="165">
        <f t="shared" si="156"/>
        <v>0</v>
      </c>
      <c r="S795" s="165">
        <f t="shared" si="157"/>
        <v>0</v>
      </c>
    </row>
    <row r="796" spans="1:19" ht="63" outlineLevel="5">
      <c r="A796" s="132" t="s">
        <v>673</v>
      </c>
      <c r="B796" s="133" t="s">
        <v>20</v>
      </c>
      <c r="C796" s="133" t="s">
        <v>10</v>
      </c>
      <c r="D796" s="133" t="s">
        <v>2</v>
      </c>
      <c r="E796" s="133" t="s">
        <v>14</v>
      </c>
      <c r="F796" s="134">
        <f>Приложение_6.1!F36</f>
        <v>1714645</v>
      </c>
      <c r="G796" s="134"/>
      <c r="H796" s="134">
        <f>Приложение_6.1!H36</f>
        <v>1714645</v>
      </c>
      <c r="I796" s="134"/>
      <c r="K796" s="134">
        <v>1714645</v>
      </c>
      <c r="L796" s="134"/>
      <c r="M796" s="134">
        <v>1714645</v>
      </c>
      <c r="N796" s="134"/>
      <c r="P796" s="165">
        <f t="shared" si="154"/>
        <v>0</v>
      </c>
      <c r="Q796" s="165">
        <f t="shared" si="155"/>
        <v>0</v>
      </c>
      <c r="R796" s="165">
        <f t="shared" si="156"/>
        <v>0</v>
      </c>
      <c r="S796" s="165">
        <f t="shared" si="157"/>
        <v>0</v>
      </c>
    </row>
    <row r="797" spans="1:19" s="150" customFormat="1" ht="47.25" outlineLevel="3">
      <c r="A797" s="139" t="s">
        <v>444</v>
      </c>
      <c r="B797" s="140" t="s">
        <v>61</v>
      </c>
      <c r="C797" s="140" t="s">
        <v>1</v>
      </c>
      <c r="D797" s="140" t="s">
        <v>3</v>
      </c>
      <c r="E797" s="140" t="s">
        <v>3</v>
      </c>
      <c r="F797" s="141">
        <f>F798</f>
        <v>1299819</v>
      </c>
      <c r="G797" s="141"/>
      <c r="H797" s="141">
        <f>H798</f>
        <v>1299819</v>
      </c>
      <c r="I797" s="141"/>
      <c r="K797" s="141">
        <v>1299819</v>
      </c>
      <c r="L797" s="141"/>
      <c r="M797" s="141">
        <v>1299819</v>
      </c>
      <c r="N797" s="141"/>
      <c r="P797" s="165">
        <f t="shared" si="154"/>
        <v>0</v>
      </c>
      <c r="Q797" s="165">
        <f t="shared" si="155"/>
        <v>0</v>
      </c>
      <c r="R797" s="165">
        <f t="shared" si="156"/>
        <v>0</v>
      </c>
      <c r="S797" s="165">
        <f t="shared" si="157"/>
        <v>0</v>
      </c>
    </row>
    <row r="798" spans="1:19" ht="78.75" outlineLevel="4">
      <c r="A798" s="132" t="s">
        <v>1226</v>
      </c>
      <c r="B798" s="133" t="s">
        <v>61</v>
      </c>
      <c r="C798" s="133" t="s">
        <v>10</v>
      </c>
      <c r="D798" s="133" t="s">
        <v>3</v>
      </c>
      <c r="E798" s="133" t="s">
        <v>3</v>
      </c>
      <c r="F798" s="134">
        <f>F799</f>
        <v>1299819</v>
      </c>
      <c r="G798" s="134"/>
      <c r="H798" s="134">
        <f>H799</f>
        <v>1299819</v>
      </c>
      <c r="I798" s="134"/>
      <c r="K798" s="134">
        <v>1299819</v>
      </c>
      <c r="L798" s="134"/>
      <c r="M798" s="134">
        <v>1299819</v>
      </c>
      <c r="N798" s="134"/>
      <c r="P798" s="165">
        <f t="shared" si="154"/>
        <v>0</v>
      </c>
      <c r="Q798" s="165">
        <f t="shared" si="155"/>
        <v>0</v>
      </c>
      <c r="R798" s="165">
        <f t="shared" si="156"/>
        <v>0</v>
      </c>
      <c r="S798" s="165">
        <f t="shared" si="157"/>
        <v>0</v>
      </c>
    </row>
    <row r="799" spans="1:19" ht="47.25" outlineLevel="5">
      <c r="A799" s="132" t="s">
        <v>675</v>
      </c>
      <c r="B799" s="133" t="s">
        <v>61</v>
      </c>
      <c r="C799" s="133" t="s">
        <v>10</v>
      </c>
      <c r="D799" s="133" t="s">
        <v>2</v>
      </c>
      <c r="E799" s="133" t="s">
        <v>60</v>
      </c>
      <c r="F799" s="134">
        <f>Приложение_6.1!F120</f>
        <v>1299819</v>
      </c>
      <c r="G799" s="134"/>
      <c r="H799" s="134">
        <f>Приложение_6.1!H120</f>
        <v>1299819</v>
      </c>
      <c r="I799" s="134"/>
      <c r="K799" s="134">
        <v>1299819</v>
      </c>
      <c r="L799" s="134"/>
      <c r="M799" s="134">
        <v>1299819</v>
      </c>
      <c r="N799" s="134"/>
      <c r="P799" s="165">
        <f t="shared" si="154"/>
        <v>0</v>
      </c>
      <c r="Q799" s="165">
        <f t="shared" si="155"/>
        <v>0</v>
      </c>
      <c r="R799" s="165">
        <f t="shared" si="156"/>
        <v>0</v>
      </c>
      <c r="S799" s="165">
        <f t="shared" si="157"/>
        <v>0</v>
      </c>
    </row>
    <row r="800" spans="1:19" s="150" customFormat="1" ht="31.5" outlineLevel="3">
      <c r="A800" s="139" t="s">
        <v>441</v>
      </c>
      <c r="B800" s="140" t="s">
        <v>21</v>
      </c>
      <c r="C800" s="140" t="s">
        <v>1</v>
      </c>
      <c r="D800" s="140" t="s">
        <v>3</v>
      </c>
      <c r="E800" s="140" t="s">
        <v>3</v>
      </c>
      <c r="F800" s="141">
        <f>F801</f>
        <v>5035241</v>
      </c>
      <c r="G800" s="141"/>
      <c r="H800" s="141">
        <f>H801</f>
        <v>5035241</v>
      </c>
      <c r="I800" s="141"/>
      <c r="K800" s="141">
        <v>5035241</v>
      </c>
      <c r="L800" s="141"/>
      <c r="M800" s="141">
        <v>5035241</v>
      </c>
      <c r="N800" s="141"/>
      <c r="P800" s="165">
        <f t="shared" si="154"/>
        <v>0</v>
      </c>
      <c r="Q800" s="165">
        <f t="shared" si="155"/>
        <v>0</v>
      </c>
      <c r="R800" s="165">
        <f t="shared" si="156"/>
        <v>0</v>
      </c>
      <c r="S800" s="165">
        <f t="shared" si="157"/>
        <v>0</v>
      </c>
    </row>
    <row r="801" spans="1:19" ht="78.75" outlineLevel="4">
      <c r="A801" s="132" t="s">
        <v>1226</v>
      </c>
      <c r="B801" s="133" t="s">
        <v>21</v>
      </c>
      <c r="C801" s="133" t="s">
        <v>10</v>
      </c>
      <c r="D801" s="133" t="s">
        <v>3</v>
      </c>
      <c r="E801" s="133" t="s">
        <v>3</v>
      </c>
      <c r="F801" s="134">
        <f>F802+F803</f>
        <v>5035241</v>
      </c>
      <c r="G801" s="134"/>
      <c r="H801" s="134">
        <f>H802+H803</f>
        <v>5035241</v>
      </c>
      <c r="I801" s="134"/>
      <c r="K801" s="134">
        <v>5035241</v>
      </c>
      <c r="L801" s="134"/>
      <c r="M801" s="134">
        <v>5035241</v>
      </c>
      <c r="N801" s="134"/>
      <c r="P801" s="165">
        <f t="shared" si="154"/>
        <v>0</v>
      </c>
      <c r="Q801" s="165">
        <f t="shared" si="155"/>
        <v>0</v>
      </c>
      <c r="R801" s="165">
        <f t="shared" si="156"/>
        <v>0</v>
      </c>
      <c r="S801" s="165">
        <f t="shared" si="157"/>
        <v>0</v>
      </c>
    </row>
    <row r="802" spans="1:19" ht="63" outlineLevel="5">
      <c r="A802" s="132" t="s">
        <v>673</v>
      </c>
      <c r="B802" s="133" t="s">
        <v>21</v>
      </c>
      <c r="C802" s="133" t="s">
        <v>10</v>
      </c>
      <c r="D802" s="133" t="s">
        <v>2</v>
      </c>
      <c r="E802" s="133" t="s">
        <v>14</v>
      </c>
      <c r="F802" s="134">
        <f>Приложение_6.1!F38</f>
        <v>2987580</v>
      </c>
      <c r="G802" s="134"/>
      <c r="H802" s="134">
        <f>Приложение_6.1!H38</f>
        <v>2987580</v>
      </c>
      <c r="I802" s="134"/>
      <c r="K802" s="134">
        <v>2987580</v>
      </c>
      <c r="L802" s="134"/>
      <c r="M802" s="134">
        <v>2987580</v>
      </c>
      <c r="N802" s="134"/>
      <c r="P802" s="165">
        <f t="shared" si="154"/>
        <v>0</v>
      </c>
      <c r="Q802" s="165">
        <f t="shared" si="155"/>
        <v>0</v>
      </c>
      <c r="R802" s="165">
        <f t="shared" si="156"/>
        <v>0</v>
      </c>
      <c r="S802" s="165">
        <f t="shared" si="157"/>
        <v>0</v>
      </c>
    </row>
    <row r="803" spans="1:19" ht="47.25" outlineLevel="5">
      <c r="A803" s="132" t="s">
        <v>675</v>
      </c>
      <c r="B803" s="133" t="s">
        <v>21</v>
      </c>
      <c r="C803" s="133" t="s">
        <v>10</v>
      </c>
      <c r="D803" s="133" t="s">
        <v>2</v>
      </c>
      <c r="E803" s="133" t="s">
        <v>60</v>
      </c>
      <c r="F803" s="134">
        <f>Приложение_6.1!F122</f>
        <v>2047661</v>
      </c>
      <c r="G803" s="134"/>
      <c r="H803" s="134">
        <f>Приложение_6.1!H122</f>
        <v>2047661</v>
      </c>
      <c r="I803" s="134"/>
      <c r="K803" s="134">
        <v>2047661</v>
      </c>
      <c r="L803" s="134"/>
      <c r="M803" s="134">
        <v>2047661</v>
      </c>
      <c r="N803" s="134"/>
      <c r="P803" s="165">
        <f t="shared" si="154"/>
        <v>0</v>
      </c>
      <c r="Q803" s="165">
        <f t="shared" si="155"/>
        <v>0</v>
      </c>
      <c r="R803" s="165">
        <f t="shared" si="156"/>
        <v>0</v>
      </c>
      <c r="S803" s="165">
        <f t="shared" si="157"/>
        <v>0</v>
      </c>
    </row>
    <row r="804" spans="1:19" s="150" customFormat="1" ht="78.75" outlineLevel="3">
      <c r="A804" s="139" t="s">
        <v>439</v>
      </c>
      <c r="B804" s="140" t="s">
        <v>13</v>
      </c>
      <c r="C804" s="140" t="s">
        <v>1</v>
      </c>
      <c r="D804" s="140" t="s">
        <v>3</v>
      </c>
      <c r="E804" s="140" t="s">
        <v>3</v>
      </c>
      <c r="F804" s="141">
        <f>F805</f>
        <v>50000</v>
      </c>
      <c r="G804" s="141"/>
      <c r="H804" s="141">
        <f>H805</f>
        <v>244000</v>
      </c>
      <c r="I804" s="141"/>
      <c r="K804" s="141">
        <v>50000</v>
      </c>
      <c r="L804" s="141"/>
      <c r="M804" s="141">
        <v>244000</v>
      </c>
      <c r="N804" s="141"/>
      <c r="P804" s="165">
        <f t="shared" si="154"/>
        <v>0</v>
      </c>
      <c r="Q804" s="165">
        <f t="shared" si="155"/>
        <v>0</v>
      </c>
      <c r="R804" s="165">
        <f t="shared" si="156"/>
        <v>0</v>
      </c>
      <c r="S804" s="165">
        <f t="shared" si="157"/>
        <v>0</v>
      </c>
    </row>
    <row r="805" spans="1:19" ht="78.75" outlineLevel="4">
      <c r="A805" s="132" t="s">
        <v>1226</v>
      </c>
      <c r="B805" s="133" t="s">
        <v>13</v>
      </c>
      <c r="C805" s="133" t="s">
        <v>10</v>
      </c>
      <c r="D805" s="133" t="s">
        <v>3</v>
      </c>
      <c r="E805" s="133" t="s">
        <v>3</v>
      </c>
      <c r="F805" s="134">
        <f>F806+F807+F808</f>
        <v>50000</v>
      </c>
      <c r="G805" s="134"/>
      <c r="H805" s="134">
        <f>H806+H807+H808</f>
        <v>244000</v>
      </c>
      <c r="I805" s="134"/>
      <c r="K805" s="134">
        <v>50000</v>
      </c>
      <c r="L805" s="134"/>
      <c r="M805" s="134">
        <v>244000</v>
      </c>
      <c r="N805" s="134"/>
      <c r="P805" s="165">
        <f t="shared" si="154"/>
        <v>0</v>
      </c>
      <c r="Q805" s="165">
        <f t="shared" si="155"/>
        <v>0</v>
      </c>
      <c r="R805" s="165">
        <f t="shared" si="156"/>
        <v>0</v>
      </c>
      <c r="S805" s="165">
        <f t="shared" si="157"/>
        <v>0</v>
      </c>
    </row>
    <row r="806" spans="1:19" ht="47.25" outlineLevel="5">
      <c r="A806" s="132" t="s">
        <v>672</v>
      </c>
      <c r="B806" s="133" t="s">
        <v>13</v>
      </c>
      <c r="C806" s="133" t="s">
        <v>10</v>
      </c>
      <c r="D806" s="133" t="s">
        <v>2</v>
      </c>
      <c r="E806" s="133" t="s">
        <v>5</v>
      </c>
      <c r="F806" s="134">
        <f>Приложение_6.1!F23</f>
        <v>0</v>
      </c>
      <c r="G806" s="134"/>
      <c r="H806" s="134">
        <f>Приложение_6.1!H23</f>
        <v>25000</v>
      </c>
      <c r="I806" s="134"/>
      <c r="K806" s="134">
        <v>0</v>
      </c>
      <c r="L806" s="134"/>
      <c r="M806" s="134">
        <v>25000</v>
      </c>
      <c r="N806" s="134"/>
      <c r="P806" s="165">
        <f t="shared" si="154"/>
        <v>0</v>
      </c>
      <c r="Q806" s="165">
        <f t="shared" si="155"/>
        <v>0</v>
      </c>
      <c r="R806" s="165">
        <f t="shared" si="156"/>
        <v>0</v>
      </c>
      <c r="S806" s="165">
        <f t="shared" si="157"/>
        <v>0</v>
      </c>
    </row>
    <row r="807" spans="1:19" ht="63" outlineLevel="5">
      <c r="A807" s="132" t="s">
        <v>673</v>
      </c>
      <c r="B807" s="133" t="s">
        <v>13</v>
      </c>
      <c r="C807" s="133" t="s">
        <v>10</v>
      </c>
      <c r="D807" s="133" t="s">
        <v>2</v>
      </c>
      <c r="E807" s="133" t="s">
        <v>14</v>
      </c>
      <c r="F807" s="134">
        <f>Приложение_6.1!F39</f>
        <v>0</v>
      </c>
      <c r="G807" s="134"/>
      <c r="H807" s="134">
        <f>Приложение_6.1!H39</f>
        <v>133000</v>
      </c>
      <c r="I807" s="134"/>
      <c r="K807" s="134">
        <v>0</v>
      </c>
      <c r="L807" s="134"/>
      <c r="M807" s="134">
        <v>133000</v>
      </c>
      <c r="N807" s="134"/>
      <c r="P807" s="165">
        <f t="shared" si="154"/>
        <v>0</v>
      </c>
      <c r="Q807" s="165">
        <f t="shared" si="155"/>
        <v>0</v>
      </c>
      <c r="R807" s="165">
        <f t="shared" si="156"/>
        <v>0</v>
      </c>
      <c r="S807" s="165">
        <f t="shared" si="157"/>
        <v>0</v>
      </c>
    </row>
    <row r="808" spans="1:19" ht="47.25" outlineLevel="5">
      <c r="A808" s="132" t="s">
        <v>675</v>
      </c>
      <c r="B808" s="133" t="s">
        <v>13</v>
      </c>
      <c r="C808" s="133" t="s">
        <v>10</v>
      </c>
      <c r="D808" s="133" t="s">
        <v>2</v>
      </c>
      <c r="E808" s="133" t="s">
        <v>60</v>
      </c>
      <c r="F808" s="134">
        <f>Приложение_6.1!F124</f>
        <v>50000</v>
      </c>
      <c r="G808" s="134"/>
      <c r="H808" s="134">
        <f>Приложение_6.1!H124</f>
        <v>86000</v>
      </c>
      <c r="I808" s="134"/>
      <c r="K808" s="134">
        <v>50000</v>
      </c>
      <c r="L808" s="134"/>
      <c r="M808" s="134">
        <v>86000</v>
      </c>
      <c r="N808" s="134"/>
      <c r="P808" s="165">
        <f t="shared" si="154"/>
        <v>0</v>
      </c>
      <c r="Q808" s="165">
        <f t="shared" si="155"/>
        <v>0</v>
      </c>
      <c r="R808" s="165">
        <f t="shared" si="156"/>
        <v>0</v>
      </c>
      <c r="S808" s="165">
        <f t="shared" si="157"/>
        <v>0</v>
      </c>
    </row>
    <row r="809" spans="1:19" s="150" customFormat="1" ht="31.5" outlineLevel="3">
      <c r="A809" s="139" t="s">
        <v>454</v>
      </c>
      <c r="B809" s="140" t="s">
        <v>141</v>
      </c>
      <c r="C809" s="140" t="s">
        <v>1</v>
      </c>
      <c r="D809" s="140" t="s">
        <v>3</v>
      </c>
      <c r="E809" s="140" t="s">
        <v>3</v>
      </c>
      <c r="F809" s="141">
        <f>F810</f>
        <v>487764.42</v>
      </c>
      <c r="G809" s="141"/>
      <c r="H809" s="141">
        <f>H810</f>
        <v>487764.42</v>
      </c>
      <c r="I809" s="141"/>
      <c r="K809" s="141">
        <v>487764.42</v>
      </c>
      <c r="L809" s="141"/>
      <c r="M809" s="141">
        <v>487764.42</v>
      </c>
      <c r="N809" s="141"/>
      <c r="P809" s="165">
        <f t="shared" si="154"/>
        <v>0</v>
      </c>
      <c r="Q809" s="165">
        <f t="shared" si="155"/>
        <v>0</v>
      </c>
      <c r="R809" s="165">
        <f t="shared" si="156"/>
        <v>0</v>
      </c>
      <c r="S809" s="165">
        <f t="shared" si="157"/>
        <v>0</v>
      </c>
    </row>
    <row r="810" spans="1:19" outlineLevel="4">
      <c r="A810" s="132" t="s">
        <v>705</v>
      </c>
      <c r="B810" s="133" t="s">
        <v>141</v>
      </c>
      <c r="C810" s="133" t="s">
        <v>65</v>
      </c>
      <c r="D810" s="133" t="s">
        <v>3</v>
      </c>
      <c r="E810" s="133" t="s">
        <v>3</v>
      </c>
      <c r="F810" s="134">
        <f>F811</f>
        <v>487764.42</v>
      </c>
      <c r="G810" s="134"/>
      <c r="H810" s="134">
        <f>H811</f>
        <v>487764.42</v>
      </c>
      <c r="I810" s="134"/>
      <c r="K810" s="134">
        <v>487764.42</v>
      </c>
      <c r="L810" s="134"/>
      <c r="M810" s="134">
        <v>487764.42</v>
      </c>
      <c r="N810" s="134"/>
      <c r="P810" s="165">
        <f t="shared" si="154"/>
        <v>0</v>
      </c>
      <c r="Q810" s="165">
        <f t="shared" si="155"/>
        <v>0</v>
      </c>
      <c r="R810" s="165">
        <f t="shared" si="156"/>
        <v>0</v>
      </c>
      <c r="S810" s="165">
        <f t="shared" si="157"/>
        <v>0</v>
      </c>
    </row>
    <row r="811" spans="1:19" outlineLevel="5">
      <c r="A811" s="132" t="s">
        <v>677</v>
      </c>
      <c r="B811" s="133" t="s">
        <v>141</v>
      </c>
      <c r="C811" s="133" t="s">
        <v>65</v>
      </c>
      <c r="D811" s="133" t="s">
        <v>2</v>
      </c>
      <c r="E811" s="133" t="s">
        <v>66</v>
      </c>
      <c r="F811" s="134">
        <f>Приложение_6.1!F246</f>
        <v>487764.42</v>
      </c>
      <c r="G811" s="134"/>
      <c r="H811" s="134">
        <f>Приложение_6.1!H246</f>
        <v>487764.42</v>
      </c>
      <c r="I811" s="134"/>
      <c r="K811" s="134">
        <v>487764.42</v>
      </c>
      <c r="L811" s="134"/>
      <c r="M811" s="134">
        <v>487764.42</v>
      </c>
      <c r="N811" s="134"/>
      <c r="P811" s="165">
        <f t="shared" si="154"/>
        <v>0</v>
      </c>
      <c r="Q811" s="165">
        <f t="shared" si="155"/>
        <v>0</v>
      </c>
      <c r="R811" s="165">
        <f t="shared" si="156"/>
        <v>0</v>
      </c>
      <c r="S811" s="165">
        <f t="shared" si="157"/>
        <v>0</v>
      </c>
    </row>
    <row r="812" spans="1:19" s="150" customFormat="1" ht="31.5" outlineLevel="3">
      <c r="A812" s="139" t="s">
        <v>445</v>
      </c>
      <c r="B812" s="140" t="s">
        <v>64</v>
      </c>
      <c r="C812" s="140" t="s">
        <v>1</v>
      </c>
      <c r="D812" s="140" t="s">
        <v>3</v>
      </c>
      <c r="E812" s="140" t="s">
        <v>3</v>
      </c>
      <c r="F812" s="141">
        <f>F813</f>
        <v>1606000</v>
      </c>
      <c r="G812" s="141"/>
      <c r="H812" s="141">
        <f>H813</f>
        <v>1606000</v>
      </c>
      <c r="I812" s="141"/>
      <c r="K812" s="141">
        <v>1606000</v>
      </c>
      <c r="L812" s="141"/>
      <c r="M812" s="141">
        <v>1606000</v>
      </c>
      <c r="N812" s="141"/>
      <c r="P812" s="165">
        <f t="shared" si="154"/>
        <v>0</v>
      </c>
      <c r="Q812" s="165">
        <f t="shared" si="155"/>
        <v>0</v>
      </c>
      <c r="R812" s="165">
        <f t="shared" si="156"/>
        <v>0</v>
      </c>
      <c r="S812" s="165">
        <f t="shared" si="157"/>
        <v>0</v>
      </c>
    </row>
    <row r="813" spans="1:19" outlineLevel="4">
      <c r="A813" s="132" t="s">
        <v>705</v>
      </c>
      <c r="B813" s="133" t="s">
        <v>64</v>
      </c>
      <c r="C813" s="133" t="s">
        <v>65</v>
      </c>
      <c r="D813" s="133" t="s">
        <v>3</v>
      </c>
      <c r="E813" s="133" t="s">
        <v>3</v>
      </c>
      <c r="F813" s="134">
        <f>F814</f>
        <v>1606000</v>
      </c>
      <c r="G813" s="134"/>
      <c r="H813" s="134">
        <f>H814</f>
        <v>1606000</v>
      </c>
      <c r="I813" s="134"/>
      <c r="K813" s="134">
        <v>1606000</v>
      </c>
      <c r="L813" s="134"/>
      <c r="M813" s="134">
        <v>1606000</v>
      </c>
      <c r="N813" s="134"/>
      <c r="P813" s="165">
        <f t="shared" si="154"/>
        <v>0</v>
      </c>
      <c r="Q813" s="165">
        <f t="shared" si="155"/>
        <v>0</v>
      </c>
      <c r="R813" s="165">
        <f t="shared" si="156"/>
        <v>0</v>
      </c>
      <c r="S813" s="165">
        <f t="shared" si="157"/>
        <v>0</v>
      </c>
    </row>
    <row r="814" spans="1:19" outlineLevel="5">
      <c r="A814" s="132" t="s">
        <v>676</v>
      </c>
      <c r="B814" s="133" t="s">
        <v>64</v>
      </c>
      <c r="C814" s="133" t="s">
        <v>65</v>
      </c>
      <c r="D814" s="133" t="s">
        <v>2</v>
      </c>
      <c r="E814" s="133" t="s">
        <v>63</v>
      </c>
      <c r="F814" s="134">
        <f>Приложение_6.1!F128</f>
        <v>1606000</v>
      </c>
      <c r="G814" s="134"/>
      <c r="H814" s="134">
        <f>Приложение_6.1!H128</f>
        <v>1606000</v>
      </c>
      <c r="I814" s="134"/>
      <c r="K814" s="134">
        <v>1606000</v>
      </c>
      <c r="L814" s="134"/>
      <c r="M814" s="134">
        <v>1606000</v>
      </c>
      <c r="N814" s="134"/>
      <c r="P814" s="165">
        <f t="shared" si="154"/>
        <v>0</v>
      </c>
      <c r="Q814" s="165">
        <f t="shared" si="155"/>
        <v>0</v>
      </c>
      <c r="R814" s="165">
        <f t="shared" si="156"/>
        <v>0</v>
      </c>
      <c r="S814" s="165">
        <f t="shared" si="157"/>
        <v>0</v>
      </c>
    </row>
    <row r="815" spans="1:19" s="150" customFormat="1" ht="94.5" outlineLevel="3">
      <c r="A815" s="139" t="s">
        <v>480</v>
      </c>
      <c r="B815" s="140" t="s">
        <v>375</v>
      </c>
      <c r="C815" s="140" t="s">
        <v>1</v>
      </c>
      <c r="D815" s="140" t="s">
        <v>3</v>
      </c>
      <c r="E815" s="140" t="s">
        <v>3</v>
      </c>
      <c r="F815" s="141">
        <f>F816</f>
        <v>8284864.6100000003</v>
      </c>
      <c r="G815" s="141"/>
      <c r="H815" s="141">
        <f>H816</f>
        <v>8284864.6100000003</v>
      </c>
      <c r="I815" s="141"/>
      <c r="K815" s="141">
        <v>8284864.6100000003</v>
      </c>
      <c r="L815" s="141"/>
      <c r="M815" s="141">
        <v>8284864.6100000003</v>
      </c>
      <c r="N815" s="141"/>
      <c r="P815" s="165">
        <f t="shared" si="154"/>
        <v>0</v>
      </c>
      <c r="Q815" s="165">
        <f t="shared" si="155"/>
        <v>0</v>
      </c>
      <c r="R815" s="165">
        <f t="shared" si="156"/>
        <v>0</v>
      </c>
      <c r="S815" s="165">
        <f t="shared" si="157"/>
        <v>0</v>
      </c>
    </row>
    <row r="816" spans="1:19" ht="31.5" outlineLevel="4">
      <c r="A816" s="132" t="s">
        <v>704</v>
      </c>
      <c r="B816" s="133" t="s">
        <v>375</v>
      </c>
      <c r="C816" s="133" t="s">
        <v>47</v>
      </c>
      <c r="D816" s="133" t="s">
        <v>3</v>
      </c>
      <c r="E816" s="133" t="s">
        <v>3</v>
      </c>
      <c r="F816" s="134">
        <f>F817</f>
        <v>8284864.6100000003</v>
      </c>
      <c r="G816" s="134"/>
      <c r="H816" s="134">
        <f>H817</f>
        <v>8284864.6100000003</v>
      </c>
      <c r="I816" s="134"/>
      <c r="K816" s="134">
        <v>8284864.6100000003</v>
      </c>
      <c r="L816" s="134"/>
      <c r="M816" s="134">
        <v>8284864.6100000003</v>
      </c>
      <c r="N816" s="134"/>
      <c r="P816" s="165">
        <f t="shared" si="154"/>
        <v>0</v>
      </c>
      <c r="Q816" s="165">
        <f t="shared" si="155"/>
        <v>0</v>
      </c>
      <c r="R816" s="165">
        <f t="shared" si="156"/>
        <v>0</v>
      </c>
      <c r="S816" s="165">
        <f t="shared" si="157"/>
        <v>0</v>
      </c>
    </row>
    <row r="817" spans="1:19" outlineLevel="5">
      <c r="A817" s="167" t="s">
        <v>695</v>
      </c>
      <c r="B817" s="168" t="s">
        <v>375</v>
      </c>
      <c r="C817" s="168" t="s">
        <v>47</v>
      </c>
      <c r="D817" s="168" t="s">
        <v>187</v>
      </c>
      <c r="E817" s="168" t="s">
        <v>2</v>
      </c>
      <c r="F817" s="134">
        <f>Приложение_6.1!F659</f>
        <v>8284864.6100000003</v>
      </c>
      <c r="G817" s="169"/>
      <c r="H817" s="134">
        <f>Приложение_6.1!H659</f>
        <v>8284864.6100000003</v>
      </c>
      <c r="I817" s="169"/>
      <c r="K817" s="169">
        <v>8284864.6100000003</v>
      </c>
      <c r="L817" s="169"/>
      <c r="M817" s="169">
        <v>8284864.6100000003</v>
      </c>
      <c r="N817" s="169"/>
      <c r="P817" s="165">
        <f t="shared" si="154"/>
        <v>0</v>
      </c>
      <c r="Q817" s="165">
        <f t="shared" si="155"/>
        <v>0</v>
      </c>
      <c r="R817" s="165">
        <f t="shared" si="156"/>
        <v>0</v>
      </c>
      <c r="S817" s="165">
        <f t="shared" si="157"/>
        <v>0</v>
      </c>
    </row>
    <row r="818" spans="1:19" s="150" customFormat="1">
      <c r="A818" s="347" t="s">
        <v>417</v>
      </c>
      <c r="B818" s="348"/>
      <c r="C818" s="348"/>
      <c r="D818" s="348"/>
      <c r="E818" s="349"/>
      <c r="F818" s="170">
        <f>F787+F594+F580+F512+F499+F490+F479+F453+F384+F277+F227+F222+F11</f>
        <v>2111403396.3200002</v>
      </c>
      <c r="G818" s="170">
        <f>G787+G594+G580+G512+G499+G490+G479+G453+G384+G277+G227+G222+G11</f>
        <v>825276553.99999988</v>
      </c>
      <c r="H818" s="170">
        <f>H787+H594+H580+H512+H499+H490+H479+H453+H384+H277+H227+H222+H11</f>
        <v>2065110390.8800004</v>
      </c>
      <c r="I818" s="170">
        <f>I787+I594+I580+I512+I499+I490+I479+I453+I384+I277+I227+I222+I11</f>
        <v>802232709.12</v>
      </c>
      <c r="K818" s="170">
        <v>2111403396.3199999</v>
      </c>
      <c r="L818" s="170">
        <f>L787+L594+L580+L512+L499+L490+L479+L453+L384+L277+L227+L222+L11</f>
        <v>825276553.99999988</v>
      </c>
      <c r="M818" s="170">
        <v>2065110390.8800001</v>
      </c>
      <c r="N818" s="170">
        <f>N787+N594+N580+N512+N499+N490+N479+N453+N384+N277+N227+N222+N11</f>
        <v>802232709.12</v>
      </c>
      <c r="P818" s="165">
        <f t="shared" si="154"/>
        <v>0</v>
      </c>
      <c r="Q818" s="165">
        <f t="shared" si="155"/>
        <v>0</v>
      </c>
      <c r="R818" s="165">
        <f t="shared" si="156"/>
        <v>0</v>
      </c>
      <c r="S818" s="165">
        <f t="shared" si="157"/>
        <v>0</v>
      </c>
    </row>
    <row r="819" spans="1:19" ht="12.75" customHeight="1">
      <c r="A819" s="174"/>
      <c r="B819" s="174"/>
      <c r="C819" s="174"/>
      <c r="D819" s="174"/>
      <c r="E819" s="174"/>
      <c r="F819" s="174"/>
      <c r="G819" s="174"/>
      <c r="H819" s="174"/>
      <c r="I819" s="174"/>
      <c r="K819" s="174"/>
      <c r="L819" s="174"/>
      <c r="M819" s="174"/>
      <c r="N819" s="174"/>
    </row>
    <row r="820" spans="1:19" hidden="1"/>
    <row r="821" spans="1:19" hidden="1">
      <c r="F821" s="164">
        <f>F818-Приложение_6.1!F756</f>
        <v>0</v>
      </c>
      <c r="G821" s="164">
        <f>G818-Приложение_6.1!G756</f>
        <v>0</v>
      </c>
      <c r="H821" s="164">
        <f>H818-Приложение_6.1!H756</f>
        <v>0</v>
      </c>
      <c r="I821" s="164">
        <f>I818-Приложение_6.1!I756</f>
        <v>0</v>
      </c>
    </row>
  </sheetData>
  <mergeCells count="9">
    <mergeCell ref="K8:N8"/>
    <mergeCell ref="F8:I8"/>
    <mergeCell ref="A818:E818"/>
    <mergeCell ref="A7:I7"/>
    <mergeCell ref="A1:I1"/>
    <mergeCell ref="A2:I2"/>
    <mergeCell ref="A3:I3"/>
    <mergeCell ref="A4:I4"/>
    <mergeCell ref="A5:I5"/>
  </mergeCells>
  <pageMargins left="0.78740157480314965" right="0.39370078740157483" top="0.59055118110236227" bottom="0.59055118110236227" header="0.39370078740157483" footer="0.39370078740157483"/>
  <pageSetup paperSize="9" scale="47" fitToHeight="0" orientation="portrait" r:id="rId1"/>
  <headerFooter>
    <oddFooter>&amp;CСтраница 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SQUERY_SVOD_ROSP&lt;/Code&gt;&#10;  &lt;ObjectCode&gt;SQUERY_SVOD_ROSP&lt;/ObjectCode&gt;&#10;  &lt;DocName&gt;Сводная бюджетная роспись&lt;/DocName&gt;&#10;  &lt;VariantLink&gt;32709111&lt;/VariantLink&gt;&#10;  &lt;ReportLink&gt;126924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D0E7981-E743-42E4-A7FF-03DDA7DB53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Приложение_1</vt:lpstr>
      <vt:lpstr>Приложение_4</vt:lpstr>
      <vt:lpstr>Приложение_5</vt:lpstr>
      <vt:lpstr>Приложение_6</vt:lpstr>
      <vt:lpstr>Приложение_6.1</vt:lpstr>
      <vt:lpstr>Приложение_7 </vt:lpstr>
      <vt:lpstr>Приложение_7.1</vt:lpstr>
      <vt:lpstr>Приложение_8</vt:lpstr>
      <vt:lpstr>Приложение_8.1</vt:lpstr>
      <vt:lpstr>Приложение_9</vt:lpstr>
      <vt:lpstr>Приложение_10</vt:lpstr>
      <vt:lpstr>Приложение_6!Заголовки_для_печати</vt:lpstr>
      <vt:lpstr>Приложение_6.1!Заголовки_для_печати</vt:lpstr>
      <vt:lpstr>Приложение_1!Область_печати</vt:lpstr>
      <vt:lpstr>Приложение_10!Область_печати</vt:lpstr>
      <vt:lpstr>Приложение_4!Область_печати</vt:lpstr>
      <vt:lpstr>Приложение_5!Область_печати</vt:lpstr>
      <vt:lpstr>Приложение_6!Область_печати</vt:lpstr>
      <vt:lpstr>Приложение_6.1!Область_печати</vt:lpstr>
      <vt:lpstr>'Приложение_7 '!Область_печати</vt:lpstr>
      <vt:lpstr>Приложение_7.1!Область_печати</vt:lpstr>
      <vt:lpstr>Приложение_8!Область_печати</vt:lpstr>
      <vt:lpstr>Приложение_8.1!Область_печати</vt:lpstr>
      <vt:lpstr>Приложение_9!Область_печати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Спирина Ольга Станиславовна</dc:creator>
  <cp:lastModifiedBy>Жигалова Екатерина Георгиевна</cp:lastModifiedBy>
  <cp:lastPrinted>2017-03-23T08:14:03Z</cp:lastPrinted>
  <dcterms:created xsi:type="dcterms:W3CDTF">2017-02-16T06:47:28Z</dcterms:created>
  <dcterms:modified xsi:type="dcterms:W3CDTF">2017-04-07T12:02:31Z</dcterms:modified>
</cp:coreProperties>
</file>