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570" windowHeight="1222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<sst xmlns="http://schemas.openxmlformats.org/spreadsheetml/2006/main" count="122" uniqueCount="60">
  <si>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</si>
  <si>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</si>
  <si>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</si>
  <si>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</si>
  <si>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</si>
  <si>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</si>
  <si>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</si>
  <si>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</si>
  <si>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</si>
  <si>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</si>
  <si>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</si>
  <si>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</si>
  <si>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</si>
  <si>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</si>
  <si>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</si>
  <si>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</si>
  <si>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</si>
  <si>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</si>
  <si>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</si>
  <si>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</si>
  <si>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</si>
  <si>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</si>
  <si>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</si>
  <si>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</si>
  <si>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</si>
  <si>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</si>
  <si>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</si>
  <si>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</si>
  <si>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</si>
  <si>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</si>
  <si>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</si>
  <si>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</si>
  <si>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</si>
  <si>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</si>
  <si>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Итого по задаче 2</t>
  </si>
  <si>
    <t>Итого по задаче 3</t>
  </si>
  <si>
    <t>Задача 1.Организация работы по формированию, учету, изучению и обеспечению сохранности музейного фонда</t>
  </si>
  <si>
    <t>1.2.</t>
  </si>
  <si>
    <t>Всего по Подпрограмме 3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</si>
  <si>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</si>
  <si>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Основное мероприятие 1.2.Выполнение работ по хранению, изучению и обеспечению сохранности предметов музейного фонда</t>
  </si>
  <si>
    <t>Задача 2.Организация публичного показа музейных предметов и музейных коллекций</t>
  </si>
  <si>
    <t>Задача 3.Типографское издание паспортов на воинские захоронения ЗАТО Александровск</t>
  </si>
  <si>
    <t>ВСЕГО по Подпрограмме 3: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</si>
  <si>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</si>
  <si>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Количество экспозиций и временных выставок к базовому периоду,ед.</t>
  </si>
  <si>
    <t>Количество посетителей постоянных экспозиций и временных выставок к базовому периоду, тыс.чел.</t>
  </si>
  <si>
    <t>Количество  проводимых экскурсий к базовому периоду, ед.</t>
  </si>
  <si>
    <t>ГИКМ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</si>
  <si>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</si>
  <si>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Количество папок</t>
  </si>
  <si>
    <t xml:space="preserve">Таблица  № 3                                                                                       </t>
  </si>
  <si>
    <t xml:space="preserve">Таблица  № 2                                                                      </t>
  </si>
  <si>
    <t>Формирование и учет музейного фонда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</si>
  <si>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</si>
  <si>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 xml:space="preserve">
Изготовление папок "Паспорт винского захоронения"</t>
  </si>
  <si>
    <t>2014-2020</t>
  </si>
  <si>
    <t>Показатели результативности выполнения основных мероприятий</t>
  </si>
  <si>
    <t>4. Обоснование ресурсного обеспечения Подпрограммы 3 "Музейное дело ЗАТО Александровск" на 2014-2020 годы</t>
  </si>
  <si>
    <t>3. Перечень основных мероприятий Подпрограммы 3 "Музейное дело ЗАТО Александровск" на 2014-2020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</si>
</sst>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 wrapText="1"/>
    </xf>
    <xf numFmtId="0" fontId="13" fillId="31" borderId="10" xfId="0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8" fillId="3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4" fontId="9" fillId="31" borderId="23" xfId="0" applyNumberFormat="1" applyFont="1" applyFill="1" applyBorder="1" applyAlignment="1">
      <alignment horizontal="center" vertical="center"/>
    </xf>
    <xf numFmtId="4" fontId="9" fillId="31" borderId="0" xfId="0" applyNumberFormat="1" applyFont="1" applyFill="1" applyBorder="1" applyAlignment="1">
      <alignment horizontal="center" vertical="center"/>
    </xf>
    <xf numFmtId="4" fontId="9" fillId="31" borderId="19" xfId="0" applyNumberFormat="1" applyFont="1" applyFill="1" applyBorder="1" applyAlignment="1">
      <alignment horizontal="center" vertical="center"/>
    </xf>
    <xf numFmtId="2" fontId="8" fillId="31" borderId="20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2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12" fillId="31" borderId="10" xfId="0" applyNumberFormat="1" applyFont="1" applyFill="1" applyBorder="1" applyAlignment="1">
      <alignment horizontal="center" vertical="center" wrapText="1"/>
    </xf>
    <xf numFmtId="2" fontId="11" fillId="31" borderId="18" xfId="0" applyNumberFormat="1" applyFont="1" applyFill="1" applyBorder="1" applyAlignment="1">
      <alignment horizontal="left" vertical="center" wrapText="1"/>
    </xf>
    <xf numFmtId="2" fontId="11" fillId="31" borderId="24" xfId="0" applyNumberFormat="1" applyFont="1" applyFill="1" applyBorder="1" applyAlignment="1">
      <alignment horizontal="left" vertical="center" wrapText="1"/>
    </xf>
    <xf numFmtId="2" fontId="11" fillId="31" borderId="15" xfId="0" applyNumberFormat="1" applyFont="1" applyFill="1" applyBorder="1" applyAlignment="1">
      <alignment horizontal="left" vertical="center" wrapText="1"/>
    </xf>
    <xf numFmtId="0" fontId="14" fillId="31" borderId="11" xfId="0" applyFont="1" applyFill="1" applyBorder="1" applyAlignment="1">
      <alignment horizontal="left" vertical="center"/>
    </xf>
    <xf numFmtId="0" fontId="14" fillId="31" borderId="16" xfId="0" applyFont="1" applyFill="1" applyBorder="1" applyAlignment="1">
      <alignment horizontal="left" vertical="center"/>
    </xf>
    <xf numFmtId="0" fontId="14" fillId="31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24" xfId="0" applyNumberFormat="1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12" fillId="31" borderId="12" xfId="0" applyNumberFormat="1" applyFont="1" applyFill="1" applyBorder="1" applyAlignment="1">
      <alignment horizontal="center" vertical="center" wrapText="1"/>
    </xf>
    <xf numFmtId="0" fontId="12" fillId="31" borderId="17" xfId="0" applyNumberFormat="1" applyFont="1" applyFill="1" applyBorder="1" applyAlignment="1">
      <alignment horizontal="center" vertical="center" wrapText="1"/>
    </xf>
    <xf numFmtId="0" fontId="12" fillId="31" borderId="14" xfId="0" applyNumberFormat="1" applyFont="1" applyFill="1" applyBorder="1" applyAlignment="1">
      <alignment horizontal="center" vertical="center" wrapText="1"/>
    </xf>
    <xf numFmtId="0" fontId="13" fillId="31" borderId="12" xfId="0" applyNumberFormat="1" applyFont="1" applyFill="1" applyBorder="1" applyAlignment="1">
      <alignment horizontal="center" vertical="center" wrapText="1"/>
    </xf>
    <xf numFmtId="0" fontId="13" fillId="31" borderId="17" xfId="0" applyNumberFormat="1" applyFont="1" applyFill="1" applyBorder="1" applyAlignment="1">
      <alignment horizontal="center" vertical="center" wrapText="1"/>
    </xf>
    <xf numFmtId="0" fontId="13" fillId="31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A2" sqref="A2:I2"/>
    </sheetView>
  </sheetViews>
  <sheetFormatPr defaultColWidth="9.140625" defaultRowHeight="15"/>
  <cols>
    <col min="1" max="1" width="35.421875" style="28" customWidth="1"/>
    <col min="2" max="2" width="18.28125" style="28" customWidth="1"/>
    <col min="3" max="3" width="13.8515625" style="28" customWidth="1"/>
    <col min="4" max="6" width="13.421875" style="28" bestFit="1" customWidth="1"/>
    <col min="7" max="7" width="13.7109375" style="28" customWidth="1"/>
    <col min="8" max="8" width="14.7109375" style="28" customWidth="1"/>
    <col min="9" max="9" width="14.140625" style="28" customWidth="1"/>
    <col min="10" max="16384" width="9.140625" style="28" customWidth="1"/>
  </cols>
  <sheetData>
    <row r="1" spans="5:10" ht="25.5" customHeight="1">
      <c r="E1" s="29"/>
      <c r="G1" s="44" t="s">
        <v>52</v>
      </c>
      <c r="H1" s="44"/>
      <c r="I1" s="44"/>
      <c r="J1" s="30"/>
    </row>
    <row r="2" spans="1:9" ht="24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</row>
    <row r="4" spans="1:9" ht="30" customHeight="1">
      <c r="A4" s="46" t="s">
        <v>10</v>
      </c>
      <c r="B4" s="48" t="s">
        <v>11</v>
      </c>
      <c r="C4" s="50" t="s">
        <v>12</v>
      </c>
      <c r="D4" s="50"/>
      <c r="E4" s="50"/>
      <c r="F4" s="50"/>
      <c r="G4" s="50"/>
      <c r="H4" s="50"/>
      <c r="I4" s="50"/>
    </row>
    <row r="5" spans="1:9" ht="16.5" customHeight="1">
      <c r="A5" s="47"/>
      <c r="B5" s="49"/>
      <c r="C5" s="2">
        <v>2014</v>
      </c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3">
        <v>2020</v>
      </c>
    </row>
    <row r="6" spans="1:9" ht="16.5" customHeight="1">
      <c r="A6" s="34">
        <v>1</v>
      </c>
      <c r="B6" s="35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7">
        <v>9</v>
      </c>
    </row>
    <row r="7" spans="1:9" ht="38.25" customHeight="1">
      <c r="A7" s="31" t="s">
        <v>38</v>
      </c>
      <c r="B7" s="32">
        <f>B9+B10+B11+B12</f>
        <v>99362757.71</v>
      </c>
      <c r="C7" s="32">
        <f aca="true" t="shared" si="0" ref="C7:I7">C9+C10+C11+C12</f>
        <v>12533697.440000001</v>
      </c>
      <c r="D7" s="32">
        <f t="shared" si="0"/>
        <v>13562396.45</v>
      </c>
      <c r="E7" s="32">
        <f t="shared" si="0"/>
        <v>13819903.82</v>
      </c>
      <c r="F7" s="32">
        <f t="shared" si="0"/>
        <v>14861690</v>
      </c>
      <c r="G7" s="32">
        <f t="shared" si="0"/>
        <v>14861690</v>
      </c>
      <c r="H7" s="32">
        <f t="shared" si="0"/>
        <v>14861690</v>
      </c>
      <c r="I7" s="32">
        <f t="shared" si="0"/>
        <v>14861690</v>
      </c>
    </row>
    <row r="8" spans="1:9" ht="15">
      <c r="A8" s="38" t="s">
        <v>13</v>
      </c>
      <c r="B8" s="39"/>
      <c r="C8" s="39"/>
      <c r="D8" s="39"/>
      <c r="E8" s="39"/>
      <c r="F8" s="39"/>
      <c r="G8" s="39"/>
      <c r="H8" s="39"/>
      <c r="I8" s="40"/>
    </row>
    <row r="9" spans="1:9" ht="15">
      <c r="A9" s="4" t="s">
        <v>14</v>
      </c>
      <c r="B9" s="32">
        <f>C9+D9+E9+F9+G9+H9+I9</f>
        <v>97611508.57</v>
      </c>
      <c r="C9" s="5">
        <f>C16</f>
        <v>12441660.3</v>
      </c>
      <c r="D9" s="5">
        <f aca="true" t="shared" si="1" ref="D9:I9">D16</f>
        <v>12978696.45</v>
      </c>
      <c r="E9" s="5">
        <f t="shared" si="1"/>
        <v>13112391.82</v>
      </c>
      <c r="F9" s="5">
        <f t="shared" si="1"/>
        <v>14769690</v>
      </c>
      <c r="G9" s="5">
        <f t="shared" si="1"/>
        <v>14769690</v>
      </c>
      <c r="H9" s="5">
        <f t="shared" si="1"/>
        <v>14769690</v>
      </c>
      <c r="I9" s="5">
        <f t="shared" si="1"/>
        <v>14769690</v>
      </c>
    </row>
    <row r="10" spans="1:9" ht="15">
      <c r="A10" s="4" t="s">
        <v>15</v>
      </c>
      <c r="B10" s="32">
        <f>C10+D10+E10+F10+G10+H10+I10</f>
        <v>1060212</v>
      </c>
      <c r="C10" s="5">
        <f>C17</f>
        <v>0</v>
      </c>
      <c r="D10" s="5">
        <f aca="true" t="shared" si="2" ref="D10:I10">D17</f>
        <v>477700</v>
      </c>
      <c r="E10" s="5">
        <f t="shared" si="2"/>
        <v>582512</v>
      </c>
      <c r="F10" s="5">
        <f t="shared" si="2"/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</row>
    <row r="11" spans="1:9" ht="15">
      <c r="A11" s="4" t="s">
        <v>16</v>
      </c>
      <c r="B11" s="32">
        <f>C11+D11+E11+F11+G11+H11+I11</f>
        <v>0</v>
      </c>
      <c r="C11" s="5">
        <f>C18</f>
        <v>0</v>
      </c>
      <c r="D11" s="5">
        <f aca="true" t="shared" si="3" ref="D11:I11">D18</f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</row>
    <row r="12" spans="1:9" ht="15">
      <c r="A12" s="4" t="s">
        <v>17</v>
      </c>
      <c r="B12" s="32">
        <f>C12+D12+E12+F12+G12+H12+I12</f>
        <v>691037.14</v>
      </c>
      <c r="C12" s="5">
        <f>+C19</f>
        <v>92037.14</v>
      </c>
      <c r="D12" s="5">
        <f aca="true" t="shared" si="4" ref="D12:I12">+D19</f>
        <v>106000</v>
      </c>
      <c r="E12" s="5">
        <f t="shared" si="4"/>
        <v>125000</v>
      </c>
      <c r="F12" s="5">
        <f t="shared" si="4"/>
        <v>92000</v>
      </c>
      <c r="G12" s="5">
        <f t="shared" si="4"/>
        <v>92000</v>
      </c>
      <c r="H12" s="5">
        <f t="shared" si="4"/>
        <v>92000</v>
      </c>
      <c r="I12" s="5">
        <f t="shared" si="4"/>
        <v>92000</v>
      </c>
    </row>
    <row r="13" spans="1:9" ht="15">
      <c r="A13" s="41" t="s">
        <v>18</v>
      </c>
      <c r="B13" s="42"/>
      <c r="C13" s="42"/>
      <c r="D13" s="42"/>
      <c r="E13" s="42"/>
      <c r="F13" s="42"/>
      <c r="G13" s="42"/>
      <c r="H13" s="42"/>
      <c r="I13" s="43"/>
    </row>
    <row r="14" spans="1:9" ht="41.25" customHeight="1">
      <c r="A14" s="33" t="s">
        <v>31</v>
      </c>
      <c r="B14" s="32">
        <f>B16+B17+B18+B19</f>
        <v>99362757.71</v>
      </c>
      <c r="C14" s="32">
        <f aca="true" t="shared" si="5" ref="C14:I14">C16+C17+C18+C19</f>
        <v>12533697.440000001</v>
      </c>
      <c r="D14" s="32">
        <f t="shared" si="5"/>
        <v>13562396.45</v>
      </c>
      <c r="E14" s="32">
        <f t="shared" si="5"/>
        <v>13819903.82</v>
      </c>
      <c r="F14" s="32">
        <f t="shared" si="5"/>
        <v>14861690</v>
      </c>
      <c r="G14" s="32">
        <f t="shared" si="5"/>
        <v>14861690</v>
      </c>
      <c r="H14" s="32">
        <f t="shared" si="5"/>
        <v>14861690</v>
      </c>
      <c r="I14" s="32">
        <f t="shared" si="5"/>
        <v>14861690</v>
      </c>
    </row>
    <row r="15" spans="1:9" ht="19.5" customHeight="1">
      <c r="A15" s="38" t="s">
        <v>13</v>
      </c>
      <c r="B15" s="39"/>
      <c r="C15" s="39"/>
      <c r="D15" s="39"/>
      <c r="E15" s="39"/>
      <c r="F15" s="39"/>
      <c r="G15" s="39"/>
      <c r="H15" s="39"/>
      <c r="I15" s="40"/>
    </row>
    <row r="16" spans="1:9" ht="15">
      <c r="A16" s="4" t="s">
        <v>14</v>
      </c>
      <c r="B16" s="32">
        <f>C16+D16+E16+F16+G16+H16+I16</f>
        <v>97611508.57</v>
      </c>
      <c r="C16" s="5">
        <v>12441660.3</v>
      </c>
      <c r="D16" s="5">
        <f>'табл.3'!G54</f>
        <v>12978696.45</v>
      </c>
      <c r="E16" s="5">
        <f>'табл.3'!H54</f>
        <v>13112391.82</v>
      </c>
      <c r="F16" s="5">
        <v>14769690</v>
      </c>
      <c r="G16" s="5">
        <v>14769690</v>
      </c>
      <c r="H16" s="5">
        <v>14769690</v>
      </c>
      <c r="I16" s="5">
        <v>14769690</v>
      </c>
    </row>
    <row r="17" spans="1:9" ht="15">
      <c r="A17" s="4" t="s">
        <v>15</v>
      </c>
      <c r="B17" s="32">
        <f>C17+D17+E17+F17+G17+H17+I17</f>
        <v>1060212</v>
      </c>
      <c r="C17" s="5">
        <v>0</v>
      </c>
      <c r="D17" s="5">
        <v>477700</v>
      </c>
      <c r="E17" s="5">
        <f>'табл.3'!H55</f>
        <v>582512</v>
      </c>
      <c r="F17" s="5">
        <v>0</v>
      </c>
      <c r="G17" s="5">
        <v>0</v>
      </c>
      <c r="H17" s="5">
        <v>0</v>
      </c>
      <c r="I17" s="5">
        <v>0</v>
      </c>
    </row>
    <row r="18" spans="1:9" ht="15">
      <c r="A18" s="4" t="s">
        <v>16</v>
      </c>
      <c r="B18" s="32">
        <f>C18+D18+E18+F18+G18+H18+I18</f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5">
      <c r="A19" s="4" t="s">
        <v>17</v>
      </c>
      <c r="B19" s="32">
        <f>C19+D19+E19+F19+G19+H19+I19</f>
        <v>691037.14</v>
      </c>
      <c r="C19" s="5">
        <f>'табл.3'!F57</f>
        <v>92037.14</v>
      </c>
      <c r="D19" s="5">
        <f>'табл.3'!G57</f>
        <v>106000</v>
      </c>
      <c r="E19" s="5">
        <f>'табл.3'!H57</f>
        <v>125000</v>
      </c>
      <c r="F19" s="5">
        <v>92000</v>
      </c>
      <c r="G19" s="5">
        <v>92000</v>
      </c>
      <c r="H19" s="5">
        <v>92000</v>
      </c>
      <c r="I19" s="5">
        <v>92000</v>
      </c>
    </row>
    <row r="20" spans="1:9" ht="25.5">
      <c r="A20" s="6" t="s">
        <v>19</v>
      </c>
      <c r="B20" s="32">
        <f>C20+D20+E20+F20+G20+H20+I20</f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2" ht="15">
      <c r="A22" s="7"/>
    </row>
    <row r="23" ht="15">
      <c r="A23" s="7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SheetLayoutView="115"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3" sqref="H33"/>
    </sheetView>
  </sheetViews>
  <sheetFormatPr defaultColWidth="9.140625" defaultRowHeight="15"/>
  <cols>
    <col min="1" max="1" width="9.140625" style="11" customWidth="1"/>
    <col min="2" max="2" width="34.00390625" style="11" customWidth="1"/>
    <col min="3" max="3" width="10.8515625" style="11" customWidth="1"/>
    <col min="4" max="4" width="10.00390625" style="11" customWidth="1"/>
    <col min="5" max="5" width="16.28125" style="11" bestFit="1" customWidth="1"/>
    <col min="6" max="12" width="15.140625" style="11" bestFit="1" customWidth="1"/>
    <col min="13" max="13" width="25.421875" style="11" customWidth="1"/>
    <col min="14" max="14" width="5.421875" style="11" bestFit="1" customWidth="1"/>
    <col min="15" max="20" width="7.421875" style="11" bestFit="1" customWidth="1"/>
    <col min="21" max="21" width="18.57421875" style="11" customWidth="1"/>
    <col min="22" max="16384" width="9.140625" style="11" customWidth="1"/>
  </cols>
  <sheetData>
    <row r="1" s="9" customFormat="1" ht="12.75">
      <c r="U1" s="10" t="s">
        <v>51</v>
      </c>
    </row>
    <row r="2" spans="1:21" s="9" customFormat="1" ht="20.25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31.5" customHeight="1">
      <c r="A3" s="96" t="s">
        <v>7</v>
      </c>
      <c r="B3" s="50" t="s">
        <v>20</v>
      </c>
      <c r="C3" s="50" t="s">
        <v>21</v>
      </c>
      <c r="D3" s="50" t="s">
        <v>10</v>
      </c>
      <c r="E3" s="50" t="s">
        <v>28</v>
      </c>
      <c r="F3" s="50"/>
      <c r="G3" s="50"/>
      <c r="H3" s="50"/>
      <c r="I3" s="50"/>
      <c r="J3" s="50"/>
      <c r="K3" s="50"/>
      <c r="L3" s="50"/>
      <c r="M3" s="96" t="s">
        <v>57</v>
      </c>
      <c r="N3" s="96"/>
      <c r="O3" s="96"/>
      <c r="P3" s="96"/>
      <c r="Q3" s="96"/>
      <c r="R3" s="96"/>
      <c r="S3" s="96"/>
      <c r="T3" s="96"/>
      <c r="U3" s="101" t="s">
        <v>29</v>
      </c>
    </row>
    <row r="4" spans="1:21" ht="26.25" customHeight="1">
      <c r="A4" s="96"/>
      <c r="B4" s="50"/>
      <c r="C4" s="50"/>
      <c r="D4" s="50"/>
      <c r="E4" s="12" t="s">
        <v>4</v>
      </c>
      <c r="F4" s="1" t="s">
        <v>9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3" t="s">
        <v>8</v>
      </c>
      <c r="N4" s="3">
        <v>2014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102"/>
    </row>
    <row r="5" spans="1:2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2.75">
      <c r="A6" s="13"/>
      <c r="B6" s="103" t="s">
        <v>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1:21" ht="12.75">
      <c r="A7" s="13">
        <v>1</v>
      </c>
      <c r="B7" s="103" t="s">
        <v>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</row>
    <row r="8" spans="1:21" ht="16.5" customHeight="1">
      <c r="A8" s="95" t="s">
        <v>5</v>
      </c>
      <c r="B8" s="72" t="s">
        <v>53</v>
      </c>
      <c r="C8" s="53" t="s">
        <v>56</v>
      </c>
      <c r="D8" s="14" t="s">
        <v>4</v>
      </c>
      <c r="E8" s="15">
        <f>E10+E11+E12+E13</f>
        <v>327098.58</v>
      </c>
      <c r="F8" s="15">
        <f aca="true" t="shared" si="0" ref="F8:L8">F10+F11+F12+F13</f>
        <v>52040</v>
      </c>
      <c r="G8" s="15">
        <f t="shared" si="0"/>
        <v>49358.58</v>
      </c>
      <c r="H8" s="15">
        <f t="shared" si="0"/>
        <v>46980</v>
      </c>
      <c r="I8" s="15">
        <f t="shared" si="0"/>
        <v>44680</v>
      </c>
      <c r="J8" s="15">
        <f t="shared" si="0"/>
        <v>44680</v>
      </c>
      <c r="K8" s="15">
        <f t="shared" si="0"/>
        <v>44680</v>
      </c>
      <c r="L8" s="15">
        <f t="shared" si="0"/>
        <v>44680</v>
      </c>
      <c r="M8" s="73" t="s">
        <v>44</v>
      </c>
      <c r="N8" s="51">
        <v>2.2</v>
      </c>
      <c r="O8" s="51">
        <v>2.4</v>
      </c>
      <c r="P8" s="51">
        <v>2.4</v>
      </c>
      <c r="Q8" s="51">
        <v>2.4</v>
      </c>
      <c r="R8" s="51">
        <v>2.4</v>
      </c>
      <c r="S8" s="51">
        <v>2.4</v>
      </c>
      <c r="T8" s="51">
        <v>2.4</v>
      </c>
      <c r="U8" s="51"/>
    </row>
    <row r="9" spans="1:21" ht="16.5" customHeight="1">
      <c r="A9" s="95"/>
      <c r="B9" s="72"/>
      <c r="C9" s="54"/>
      <c r="D9" s="69" t="s">
        <v>30</v>
      </c>
      <c r="E9" s="70"/>
      <c r="F9" s="70"/>
      <c r="G9" s="70"/>
      <c r="H9" s="70"/>
      <c r="I9" s="70"/>
      <c r="J9" s="70"/>
      <c r="K9" s="70"/>
      <c r="L9" s="71"/>
      <c r="M9" s="74"/>
      <c r="N9" s="52"/>
      <c r="O9" s="52"/>
      <c r="P9" s="52"/>
      <c r="Q9" s="52"/>
      <c r="R9" s="52"/>
      <c r="S9" s="52"/>
      <c r="T9" s="52"/>
      <c r="U9" s="52"/>
    </row>
    <row r="10" spans="1:21" ht="12.75">
      <c r="A10" s="95"/>
      <c r="B10" s="72"/>
      <c r="C10" s="54"/>
      <c r="D10" s="16" t="s">
        <v>2</v>
      </c>
      <c r="E10" s="17">
        <f>F10+G10+H10+I10+J10+K10+L10</f>
        <v>327098.58</v>
      </c>
      <c r="F10" s="17">
        <v>52040</v>
      </c>
      <c r="G10" s="17">
        <v>49358.58</v>
      </c>
      <c r="H10" s="17">
        <v>46980</v>
      </c>
      <c r="I10" s="17">
        <v>44680</v>
      </c>
      <c r="J10" s="17">
        <v>44680</v>
      </c>
      <c r="K10" s="17">
        <v>44680</v>
      </c>
      <c r="L10" s="17">
        <v>44680</v>
      </c>
      <c r="M10" s="74"/>
      <c r="N10" s="52">
        <v>557</v>
      </c>
      <c r="O10" s="52">
        <v>605</v>
      </c>
      <c r="P10" s="52">
        <v>656</v>
      </c>
      <c r="Q10" s="52">
        <v>656</v>
      </c>
      <c r="R10" s="52">
        <v>656</v>
      </c>
      <c r="S10" s="52">
        <v>656</v>
      </c>
      <c r="T10" s="52">
        <v>656</v>
      </c>
      <c r="U10" s="52" t="s">
        <v>48</v>
      </c>
    </row>
    <row r="11" spans="1:21" ht="12.75">
      <c r="A11" s="95"/>
      <c r="B11" s="72"/>
      <c r="C11" s="54"/>
      <c r="D11" s="16" t="s">
        <v>0</v>
      </c>
      <c r="E11" s="17">
        <f>F11+G11+H11+I11+J11+K11+L11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74"/>
      <c r="N11" s="52"/>
      <c r="O11" s="52"/>
      <c r="P11" s="52"/>
      <c r="Q11" s="52"/>
      <c r="R11" s="52"/>
      <c r="S11" s="52"/>
      <c r="T11" s="52"/>
      <c r="U11" s="52"/>
    </row>
    <row r="12" spans="1:21" ht="12.75">
      <c r="A12" s="95"/>
      <c r="B12" s="72"/>
      <c r="C12" s="54"/>
      <c r="D12" s="16" t="s">
        <v>1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74"/>
      <c r="N12" s="52"/>
      <c r="O12" s="52"/>
      <c r="P12" s="52"/>
      <c r="Q12" s="52"/>
      <c r="R12" s="52"/>
      <c r="S12" s="52"/>
      <c r="T12" s="52"/>
      <c r="U12" s="52"/>
    </row>
    <row r="13" spans="1:21" ht="12.75" customHeight="1">
      <c r="A13" s="95"/>
      <c r="B13" s="72"/>
      <c r="C13" s="62"/>
      <c r="D13" s="16" t="s">
        <v>3</v>
      </c>
      <c r="E13" s="17">
        <f>F13+G13+H13+I13+J13+K13+L13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93"/>
      <c r="N13" s="18"/>
      <c r="O13" s="18"/>
      <c r="P13" s="18"/>
      <c r="Q13" s="18"/>
      <c r="R13" s="18"/>
      <c r="S13" s="18"/>
      <c r="T13" s="18"/>
      <c r="U13" s="19"/>
    </row>
    <row r="14" spans="1:21" ht="15" customHeight="1">
      <c r="A14" s="95" t="s">
        <v>37</v>
      </c>
      <c r="B14" s="72" t="s">
        <v>40</v>
      </c>
      <c r="C14" s="53" t="s">
        <v>56</v>
      </c>
      <c r="D14" s="14" t="s">
        <v>4</v>
      </c>
      <c r="E14" s="15">
        <f>E16+E17+E18+E19</f>
        <v>2628673.9</v>
      </c>
      <c r="F14" s="15">
        <f aca="true" t="shared" si="1" ref="F14:L14">F16+F17+F18+F19</f>
        <v>418460</v>
      </c>
      <c r="G14" s="15">
        <f t="shared" si="1"/>
        <v>397520.7</v>
      </c>
      <c r="H14" s="15">
        <f t="shared" si="1"/>
        <v>377557.2</v>
      </c>
      <c r="I14" s="15">
        <f t="shared" si="1"/>
        <v>358784</v>
      </c>
      <c r="J14" s="15">
        <f t="shared" si="1"/>
        <v>358784</v>
      </c>
      <c r="K14" s="15">
        <f t="shared" si="1"/>
        <v>358784</v>
      </c>
      <c r="L14" s="15">
        <f t="shared" si="1"/>
        <v>358784</v>
      </c>
      <c r="M14" s="73" t="s">
        <v>49</v>
      </c>
      <c r="N14" s="51">
        <v>212</v>
      </c>
      <c r="O14" s="51">
        <v>233</v>
      </c>
      <c r="P14" s="51">
        <v>254</v>
      </c>
      <c r="Q14" s="51">
        <v>254</v>
      </c>
      <c r="R14" s="51">
        <v>254</v>
      </c>
      <c r="S14" s="51">
        <v>254</v>
      </c>
      <c r="T14" s="51">
        <v>254</v>
      </c>
      <c r="U14" s="60" t="s">
        <v>48</v>
      </c>
    </row>
    <row r="15" spans="1:21" ht="15" customHeight="1">
      <c r="A15" s="95"/>
      <c r="B15" s="72"/>
      <c r="C15" s="54"/>
      <c r="D15" s="69" t="s">
        <v>30</v>
      </c>
      <c r="E15" s="70"/>
      <c r="F15" s="70"/>
      <c r="G15" s="70"/>
      <c r="H15" s="70"/>
      <c r="I15" s="70"/>
      <c r="J15" s="70"/>
      <c r="K15" s="70"/>
      <c r="L15" s="71"/>
      <c r="M15" s="74"/>
      <c r="N15" s="52"/>
      <c r="O15" s="52"/>
      <c r="P15" s="52"/>
      <c r="Q15" s="52"/>
      <c r="R15" s="52"/>
      <c r="S15" s="52"/>
      <c r="T15" s="52"/>
      <c r="U15" s="94"/>
    </row>
    <row r="16" spans="1:21" ht="15" customHeight="1">
      <c r="A16" s="95"/>
      <c r="B16" s="72"/>
      <c r="C16" s="54"/>
      <c r="D16" s="16" t="s">
        <v>2</v>
      </c>
      <c r="E16" s="17">
        <f>F16+G16+H16+I16+J16+K16+L16</f>
        <v>2628673.9</v>
      </c>
      <c r="F16" s="17">
        <v>418460</v>
      </c>
      <c r="G16" s="17">
        <v>397520.7</v>
      </c>
      <c r="H16" s="17">
        <v>377557.2</v>
      </c>
      <c r="I16" s="17">
        <v>358784</v>
      </c>
      <c r="J16" s="17">
        <v>358784</v>
      </c>
      <c r="K16" s="17">
        <v>358784</v>
      </c>
      <c r="L16" s="17">
        <v>358784</v>
      </c>
      <c r="M16" s="74"/>
      <c r="N16" s="52"/>
      <c r="O16" s="52"/>
      <c r="P16" s="52"/>
      <c r="Q16" s="52"/>
      <c r="R16" s="52"/>
      <c r="S16" s="52"/>
      <c r="T16" s="52"/>
      <c r="U16" s="94"/>
    </row>
    <row r="17" spans="1:21" ht="14.25" customHeight="1">
      <c r="A17" s="95"/>
      <c r="B17" s="72"/>
      <c r="C17" s="54"/>
      <c r="D17" s="16" t="s">
        <v>0</v>
      </c>
      <c r="E17" s="17">
        <f>F17+G17+H17+I17+J17+K17+L17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74"/>
      <c r="N17" s="52"/>
      <c r="O17" s="52"/>
      <c r="P17" s="52"/>
      <c r="Q17" s="52"/>
      <c r="R17" s="52"/>
      <c r="S17" s="52"/>
      <c r="T17" s="52"/>
      <c r="U17" s="94"/>
    </row>
    <row r="18" spans="1:21" ht="15" customHeight="1">
      <c r="A18" s="95"/>
      <c r="B18" s="72"/>
      <c r="C18" s="54"/>
      <c r="D18" s="16" t="s">
        <v>1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74"/>
      <c r="N18" s="52"/>
      <c r="O18" s="52"/>
      <c r="P18" s="52"/>
      <c r="Q18" s="52"/>
      <c r="R18" s="52"/>
      <c r="S18" s="52"/>
      <c r="T18" s="52"/>
      <c r="U18" s="94"/>
    </row>
    <row r="19" spans="1:21" ht="23.25" customHeight="1">
      <c r="A19" s="95"/>
      <c r="B19" s="72"/>
      <c r="C19" s="62"/>
      <c r="D19" s="16" t="s">
        <v>3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74"/>
      <c r="N19" s="52"/>
      <c r="O19" s="52"/>
      <c r="P19" s="52"/>
      <c r="Q19" s="52"/>
      <c r="R19" s="52"/>
      <c r="S19" s="52"/>
      <c r="T19" s="52"/>
      <c r="U19" s="94"/>
    </row>
    <row r="20" spans="1:21" ht="12.75">
      <c r="A20" s="110"/>
      <c r="B20" s="112" t="s">
        <v>33</v>
      </c>
      <c r="C20" s="53"/>
      <c r="D20" s="14" t="s">
        <v>4</v>
      </c>
      <c r="E20" s="15">
        <f>E22+E23+E24+E25</f>
        <v>2955772.48</v>
      </c>
      <c r="F20" s="15">
        <f aca="true" t="shared" si="2" ref="F20:L20">F22+F23+F24+F25</f>
        <v>470500</v>
      </c>
      <c r="G20" s="15">
        <f t="shared" si="2"/>
        <v>446879.28</v>
      </c>
      <c r="H20" s="15">
        <f t="shared" si="2"/>
        <v>424537.2</v>
      </c>
      <c r="I20" s="15">
        <f t="shared" si="2"/>
        <v>403464</v>
      </c>
      <c r="J20" s="15">
        <f t="shared" si="2"/>
        <v>403464</v>
      </c>
      <c r="K20" s="15">
        <f t="shared" si="2"/>
        <v>403464</v>
      </c>
      <c r="L20" s="26">
        <f t="shared" si="2"/>
        <v>403464</v>
      </c>
      <c r="M20" s="115"/>
      <c r="N20" s="67"/>
      <c r="O20" s="67"/>
      <c r="P20" s="67"/>
      <c r="Q20" s="67"/>
      <c r="R20" s="67"/>
      <c r="S20" s="67"/>
      <c r="T20" s="67"/>
      <c r="U20" s="63"/>
    </row>
    <row r="21" spans="1:21" ht="12.75">
      <c r="A21" s="111"/>
      <c r="B21" s="113"/>
      <c r="C21" s="111"/>
      <c r="D21" s="69" t="s">
        <v>30</v>
      </c>
      <c r="E21" s="70"/>
      <c r="F21" s="70"/>
      <c r="G21" s="70"/>
      <c r="H21" s="70"/>
      <c r="I21" s="70"/>
      <c r="J21" s="70"/>
      <c r="K21" s="70"/>
      <c r="L21" s="70"/>
      <c r="M21" s="116"/>
      <c r="N21" s="68"/>
      <c r="O21" s="68"/>
      <c r="P21" s="68"/>
      <c r="Q21" s="68"/>
      <c r="R21" s="68"/>
      <c r="S21" s="68"/>
      <c r="T21" s="68"/>
      <c r="U21" s="64"/>
    </row>
    <row r="22" spans="1:21" ht="12.75">
      <c r="A22" s="111"/>
      <c r="B22" s="113"/>
      <c r="C22" s="111"/>
      <c r="D22" s="16" t="s">
        <v>2</v>
      </c>
      <c r="E22" s="17">
        <f>F22+G22+H22+I22+J22+K22+L22</f>
        <v>2955772.48</v>
      </c>
      <c r="F22" s="17">
        <f>F10+F16</f>
        <v>470500</v>
      </c>
      <c r="G22" s="17">
        <f aca="true" t="shared" si="3" ref="G22:L22">G10+G16</f>
        <v>446879.28</v>
      </c>
      <c r="H22" s="17">
        <f t="shared" si="3"/>
        <v>424537.2</v>
      </c>
      <c r="I22" s="17">
        <f t="shared" si="3"/>
        <v>403464</v>
      </c>
      <c r="J22" s="17">
        <f t="shared" si="3"/>
        <v>403464</v>
      </c>
      <c r="K22" s="17">
        <f t="shared" si="3"/>
        <v>403464</v>
      </c>
      <c r="L22" s="27">
        <f t="shared" si="3"/>
        <v>403464</v>
      </c>
      <c r="M22" s="117"/>
      <c r="N22" s="58"/>
      <c r="O22" s="58"/>
      <c r="P22" s="58"/>
      <c r="Q22" s="58"/>
      <c r="R22" s="58"/>
      <c r="S22" s="58"/>
      <c r="T22" s="58"/>
      <c r="U22" s="65"/>
    </row>
    <row r="23" spans="1:21" ht="12.75">
      <c r="A23" s="111"/>
      <c r="B23" s="113"/>
      <c r="C23" s="111"/>
      <c r="D23" s="16" t="s">
        <v>0</v>
      </c>
      <c r="E23" s="17">
        <f>F23+G23+H23+I23+J23+K23+L23</f>
        <v>0</v>
      </c>
      <c r="F23" s="17">
        <f>F11</f>
        <v>0</v>
      </c>
      <c r="G23" s="17">
        <f aca="true" t="shared" si="4" ref="G23:L23">G11</f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27">
        <f t="shared" si="4"/>
        <v>0</v>
      </c>
      <c r="M23" s="117"/>
      <c r="N23" s="58"/>
      <c r="O23" s="58"/>
      <c r="P23" s="58"/>
      <c r="Q23" s="58"/>
      <c r="R23" s="58"/>
      <c r="S23" s="58"/>
      <c r="T23" s="58"/>
      <c r="U23" s="65"/>
    </row>
    <row r="24" spans="1:21" ht="12.75">
      <c r="A24" s="111"/>
      <c r="B24" s="113"/>
      <c r="C24" s="111"/>
      <c r="D24" s="16" t="s">
        <v>1</v>
      </c>
      <c r="E24" s="17">
        <f>F24+G24+H24+I24+J24+K24+L24</f>
        <v>0</v>
      </c>
      <c r="F24" s="17">
        <f>F12</f>
        <v>0</v>
      </c>
      <c r="G24" s="17">
        <f aca="true" t="shared" si="5" ref="G24:L24">G12</f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  <c r="K24" s="17">
        <f t="shared" si="5"/>
        <v>0</v>
      </c>
      <c r="L24" s="27">
        <f t="shared" si="5"/>
        <v>0</v>
      </c>
      <c r="M24" s="117"/>
      <c r="N24" s="58"/>
      <c r="O24" s="58"/>
      <c r="P24" s="58"/>
      <c r="Q24" s="58"/>
      <c r="R24" s="58"/>
      <c r="S24" s="58"/>
      <c r="T24" s="58"/>
      <c r="U24" s="65"/>
    </row>
    <row r="25" spans="1:21" ht="12.75">
      <c r="A25" s="57"/>
      <c r="B25" s="114"/>
      <c r="C25" s="57"/>
      <c r="D25" s="16" t="s">
        <v>3</v>
      </c>
      <c r="E25" s="17">
        <f>F25+G25+H25+I25+J25+K25+L25</f>
        <v>0</v>
      </c>
      <c r="F25" s="17">
        <f>F13</f>
        <v>0</v>
      </c>
      <c r="G25" s="17">
        <f aca="true" t="shared" si="6" ref="G25:L25">G13</f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27">
        <f t="shared" si="6"/>
        <v>0</v>
      </c>
      <c r="M25" s="118"/>
      <c r="N25" s="59"/>
      <c r="O25" s="59"/>
      <c r="P25" s="59"/>
      <c r="Q25" s="59"/>
      <c r="R25" s="59"/>
      <c r="S25" s="59"/>
      <c r="T25" s="59"/>
      <c r="U25" s="66"/>
    </row>
    <row r="26" spans="1:21" ht="18.75" customHeight="1">
      <c r="A26" s="8">
        <v>2</v>
      </c>
      <c r="B26" s="103" t="s">
        <v>41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8"/>
      <c r="N26" s="108"/>
      <c r="O26" s="108"/>
      <c r="P26" s="108"/>
      <c r="Q26" s="108"/>
      <c r="R26" s="108"/>
      <c r="S26" s="108"/>
      <c r="T26" s="108"/>
      <c r="U26" s="109"/>
    </row>
    <row r="27" spans="1:21" ht="24.75" customHeight="1">
      <c r="A27" s="110" t="s">
        <v>6</v>
      </c>
      <c r="B27" s="72" t="s">
        <v>54</v>
      </c>
      <c r="C27" s="53" t="s">
        <v>56</v>
      </c>
      <c r="D27" s="14" t="s">
        <v>4</v>
      </c>
      <c r="E27" s="15">
        <f>E29+E30+E31+E32</f>
        <v>94621716.09</v>
      </c>
      <c r="F27" s="15">
        <f aca="true" t="shared" si="7" ref="F27:L27">F29+F30+F31+F32</f>
        <v>12029177.440000001</v>
      </c>
      <c r="G27" s="15">
        <f t="shared" si="7"/>
        <v>13115517.17</v>
      </c>
      <c r="H27" s="15">
        <f t="shared" si="7"/>
        <v>13395366.620000001</v>
      </c>
      <c r="I27" s="15">
        <f t="shared" si="7"/>
        <v>14458226</v>
      </c>
      <c r="J27" s="15">
        <f t="shared" si="7"/>
        <v>14458226</v>
      </c>
      <c r="K27" s="15">
        <f t="shared" si="7"/>
        <v>14458226</v>
      </c>
      <c r="L27" s="15">
        <f t="shared" si="7"/>
        <v>14458226</v>
      </c>
      <c r="M27" s="55" t="s">
        <v>46</v>
      </c>
      <c r="N27" s="60">
        <v>13.65</v>
      </c>
      <c r="O27" s="53">
        <v>14.16</v>
      </c>
      <c r="P27" s="53">
        <v>14.59</v>
      </c>
      <c r="Q27" s="53">
        <v>15.02</v>
      </c>
      <c r="R27" s="53">
        <v>15.44</v>
      </c>
      <c r="S27" s="53">
        <v>15.44</v>
      </c>
      <c r="T27" s="53">
        <v>15.44</v>
      </c>
      <c r="U27" s="53" t="s">
        <v>48</v>
      </c>
    </row>
    <row r="28" spans="1:21" ht="33" customHeight="1">
      <c r="A28" s="111"/>
      <c r="B28" s="72"/>
      <c r="C28" s="54"/>
      <c r="D28" s="69" t="s">
        <v>30</v>
      </c>
      <c r="E28" s="70"/>
      <c r="F28" s="70"/>
      <c r="G28" s="70"/>
      <c r="H28" s="70"/>
      <c r="I28" s="70"/>
      <c r="J28" s="70"/>
      <c r="K28" s="70"/>
      <c r="L28" s="71"/>
      <c r="M28" s="56"/>
      <c r="N28" s="61"/>
      <c r="O28" s="57"/>
      <c r="P28" s="57"/>
      <c r="Q28" s="57"/>
      <c r="R28" s="57"/>
      <c r="S28" s="57"/>
      <c r="T28" s="57"/>
      <c r="U28" s="57"/>
    </row>
    <row r="29" spans="1:21" ht="18.75" customHeight="1">
      <c r="A29" s="111"/>
      <c r="B29" s="72"/>
      <c r="C29" s="54"/>
      <c r="D29" s="16" t="s">
        <v>2</v>
      </c>
      <c r="E29" s="17">
        <f>F29+G29+H29+I29+J29+K29+L29</f>
        <v>94621716.09</v>
      </c>
      <c r="F29" s="17">
        <v>11937140.3</v>
      </c>
      <c r="G29" s="17">
        <f>12326155.91+205661.26</f>
        <v>12531817.17</v>
      </c>
      <c r="H29" s="17">
        <f>12657698.8+30155.82</f>
        <v>12687854.620000001</v>
      </c>
      <c r="I29" s="17">
        <v>14366226</v>
      </c>
      <c r="J29" s="17">
        <v>14366226</v>
      </c>
      <c r="K29" s="17">
        <v>14366226</v>
      </c>
      <c r="L29" s="17">
        <v>14366226</v>
      </c>
      <c r="M29" s="90" t="s">
        <v>45</v>
      </c>
      <c r="N29" s="53">
        <v>37</v>
      </c>
      <c r="O29" s="53">
        <v>43</v>
      </c>
      <c r="P29" s="53">
        <v>50</v>
      </c>
      <c r="Q29" s="53">
        <v>56</v>
      </c>
      <c r="R29" s="53">
        <v>66</v>
      </c>
      <c r="S29" s="53">
        <v>66</v>
      </c>
      <c r="T29" s="53">
        <v>66</v>
      </c>
      <c r="U29" s="53" t="s">
        <v>48</v>
      </c>
    </row>
    <row r="30" spans="1:21" ht="18.75" customHeight="1">
      <c r="A30" s="111"/>
      <c r="B30" s="72"/>
      <c r="C30" s="54"/>
      <c r="D30" s="16" t="s">
        <v>0</v>
      </c>
      <c r="E30" s="17">
        <v>0</v>
      </c>
      <c r="F30" s="17">
        <v>0</v>
      </c>
      <c r="G30" s="17">
        <v>477700</v>
      </c>
      <c r="H30" s="17">
        <v>582512</v>
      </c>
      <c r="I30" s="17">
        <v>0</v>
      </c>
      <c r="J30" s="17">
        <v>0</v>
      </c>
      <c r="K30" s="17">
        <v>0</v>
      </c>
      <c r="L30" s="17">
        <v>0</v>
      </c>
      <c r="M30" s="91"/>
      <c r="N30" s="62"/>
      <c r="O30" s="62"/>
      <c r="P30" s="62"/>
      <c r="Q30" s="62"/>
      <c r="R30" s="62"/>
      <c r="S30" s="62"/>
      <c r="T30" s="62"/>
      <c r="U30" s="62"/>
    </row>
    <row r="31" spans="1:21" ht="18.75" customHeight="1">
      <c r="A31" s="111"/>
      <c r="B31" s="72"/>
      <c r="C31" s="54"/>
      <c r="D31" s="16" t="s">
        <v>1</v>
      </c>
      <c r="E31" s="17">
        <f>F31+G31+H31+I31+J31+K31+L31</f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90" t="s">
        <v>47</v>
      </c>
      <c r="N31" s="53">
        <v>300</v>
      </c>
      <c r="O31" s="53">
        <v>305</v>
      </c>
      <c r="P31" s="53">
        <v>310</v>
      </c>
      <c r="Q31" s="53">
        <v>310</v>
      </c>
      <c r="R31" s="53">
        <v>310</v>
      </c>
      <c r="S31" s="53">
        <v>310</v>
      </c>
      <c r="T31" s="53">
        <v>310</v>
      </c>
      <c r="U31" s="53" t="s">
        <v>48</v>
      </c>
    </row>
    <row r="32" spans="1:21" ht="18.75" customHeight="1">
      <c r="A32" s="57"/>
      <c r="B32" s="72"/>
      <c r="C32" s="62"/>
      <c r="D32" s="16" t="s">
        <v>3</v>
      </c>
      <c r="E32" s="17">
        <v>0</v>
      </c>
      <c r="F32" s="17">
        <v>92037.14</v>
      </c>
      <c r="G32" s="17">
        <f>92000+14000</f>
        <v>106000</v>
      </c>
      <c r="H32" s="17">
        <f>106000+19000</f>
        <v>125000</v>
      </c>
      <c r="I32" s="17">
        <v>92000</v>
      </c>
      <c r="J32" s="17">
        <v>92000</v>
      </c>
      <c r="K32" s="17">
        <v>92000</v>
      </c>
      <c r="L32" s="17">
        <v>92000</v>
      </c>
      <c r="M32" s="92"/>
      <c r="N32" s="54"/>
      <c r="O32" s="54"/>
      <c r="P32" s="54"/>
      <c r="Q32" s="54"/>
      <c r="R32" s="54"/>
      <c r="S32" s="54"/>
      <c r="T32" s="54"/>
      <c r="U32" s="54"/>
    </row>
    <row r="33" spans="1:21" ht="12.75">
      <c r="A33" s="110"/>
      <c r="B33" s="112" t="s">
        <v>34</v>
      </c>
      <c r="C33" s="53"/>
      <c r="D33" s="14" t="s">
        <v>4</v>
      </c>
      <c r="E33" s="15">
        <f>E35+E36+E37+E38</f>
        <v>96372965.23</v>
      </c>
      <c r="F33" s="15">
        <f aca="true" t="shared" si="8" ref="F33:L33">F35+F36+F37+F38</f>
        <v>12029177.440000001</v>
      </c>
      <c r="G33" s="15">
        <f t="shared" si="8"/>
        <v>13115517.17</v>
      </c>
      <c r="H33" s="15">
        <f t="shared" si="8"/>
        <v>13395366.620000001</v>
      </c>
      <c r="I33" s="15">
        <f t="shared" si="8"/>
        <v>14458226</v>
      </c>
      <c r="J33" s="15">
        <f t="shared" si="8"/>
        <v>14458226</v>
      </c>
      <c r="K33" s="15">
        <f t="shared" si="8"/>
        <v>14458226</v>
      </c>
      <c r="L33" s="26">
        <f t="shared" si="8"/>
        <v>14458226</v>
      </c>
      <c r="M33" s="99"/>
      <c r="N33" s="97"/>
      <c r="O33" s="97"/>
      <c r="P33" s="97"/>
      <c r="Q33" s="97"/>
      <c r="R33" s="97"/>
      <c r="S33" s="97"/>
      <c r="T33" s="97"/>
      <c r="U33" s="121"/>
    </row>
    <row r="34" spans="1:21" ht="12.75">
      <c r="A34" s="111"/>
      <c r="B34" s="113"/>
      <c r="C34" s="111"/>
      <c r="D34" s="69" t="s">
        <v>30</v>
      </c>
      <c r="E34" s="70"/>
      <c r="F34" s="70"/>
      <c r="G34" s="70"/>
      <c r="H34" s="70"/>
      <c r="I34" s="70"/>
      <c r="J34" s="70"/>
      <c r="K34" s="70"/>
      <c r="L34" s="70"/>
      <c r="M34" s="100"/>
      <c r="N34" s="98"/>
      <c r="O34" s="98"/>
      <c r="P34" s="98"/>
      <c r="Q34" s="98"/>
      <c r="R34" s="98"/>
      <c r="S34" s="98"/>
      <c r="T34" s="98"/>
      <c r="U34" s="122"/>
    </row>
    <row r="35" spans="1:21" ht="12.75">
      <c r="A35" s="111"/>
      <c r="B35" s="113"/>
      <c r="C35" s="111"/>
      <c r="D35" s="16" t="s">
        <v>2</v>
      </c>
      <c r="E35" s="17">
        <f>F35+G35+H35+I35+J35+K35+L35</f>
        <v>94621716.09</v>
      </c>
      <c r="F35" s="17">
        <f>F29</f>
        <v>11937140.3</v>
      </c>
      <c r="G35" s="17">
        <f aca="true" t="shared" si="9" ref="G35:L35">G29</f>
        <v>12531817.17</v>
      </c>
      <c r="H35" s="17">
        <f t="shared" si="9"/>
        <v>12687854.620000001</v>
      </c>
      <c r="I35" s="17">
        <f t="shared" si="9"/>
        <v>14366226</v>
      </c>
      <c r="J35" s="17">
        <f t="shared" si="9"/>
        <v>14366226</v>
      </c>
      <c r="K35" s="17">
        <f t="shared" si="9"/>
        <v>14366226</v>
      </c>
      <c r="L35" s="27">
        <f t="shared" si="9"/>
        <v>14366226</v>
      </c>
      <c r="M35" s="100"/>
      <c r="N35" s="98"/>
      <c r="O35" s="98"/>
      <c r="P35" s="98"/>
      <c r="Q35" s="98"/>
      <c r="R35" s="98"/>
      <c r="S35" s="98"/>
      <c r="T35" s="98"/>
      <c r="U35" s="122"/>
    </row>
    <row r="36" spans="1:21" ht="12.75">
      <c r="A36" s="111"/>
      <c r="B36" s="113"/>
      <c r="C36" s="111"/>
      <c r="D36" s="16" t="s">
        <v>0</v>
      </c>
      <c r="E36" s="17">
        <f>F36+G36+H36+I36+J36+K36+L36</f>
        <v>1060212</v>
      </c>
      <c r="F36" s="17">
        <v>0</v>
      </c>
      <c r="G36" s="17">
        <f>G30</f>
        <v>477700</v>
      </c>
      <c r="H36" s="17">
        <f>H30</f>
        <v>582512</v>
      </c>
      <c r="I36" s="17">
        <v>0</v>
      </c>
      <c r="J36" s="17">
        <v>0</v>
      </c>
      <c r="K36" s="17">
        <v>0</v>
      </c>
      <c r="L36" s="27">
        <v>0</v>
      </c>
      <c r="M36" s="100"/>
      <c r="N36" s="98"/>
      <c r="O36" s="98"/>
      <c r="P36" s="98"/>
      <c r="Q36" s="98"/>
      <c r="R36" s="98"/>
      <c r="S36" s="98"/>
      <c r="T36" s="98"/>
      <c r="U36" s="122"/>
    </row>
    <row r="37" spans="1:21" ht="12.75">
      <c r="A37" s="111"/>
      <c r="B37" s="113"/>
      <c r="C37" s="111"/>
      <c r="D37" s="16" t="s">
        <v>1</v>
      </c>
      <c r="E37" s="17">
        <f>F37+G37+H37+I37+J37+K37+L37</f>
        <v>0</v>
      </c>
      <c r="F37" s="17">
        <v>0</v>
      </c>
      <c r="G37" s="17">
        <v>0</v>
      </c>
      <c r="H37" s="17"/>
      <c r="I37" s="17">
        <v>0</v>
      </c>
      <c r="J37" s="17">
        <v>0</v>
      </c>
      <c r="K37" s="17">
        <v>0</v>
      </c>
      <c r="L37" s="27">
        <v>0</v>
      </c>
      <c r="M37" s="100"/>
      <c r="N37" s="98"/>
      <c r="O37" s="98"/>
      <c r="P37" s="98"/>
      <c r="Q37" s="98"/>
      <c r="R37" s="98"/>
      <c r="S37" s="98"/>
      <c r="T37" s="98"/>
      <c r="U37" s="122"/>
    </row>
    <row r="38" spans="1:21" ht="12.75">
      <c r="A38" s="57"/>
      <c r="B38" s="114"/>
      <c r="C38" s="57"/>
      <c r="D38" s="16" t="s">
        <v>3</v>
      </c>
      <c r="E38" s="17">
        <f>F38+G38+H38+I38+J38+K38+L38</f>
        <v>691037.14</v>
      </c>
      <c r="F38" s="17">
        <f>F32</f>
        <v>92037.14</v>
      </c>
      <c r="G38" s="17">
        <f aca="true" t="shared" si="10" ref="G38:L38">G32</f>
        <v>106000</v>
      </c>
      <c r="H38" s="17">
        <f t="shared" si="10"/>
        <v>125000</v>
      </c>
      <c r="I38" s="17">
        <f t="shared" si="10"/>
        <v>92000</v>
      </c>
      <c r="J38" s="17">
        <f t="shared" si="10"/>
        <v>92000</v>
      </c>
      <c r="K38" s="17">
        <f t="shared" si="10"/>
        <v>92000</v>
      </c>
      <c r="L38" s="27">
        <f t="shared" si="10"/>
        <v>92000</v>
      </c>
      <c r="M38" s="119"/>
      <c r="N38" s="120"/>
      <c r="O38" s="120"/>
      <c r="P38" s="120"/>
      <c r="Q38" s="120"/>
      <c r="R38" s="120"/>
      <c r="S38" s="120"/>
      <c r="T38" s="120"/>
      <c r="U38" s="123"/>
    </row>
    <row r="39" spans="1:21" ht="12.75">
      <c r="A39" s="8">
        <v>3</v>
      </c>
      <c r="B39" s="103" t="s">
        <v>42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8"/>
      <c r="N39" s="108"/>
      <c r="O39" s="108"/>
      <c r="P39" s="108"/>
      <c r="Q39" s="108"/>
      <c r="R39" s="108"/>
      <c r="S39" s="108"/>
      <c r="T39" s="108"/>
      <c r="U39" s="109"/>
    </row>
    <row r="40" spans="1:21" ht="12.75">
      <c r="A40" s="110" t="s">
        <v>32</v>
      </c>
      <c r="B40" s="72" t="s">
        <v>55</v>
      </c>
      <c r="C40" s="53">
        <v>2014</v>
      </c>
      <c r="D40" s="14" t="s">
        <v>4</v>
      </c>
      <c r="E40" s="15">
        <f>E42+E43+E44+E45</f>
        <v>34020</v>
      </c>
      <c r="F40" s="15">
        <f aca="true" t="shared" si="11" ref="F40:L40">F42+F43+F44+F45</f>
        <v>34020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73" t="s">
        <v>50</v>
      </c>
      <c r="N40" s="81">
        <v>81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60" t="s">
        <v>48</v>
      </c>
    </row>
    <row r="41" spans="1:21" ht="12.75" customHeight="1">
      <c r="A41" s="111"/>
      <c r="B41" s="72"/>
      <c r="C41" s="54"/>
      <c r="D41" s="69" t="s">
        <v>30</v>
      </c>
      <c r="E41" s="70"/>
      <c r="F41" s="70"/>
      <c r="G41" s="70"/>
      <c r="H41" s="70"/>
      <c r="I41" s="70"/>
      <c r="J41" s="70"/>
      <c r="K41" s="70"/>
      <c r="L41" s="71"/>
      <c r="M41" s="74"/>
      <c r="N41" s="82"/>
      <c r="O41" s="82"/>
      <c r="P41" s="82"/>
      <c r="Q41" s="82"/>
      <c r="R41" s="82"/>
      <c r="S41" s="82"/>
      <c r="T41" s="82"/>
      <c r="U41" s="94"/>
    </row>
    <row r="42" spans="1:21" ht="12.75" customHeight="1">
      <c r="A42" s="111"/>
      <c r="B42" s="72"/>
      <c r="C42" s="54"/>
      <c r="D42" s="16" t="s">
        <v>2</v>
      </c>
      <c r="E42" s="17">
        <f>F42+G42+H42+I42+J42+K42+L42</f>
        <v>34020</v>
      </c>
      <c r="F42" s="17">
        <v>34020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74"/>
      <c r="N42" s="82"/>
      <c r="O42" s="82"/>
      <c r="P42" s="82"/>
      <c r="Q42" s="82"/>
      <c r="R42" s="82"/>
      <c r="S42" s="82"/>
      <c r="T42" s="82"/>
      <c r="U42" s="94"/>
    </row>
    <row r="43" spans="1:21" ht="12.75" customHeight="1">
      <c r="A43" s="111"/>
      <c r="B43" s="72"/>
      <c r="C43" s="54"/>
      <c r="D43" s="16" t="s">
        <v>0</v>
      </c>
      <c r="E43" s="17">
        <f>F43+G43+H43+I43+J43+K43+L43</f>
        <v>0</v>
      </c>
      <c r="F43" s="17"/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74"/>
      <c r="N43" s="82"/>
      <c r="O43" s="82"/>
      <c r="P43" s="82"/>
      <c r="Q43" s="82"/>
      <c r="R43" s="82"/>
      <c r="S43" s="82"/>
      <c r="T43" s="82"/>
      <c r="U43" s="94"/>
    </row>
    <row r="44" spans="1:21" ht="12.75" customHeight="1">
      <c r="A44" s="111"/>
      <c r="B44" s="72"/>
      <c r="C44" s="54"/>
      <c r="D44" s="16" t="s">
        <v>1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74"/>
      <c r="N44" s="82"/>
      <c r="O44" s="82"/>
      <c r="P44" s="82"/>
      <c r="Q44" s="82"/>
      <c r="R44" s="82"/>
      <c r="S44" s="82"/>
      <c r="T44" s="82"/>
      <c r="U44" s="94"/>
    </row>
    <row r="45" spans="1:21" ht="12.75" customHeight="1">
      <c r="A45" s="57"/>
      <c r="B45" s="72"/>
      <c r="C45" s="62"/>
      <c r="D45" s="16" t="s">
        <v>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74"/>
      <c r="N45" s="82"/>
      <c r="O45" s="82"/>
      <c r="P45" s="82"/>
      <c r="Q45" s="82"/>
      <c r="R45" s="82"/>
      <c r="S45" s="82"/>
      <c r="T45" s="82"/>
      <c r="U45" s="94"/>
    </row>
    <row r="46" spans="1:21" ht="12.75">
      <c r="A46" s="95"/>
      <c r="B46" s="112" t="s">
        <v>35</v>
      </c>
      <c r="C46" s="53"/>
      <c r="D46" s="14" t="s">
        <v>4</v>
      </c>
      <c r="E46" s="15">
        <f>E48+E49+E50+E51</f>
        <v>34020</v>
      </c>
      <c r="F46" s="15">
        <f aca="true" t="shared" si="12" ref="F46:L46">F48+F49+F50+F51</f>
        <v>34020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 t="shared" si="12"/>
        <v>0</v>
      </c>
      <c r="K46" s="15">
        <f t="shared" si="12"/>
        <v>0</v>
      </c>
      <c r="L46" s="26">
        <f t="shared" si="12"/>
        <v>0</v>
      </c>
      <c r="M46" s="99"/>
      <c r="N46" s="97"/>
      <c r="O46" s="97"/>
      <c r="P46" s="97"/>
      <c r="Q46" s="97"/>
      <c r="R46" s="97"/>
      <c r="S46" s="97"/>
      <c r="T46" s="97"/>
      <c r="U46" s="106"/>
    </row>
    <row r="47" spans="1:21" ht="12.75">
      <c r="A47" s="95"/>
      <c r="B47" s="113"/>
      <c r="C47" s="54"/>
      <c r="D47" s="69" t="s">
        <v>30</v>
      </c>
      <c r="E47" s="70"/>
      <c r="F47" s="70"/>
      <c r="G47" s="70"/>
      <c r="H47" s="70"/>
      <c r="I47" s="70"/>
      <c r="J47" s="70"/>
      <c r="K47" s="70"/>
      <c r="L47" s="70"/>
      <c r="M47" s="100"/>
      <c r="N47" s="98"/>
      <c r="O47" s="98"/>
      <c r="P47" s="98"/>
      <c r="Q47" s="98"/>
      <c r="R47" s="98"/>
      <c r="S47" s="98"/>
      <c r="T47" s="98"/>
      <c r="U47" s="107"/>
    </row>
    <row r="48" spans="1:21" ht="12.75">
      <c r="A48" s="95"/>
      <c r="B48" s="113"/>
      <c r="C48" s="54"/>
      <c r="D48" s="16" t="s">
        <v>2</v>
      </c>
      <c r="E48" s="17">
        <f>F48+G48+H48+I48+J48+K48+L48</f>
        <v>34020</v>
      </c>
      <c r="F48" s="17">
        <f>F42</f>
        <v>34020</v>
      </c>
      <c r="G48" s="17">
        <f aca="true" t="shared" si="13" ref="G48:L48">G42</f>
        <v>0</v>
      </c>
      <c r="H48" s="17">
        <f t="shared" si="13"/>
        <v>0</v>
      </c>
      <c r="I48" s="17">
        <f t="shared" si="13"/>
        <v>0</v>
      </c>
      <c r="J48" s="17">
        <f t="shared" si="13"/>
        <v>0</v>
      </c>
      <c r="K48" s="17">
        <f t="shared" si="13"/>
        <v>0</v>
      </c>
      <c r="L48" s="27">
        <f t="shared" si="13"/>
        <v>0</v>
      </c>
      <c r="M48" s="100"/>
      <c r="N48" s="98"/>
      <c r="O48" s="98"/>
      <c r="P48" s="98"/>
      <c r="Q48" s="98"/>
      <c r="R48" s="98"/>
      <c r="S48" s="98"/>
      <c r="T48" s="98"/>
      <c r="U48" s="107"/>
    </row>
    <row r="49" spans="1:21" ht="12.75">
      <c r="A49" s="95"/>
      <c r="B49" s="113"/>
      <c r="C49" s="54"/>
      <c r="D49" s="16" t="s">
        <v>0</v>
      </c>
      <c r="E49" s="17">
        <f>F49+G49+H49+I49+J49+K49+L49</f>
        <v>0</v>
      </c>
      <c r="F49" s="17">
        <f>F43</f>
        <v>0</v>
      </c>
      <c r="G49" s="17">
        <f aca="true" t="shared" si="14" ref="G49:L49">G43</f>
        <v>0</v>
      </c>
      <c r="H49" s="17">
        <f t="shared" si="14"/>
        <v>0</v>
      </c>
      <c r="I49" s="17">
        <f t="shared" si="14"/>
        <v>0</v>
      </c>
      <c r="J49" s="17">
        <f t="shared" si="14"/>
        <v>0</v>
      </c>
      <c r="K49" s="17">
        <f t="shared" si="14"/>
        <v>0</v>
      </c>
      <c r="L49" s="27">
        <f t="shared" si="14"/>
        <v>0</v>
      </c>
      <c r="M49" s="100"/>
      <c r="N49" s="98"/>
      <c r="O49" s="98"/>
      <c r="P49" s="98"/>
      <c r="Q49" s="98"/>
      <c r="R49" s="98"/>
      <c r="S49" s="98"/>
      <c r="T49" s="98"/>
      <c r="U49" s="107"/>
    </row>
    <row r="50" spans="1:21" ht="12.75">
      <c r="A50" s="95"/>
      <c r="B50" s="113"/>
      <c r="C50" s="54"/>
      <c r="D50" s="16" t="s">
        <v>1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7">
        <v>0</v>
      </c>
      <c r="M50" s="100"/>
      <c r="N50" s="98"/>
      <c r="O50" s="98"/>
      <c r="P50" s="98"/>
      <c r="Q50" s="98"/>
      <c r="R50" s="98"/>
      <c r="S50" s="98"/>
      <c r="T50" s="98"/>
      <c r="U50" s="107"/>
    </row>
    <row r="51" spans="1:21" ht="12.75">
      <c r="A51" s="95"/>
      <c r="B51" s="114"/>
      <c r="C51" s="62"/>
      <c r="D51" s="16" t="s">
        <v>3</v>
      </c>
      <c r="E51" s="17">
        <f>F51+G51+H51+I51+J51+K51+L51</f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27">
        <v>0</v>
      </c>
      <c r="M51" s="100"/>
      <c r="N51" s="98"/>
      <c r="O51" s="98"/>
      <c r="P51" s="98"/>
      <c r="Q51" s="98"/>
      <c r="R51" s="98"/>
      <c r="S51" s="98"/>
      <c r="T51" s="98"/>
      <c r="U51" s="107"/>
    </row>
    <row r="52" spans="1:21" s="22" customFormat="1" ht="15.75">
      <c r="A52" s="124"/>
      <c r="B52" s="127" t="s">
        <v>43</v>
      </c>
      <c r="C52" s="83"/>
      <c r="D52" s="20" t="s">
        <v>4</v>
      </c>
      <c r="E52" s="21">
        <f aca="true" t="shared" si="15" ref="E52:L52">E54+E55+E56+E57</f>
        <v>99362757.71</v>
      </c>
      <c r="F52" s="21">
        <f t="shared" si="15"/>
        <v>12533697.440000001</v>
      </c>
      <c r="G52" s="21">
        <f t="shared" si="15"/>
        <v>13562396.45</v>
      </c>
      <c r="H52" s="21">
        <f t="shared" si="15"/>
        <v>13819903.82</v>
      </c>
      <c r="I52" s="21">
        <f t="shared" si="15"/>
        <v>14861690</v>
      </c>
      <c r="J52" s="21">
        <f t="shared" si="15"/>
        <v>14861690</v>
      </c>
      <c r="K52" s="21">
        <f t="shared" si="15"/>
        <v>14861690</v>
      </c>
      <c r="L52" s="21">
        <f t="shared" si="15"/>
        <v>14861690</v>
      </c>
      <c r="M52" s="84"/>
      <c r="N52" s="75"/>
      <c r="O52" s="75"/>
      <c r="P52" s="75"/>
      <c r="Q52" s="75"/>
      <c r="R52" s="75"/>
      <c r="S52" s="75"/>
      <c r="T52" s="75"/>
      <c r="U52" s="78"/>
    </row>
    <row r="53" spans="1:21" s="22" customFormat="1" ht="15.75">
      <c r="A53" s="125"/>
      <c r="B53" s="128"/>
      <c r="C53" s="83"/>
      <c r="D53" s="87" t="s">
        <v>30</v>
      </c>
      <c r="E53" s="88"/>
      <c r="F53" s="88"/>
      <c r="G53" s="88"/>
      <c r="H53" s="88"/>
      <c r="I53" s="88"/>
      <c r="J53" s="88"/>
      <c r="K53" s="88"/>
      <c r="L53" s="89"/>
      <c r="M53" s="85"/>
      <c r="N53" s="76"/>
      <c r="O53" s="76"/>
      <c r="P53" s="76"/>
      <c r="Q53" s="76"/>
      <c r="R53" s="76"/>
      <c r="S53" s="76"/>
      <c r="T53" s="76"/>
      <c r="U53" s="79"/>
    </row>
    <row r="54" spans="1:21" s="22" customFormat="1" ht="15.75">
      <c r="A54" s="125"/>
      <c r="B54" s="128"/>
      <c r="C54" s="83"/>
      <c r="D54" s="23" t="s">
        <v>2</v>
      </c>
      <c r="E54" s="21">
        <f>F54+G54+H54+I54+J54+K54+L54</f>
        <v>97611508.57</v>
      </c>
      <c r="F54" s="24">
        <f>F48+F35+F22</f>
        <v>12441660.3</v>
      </c>
      <c r="G54" s="24">
        <f>G48+G35+G22</f>
        <v>12978696.45</v>
      </c>
      <c r="H54" s="24">
        <f>H48+H35+H22</f>
        <v>13112391.82</v>
      </c>
      <c r="I54" s="24">
        <f>I48+I35+I22</f>
        <v>14769690</v>
      </c>
      <c r="J54" s="24">
        <f>I54</f>
        <v>14769690</v>
      </c>
      <c r="K54" s="24">
        <f>J54</f>
        <v>14769690</v>
      </c>
      <c r="L54" s="24">
        <f>K54</f>
        <v>14769690</v>
      </c>
      <c r="M54" s="85"/>
      <c r="N54" s="76"/>
      <c r="O54" s="76"/>
      <c r="P54" s="76"/>
      <c r="Q54" s="76"/>
      <c r="R54" s="76"/>
      <c r="S54" s="76"/>
      <c r="T54" s="76"/>
      <c r="U54" s="79"/>
    </row>
    <row r="55" spans="1:21" s="22" customFormat="1" ht="15.75">
      <c r="A55" s="125"/>
      <c r="B55" s="128"/>
      <c r="C55" s="83"/>
      <c r="D55" s="23" t="s">
        <v>0</v>
      </c>
      <c r="E55" s="21">
        <f>F55+G55+H55+I55+J55+K55+L55</f>
        <v>1060212</v>
      </c>
      <c r="F55" s="24">
        <f aca="true" t="shared" si="16" ref="F55:L55">F23</f>
        <v>0</v>
      </c>
      <c r="G55" s="24">
        <f>G36</f>
        <v>477700</v>
      </c>
      <c r="H55" s="24">
        <f>H36</f>
        <v>582512</v>
      </c>
      <c r="I55" s="24">
        <f t="shared" si="16"/>
        <v>0</v>
      </c>
      <c r="J55" s="24">
        <f t="shared" si="16"/>
        <v>0</v>
      </c>
      <c r="K55" s="24">
        <f t="shared" si="16"/>
        <v>0</v>
      </c>
      <c r="L55" s="24">
        <f t="shared" si="16"/>
        <v>0</v>
      </c>
      <c r="M55" s="85"/>
      <c r="N55" s="76"/>
      <c r="O55" s="76"/>
      <c r="P55" s="76"/>
      <c r="Q55" s="76"/>
      <c r="R55" s="76"/>
      <c r="S55" s="76"/>
      <c r="T55" s="76"/>
      <c r="U55" s="79"/>
    </row>
    <row r="56" spans="1:21" s="22" customFormat="1" ht="15.75">
      <c r="A56" s="125"/>
      <c r="B56" s="128"/>
      <c r="C56" s="83"/>
      <c r="D56" s="23" t="s">
        <v>1</v>
      </c>
      <c r="E56" s="21">
        <f>F56+G56+H56+I56+J56+K56+L56</f>
        <v>0</v>
      </c>
      <c r="F56" s="24">
        <f>F24</f>
        <v>0</v>
      </c>
      <c r="G56" s="24">
        <f aca="true" t="shared" si="17" ref="G56:L56">G31</f>
        <v>0</v>
      </c>
      <c r="H56" s="24">
        <f t="shared" si="17"/>
        <v>0</v>
      </c>
      <c r="I56" s="24">
        <f t="shared" si="17"/>
        <v>0</v>
      </c>
      <c r="J56" s="24">
        <f t="shared" si="17"/>
        <v>0</v>
      </c>
      <c r="K56" s="24">
        <f t="shared" si="17"/>
        <v>0</v>
      </c>
      <c r="L56" s="24">
        <f t="shared" si="17"/>
        <v>0</v>
      </c>
      <c r="M56" s="85"/>
      <c r="N56" s="76"/>
      <c r="O56" s="76"/>
      <c r="P56" s="76"/>
      <c r="Q56" s="76"/>
      <c r="R56" s="76"/>
      <c r="S56" s="76"/>
      <c r="T56" s="76"/>
      <c r="U56" s="79"/>
    </row>
    <row r="57" spans="1:21" s="22" customFormat="1" ht="15.75">
      <c r="A57" s="126"/>
      <c r="B57" s="129"/>
      <c r="C57" s="83"/>
      <c r="D57" s="23" t="s">
        <v>3</v>
      </c>
      <c r="E57" s="21">
        <f>F57+G57+H57+I57+J57+K57+L57</f>
        <v>691037.14</v>
      </c>
      <c r="F57" s="24">
        <f>F38</f>
        <v>92037.14</v>
      </c>
      <c r="G57" s="24">
        <f aca="true" t="shared" si="18" ref="G57:L57">G38</f>
        <v>106000</v>
      </c>
      <c r="H57" s="24">
        <f t="shared" si="18"/>
        <v>125000</v>
      </c>
      <c r="I57" s="24">
        <f t="shared" si="18"/>
        <v>92000</v>
      </c>
      <c r="J57" s="24">
        <f t="shared" si="18"/>
        <v>92000</v>
      </c>
      <c r="K57" s="24">
        <f t="shared" si="18"/>
        <v>92000</v>
      </c>
      <c r="L57" s="24">
        <f t="shared" si="18"/>
        <v>92000</v>
      </c>
      <c r="M57" s="86"/>
      <c r="N57" s="77"/>
      <c r="O57" s="77"/>
      <c r="P57" s="77"/>
      <c r="Q57" s="77"/>
      <c r="R57" s="77"/>
      <c r="S57" s="77"/>
      <c r="T57" s="77"/>
      <c r="U57" s="80"/>
    </row>
    <row r="59" ht="12.75">
      <c r="B59" s="7"/>
    </row>
    <row r="60" ht="12.75">
      <c r="B60" s="7"/>
    </row>
    <row r="68" ht="12.75">
      <c r="H68" s="25"/>
    </row>
    <row r="69" ht="12.75">
      <c r="H69" s="25"/>
    </row>
  </sheetData>
  <sheetProtection/>
  <mergeCells count="160">
    <mergeCell ref="C40:C45"/>
    <mergeCell ref="M40:M45"/>
    <mergeCell ref="S40:S45"/>
    <mergeCell ref="T40:T45"/>
    <mergeCell ref="A52:A57"/>
    <mergeCell ref="B52:B57"/>
    <mergeCell ref="A40:A45"/>
    <mergeCell ref="B40:B45"/>
    <mergeCell ref="A46:A51"/>
    <mergeCell ref="B46:B51"/>
    <mergeCell ref="U40:U45"/>
    <mergeCell ref="D41:L41"/>
    <mergeCell ref="N40:N45"/>
    <mergeCell ref="P40:P45"/>
    <mergeCell ref="Q40:Q45"/>
    <mergeCell ref="R40:R45"/>
    <mergeCell ref="Q33:Q38"/>
    <mergeCell ref="R33:R38"/>
    <mergeCell ref="B39:U39"/>
    <mergeCell ref="S33:S38"/>
    <mergeCell ref="T33:T38"/>
    <mergeCell ref="U33:U38"/>
    <mergeCell ref="N33:N38"/>
    <mergeCell ref="O33:O38"/>
    <mergeCell ref="A33:A38"/>
    <mergeCell ref="B33:B38"/>
    <mergeCell ref="C33:C38"/>
    <mergeCell ref="M33:M38"/>
    <mergeCell ref="D34:L34"/>
    <mergeCell ref="P33:P38"/>
    <mergeCell ref="U27:U28"/>
    <mergeCell ref="Q20:Q21"/>
    <mergeCell ref="Q22:Q23"/>
    <mergeCell ref="Q24:Q25"/>
    <mergeCell ref="R20:R21"/>
    <mergeCell ref="M20:M21"/>
    <mergeCell ref="M22:M23"/>
    <mergeCell ref="M24:M25"/>
    <mergeCell ref="P22:P23"/>
    <mergeCell ref="P24:P25"/>
    <mergeCell ref="A27:A32"/>
    <mergeCell ref="A20:A25"/>
    <mergeCell ref="B20:B25"/>
    <mergeCell ref="C20:C25"/>
    <mergeCell ref="D21:L21"/>
    <mergeCell ref="T27:T28"/>
    <mergeCell ref="T22:T23"/>
    <mergeCell ref="T24:T25"/>
    <mergeCell ref="O24:O25"/>
    <mergeCell ref="P20:P21"/>
    <mergeCell ref="U46:U51"/>
    <mergeCell ref="B26:U26"/>
    <mergeCell ref="C27:C32"/>
    <mergeCell ref="R27:R28"/>
    <mergeCell ref="S27:S28"/>
    <mergeCell ref="O29:O30"/>
    <mergeCell ref="P29:P30"/>
    <mergeCell ref="Q29:Q30"/>
    <mergeCell ref="R29:R30"/>
    <mergeCell ref="S29:S30"/>
    <mergeCell ref="A8:A13"/>
    <mergeCell ref="B8:B13"/>
    <mergeCell ref="N8:N9"/>
    <mergeCell ref="T46:T51"/>
    <mergeCell ref="P46:P51"/>
    <mergeCell ref="Q46:Q51"/>
    <mergeCell ref="R46:R51"/>
    <mergeCell ref="S46:S51"/>
    <mergeCell ref="N10:N12"/>
    <mergeCell ref="O8:O9"/>
    <mergeCell ref="C8:C13"/>
    <mergeCell ref="O10:O12"/>
    <mergeCell ref="P8:P9"/>
    <mergeCell ref="P10:P12"/>
    <mergeCell ref="Q8:Q9"/>
    <mergeCell ref="U8:U9"/>
    <mergeCell ref="U10:U12"/>
    <mergeCell ref="T8:T9"/>
    <mergeCell ref="T10:T12"/>
    <mergeCell ref="Q10:Q12"/>
    <mergeCell ref="D47:L47"/>
    <mergeCell ref="C46:C51"/>
    <mergeCell ref="O46:O51"/>
    <mergeCell ref="N46:N51"/>
    <mergeCell ref="M46:M51"/>
    <mergeCell ref="U3:U4"/>
    <mergeCell ref="C3:C4"/>
    <mergeCell ref="M3:T3"/>
    <mergeCell ref="B6:U6"/>
    <mergeCell ref="B7:U7"/>
    <mergeCell ref="A2:U2"/>
    <mergeCell ref="D3:D4"/>
    <mergeCell ref="E3:L3"/>
    <mergeCell ref="M8:M13"/>
    <mergeCell ref="T14:T19"/>
    <mergeCell ref="U14:U19"/>
    <mergeCell ref="A14:A19"/>
    <mergeCell ref="A3:A4"/>
    <mergeCell ref="B3:B4"/>
    <mergeCell ref="D9:L9"/>
    <mergeCell ref="R52:R57"/>
    <mergeCell ref="D28:L28"/>
    <mergeCell ref="B27:B32"/>
    <mergeCell ref="O40:O45"/>
    <mergeCell ref="S52:S57"/>
    <mergeCell ref="C52:C57"/>
    <mergeCell ref="M52:M57"/>
    <mergeCell ref="D53:L53"/>
    <mergeCell ref="M29:M30"/>
    <mergeCell ref="M31:M32"/>
    <mergeCell ref="B14:B19"/>
    <mergeCell ref="C14:C19"/>
    <mergeCell ref="M14:M19"/>
    <mergeCell ref="N14:N19"/>
    <mergeCell ref="T52:T57"/>
    <mergeCell ref="U52:U57"/>
    <mergeCell ref="N52:N57"/>
    <mergeCell ref="O52:O57"/>
    <mergeCell ref="P52:P57"/>
    <mergeCell ref="Q52:Q57"/>
    <mergeCell ref="O20:O21"/>
    <mergeCell ref="O22:O23"/>
    <mergeCell ref="O14:O19"/>
    <mergeCell ref="D15:L15"/>
    <mergeCell ref="P14:P19"/>
    <mergeCell ref="Q14:Q19"/>
    <mergeCell ref="N20:N21"/>
    <mergeCell ref="N22:N23"/>
    <mergeCell ref="N29:N30"/>
    <mergeCell ref="U20:U21"/>
    <mergeCell ref="U22:U23"/>
    <mergeCell ref="U24:U25"/>
    <mergeCell ref="S20:S21"/>
    <mergeCell ref="S22:S23"/>
    <mergeCell ref="U29:U30"/>
    <mergeCell ref="T29:T30"/>
    <mergeCell ref="S24:S25"/>
    <mergeCell ref="T20:T21"/>
    <mergeCell ref="M27:M28"/>
    <mergeCell ref="P27:P28"/>
    <mergeCell ref="Q27:Q28"/>
    <mergeCell ref="R22:R23"/>
    <mergeCell ref="R24:R25"/>
    <mergeCell ref="O27:O28"/>
    <mergeCell ref="N27:N28"/>
    <mergeCell ref="N24:N25"/>
    <mergeCell ref="T31:T32"/>
    <mergeCell ref="U31:U32"/>
    <mergeCell ref="N31:N32"/>
    <mergeCell ref="O31:O32"/>
    <mergeCell ref="P31:P32"/>
    <mergeCell ref="Q31:Q32"/>
    <mergeCell ref="R8:R9"/>
    <mergeCell ref="R10:R12"/>
    <mergeCell ref="S8:S9"/>
    <mergeCell ref="S10:S12"/>
    <mergeCell ref="R31:R32"/>
    <mergeCell ref="S31:S32"/>
    <mergeCell ref="R14:R19"/>
    <mergeCell ref="S14:S1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2016-11-12T12:33:42Z</cp:lastPrinted>
  <dcterms:created xsi:type="dcterms:W3CDTF">2013-06-06T11:09:14Z</dcterms:created>
  <dcterms:modified xsi:type="dcterms:W3CDTF">2016-11-22T14:06:31Z</dcterms:modified>
  <cp:category/>
  <cp:version/>
  <cp:contentType/>
  <cp:contentStatus/>
</cp:coreProperties>
</file>