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1"/>
  </bookViews>
  <sheets>
    <sheet name="Табл. 2" sheetId="1" r:id="rId1"/>
    <sheet name="Табл. 3" sheetId="2" r:id="rId2"/>
  </sheets>
  <definedNames>
    <definedName name="_xlnm.Print_Area" localSheetId="1">'Табл. 3'!$A$1:$U$91</definedName>
  </definedNames>
  <calcPr fullCalcOnLoad="1"/>
</workbook>
</file>

<file path=xl/sharedStrings.xml><?xml version="1.0" encoding="utf-8"?>
<sst xmlns="http://schemas.openxmlformats.org/spreadsheetml/2006/main" count="154" uniqueCount="68">
  <si>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</si>
  <si>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</si>
  <si>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</si>
  <si>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</si>
  <si>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</si>
  <si>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</si>
  <si>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</si>
  <si>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</si>
  <si>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</si>
  <si>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</si>
  <si>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</si>
  <si>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</si>
  <si>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1.2.</t>
  </si>
  <si>
    <t>не требует финансирования</t>
  </si>
  <si>
    <t>Управление муниципальной собственностью администрации ЗАТО Александровск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</si>
  <si>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</si>
  <si>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</si>
  <si>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</si>
  <si>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</si>
  <si>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</si>
  <si>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</si>
  <si>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</si>
  <si>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</si>
  <si>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Цель Программы: Развитие транспортной инфраструктуры ЗАТО Александровск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</si>
  <si>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</si>
  <si>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</si>
  <si>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</si>
  <si>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</si>
  <si>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</si>
  <si>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</si>
  <si>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</si>
  <si>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</si>
  <si>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</si>
  <si>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</si>
  <si>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</si>
  <si>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</si>
  <si>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</si>
  <si>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</si>
  <si>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</si>
  <si>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</si>
  <si>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</si>
  <si>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</si>
  <si>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</si>
  <si>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</si>
  <si>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</si>
  <si>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</si>
  <si>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</si>
  <si>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</si>
  <si>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</si>
  <si>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</si>
  <si>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Таблица № 2</t>
  </si>
  <si>
    <t>Всего по Программе: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</si>
  <si>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</si>
  <si>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</si>
  <si>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4. Обоснование ресурсного обеспечения Программы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</si>
  <si>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</si>
  <si>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</si>
  <si>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</si>
  <si>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Содержание автомобильных дорог общего пользования на территории ЗАТО Александровск в соответствии с требованиями ГОСТ Р 50597-93, всего:</t>
  </si>
  <si>
    <t>Ремонт автомобильных дорог общего пользования и междомовых проездов ЗАТО Александровск</t>
  </si>
  <si>
    <t>областного бюджета</t>
  </si>
  <si>
    <t>федерального бюджета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</si>
  <si>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</si>
  <si>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</si>
  <si>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</si>
  <si>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</si>
  <si>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Приложение №1 к постановлению администрации ЗАТО Александровск от « 12 » января 2016 г. № 22</t>
  </si>
  <si>
    <t>Приложение №2 к постановлению администрации ЗАТО Александровск от « 12 » января 2016 г. № 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</si>
</sst>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8" xfId="0" applyNumberFormat="1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3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47.7109375" style="26" bestFit="1" customWidth="1"/>
    <col min="2" max="3" width="15.421875" style="26" bestFit="1" customWidth="1"/>
    <col min="4" max="4" width="14.28125" style="26" bestFit="1" customWidth="1"/>
    <col min="5" max="5" width="16.28125" style="26" customWidth="1"/>
    <col min="6" max="6" width="14.28125" style="26" bestFit="1" customWidth="1"/>
    <col min="7" max="7" width="14.28125" style="26" customWidth="1"/>
    <col min="8" max="9" width="14.28125" style="26" bestFit="1" customWidth="1"/>
    <col min="10" max="16384" width="9.140625" style="26" customWidth="1"/>
  </cols>
  <sheetData>
    <row r="1" spans="7:9" ht="47.25" customHeight="1">
      <c r="G1" s="43" t="s">
        <v>66</v>
      </c>
      <c r="H1" s="44"/>
      <c r="I1" s="44"/>
    </row>
    <row r="2" spans="1:10" ht="15">
      <c r="A2" s="25"/>
      <c r="B2" s="25"/>
      <c r="C2" s="25"/>
      <c r="D2" s="25"/>
      <c r="E2" s="1"/>
      <c r="G2" s="51" t="s">
        <v>50</v>
      </c>
      <c r="H2" s="51"/>
      <c r="I2" s="51"/>
      <c r="J2" s="27"/>
    </row>
    <row r="4" spans="1:9" s="28" customFormat="1" ht="15">
      <c r="A4" s="52" t="s">
        <v>54</v>
      </c>
      <c r="B4" s="52"/>
      <c r="C4" s="52"/>
      <c r="D4" s="52"/>
      <c r="E4" s="52"/>
      <c r="F4" s="52"/>
      <c r="G4" s="52"/>
      <c r="H4" s="52"/>
      <c r="I4" s="52"/>
    </row>
    <row r="6" spans="1:9" ht="30" customHeight="1">
      <c r="A6" s="53" t="s">
        <v>24</v>
      </c>
      <c r="B6" s="55" t="s">
        <v>25</v>
      </c>
      <c r="C6" s="57" t="s">
        <v>26</v>
      </c>
      <c r="D6" s="57"/>
      <c r="E6" s="57"/>
      <c r="F6" s="57"/>
      <c r="G6" s="57"/>
      <c r="H6" s="57"/>
      <c r="I6" s="57"/>
    </row>
    <row r="7" spans="1:9" ht="16.5" customHeight="1">
      <c r="A7" s="54"/>
      <c r="B7" s="56"/>
      <c r="C7" s="31">
        <v>2014</v>
      </c>
      <c r="D7" s="31">
        <v>2015</v>
      </c>
      <c r="E7" s="31">
        <v>2016</v>
      </c>
      <c r="F7" s="31">
        <v>2017</v>
      </c>
      <c r="G7" s="31">
        <v>2018</v>
      </c>
      <c r="H7" s="31">
        <v>2019</v>
      </c>
      <c r="I7" s="32">
        <v>2020</v>
      </c>
    </row>
    <row r="8" spans="1:9" ht="16.5" customHeight="1">
      <c r="A8" s="29">
        <v>1</v>
      </c>
      <c r="B8" s="30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2">
        <v>9</v>
      </c>
    </row>
    <row r="9" spans="1:9" s="28" customFormat="1" ht="19.5" customHeight="1">
      <c r="A9" s="33" t="s">
        <v>51</v>
      </c>
      <c r="B9" s="34">
        <f>B11+B12+B13+B14</f>
        <v>661245955.03</v>
      </c>
      <c r="C9" s="34">
        <f aca="true" t="shared" si="0" ref="C9:I9">C11+C12+C13+C14</f>
        <v>110684834.13999997</v>
      </c>
      <c r="D9" s="34">
        <f t="shared" si="0"/>
        <v>95965353.72999999</v>
      </c>
      <c r="E9" s="34">
        <f t="shared" si="0"/>
        <v>104671607.16000001</v>
      </c>
      <c r="F9" s="34">
        <f t="shared" si="0"/>
        <v>87481040</v>
      </c>
      <c r="G9" s="34">
        <f t="shared" si="0"/>
        <v>87481040</v>
      </c>
      <c r="H9" s="34">
        <f t="shared" si="0"/>
        <v>87481040</v>
      </c>
      <c r="I9" s="34">
        <f t="shared" si="0"/>
        <v>87481040</v>
      </c>
    </row>
    <row r="10" spans="1:9" s="35" customFormat="1" ht="16.5" customHeight="1">
      <c r="A10" s="45" t="s">
        <v>27</v>
      </c>
      <c r="B10" s="46"/>
      <c r="C10" s="46"/>
      <c r="D10" s="46"/>
      <c r="E10" s="46"/>
      <c r="F10" s="46"/>
      <c r="G10" s="46"/>
      <c r="H10" s="46"/>
      <c r="I10" s="47"/>
    </row>
    <row r="11" spans="1:9" ht="16.5" customHeight="1">
      <c r="A11" s="36" t="s">
        <v>28</v>
      </c>
      <c r="B11" s="37">
        <f>C11+D11+E11+F11+G11+H11+I11</f>
        <v>652396607.31</v>
      </c>
      <c r="C11" s="38">
        <f>C18</f>
        <v>101835486.41999997</v>
      </c>
      <c r="D11" s="38">
        <f aca="true" t="shared" si="1" ref="D11:I11">D18</f>
        <v>95965353.72999999</v>
      </c>
      <c r="E11" s="38">
        <f t="shared" si="1"/>
        <v>104671607.16000001</v>
      </c>
      <c r="F11" s="38">
        <f t="shared" si="1"/>
        <v>87481040</v>
      </c>
      <c r="G11" s="38">
        <f t="shared" si="1"/>
        <v>87481040</v>
      </c>
      <c r="H11" s="38">
        <f t="shared" si="1"/>
        <v>87481040</v>
      </c>
      <c r="I11" s="38">
        <f t="shared" si="1"/>
        <v>87481040</v>
      </c>
    </row>
    <row r="12" spans="1:9" ht="16.5" customHeight="1">
      <c r="A12" s="36" t="s">
        <v>60</v>
      </c>
      <c r="B12" s="37">
        <f>C12+D12+E12+F12+G12+H12+I12</f>
        <v>8849347.72</v>
      </c>
      <c r="C12" s="38">
        <f aca="true" t="shared" si="2" ref="C12:I14">C19</f>
        <v>8849347.72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</row>
    <row r="13" spans="1:9" ht="16.5" customHeight="1">
      <c r="A13" s="36" t="s">
        <v>61</v>
      </c>
      <c r="B13" s="37">
        <f>C13+D13+E13+F13+G13+H13+I13</f>
        <v>0</v>
      </c>
      <c r="C13" s="38">
        <f t="shared" si="2"/>
        <v>0</v>
      </c>
      <c r="D13" s="38">
        <f t="shared" si="2"/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</row>
    <row r="14" spans="1:9" ht="16.5" customHeight="1">
      <c r="A14" s="36" t="s">
        <v>29</v>
      </c>
      <c r="B14" s="37">
        <f>C14+D14+E14+F14+G14+H14+I14</f>
        <v>0</v>
      </c>
      <c r="C14" s="38">
        <f t="shared" si="2"/>
        <v>0</v>
      </c>
      <c r="D14" s="38">
        <f t="shared" si="2"/>
        <v>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</row>
    <row r="15" spans="1:9" s="35" customFormat="1" ht="16.5" customHeight="1">
      <c r="A15" s="48" t="s">
        <v>30</v>
      </c>
      <c r="B15" s="49"/>
      <c r="C15" s="49"/>
      <c r="D15" s="49"/>
      <c r="E15" s="49"/>
      <c r="F15" s="49"/>
      <c r="G15" s="49"/>
      <c r="H15" s="49"/>
      <c r="I15" s="50"/>
    </row>
    <row r="16" spans="1:9" s="28" customFormat="1" ht="39.75" customHeight="1">
      <c r="A16" s="39" t="s">
        <v>14</v>
      </c>
      <c r="B16" s="34">
        <f>B18+B19+B20+B21</f>
        <v>661245955.03</v>
      </c>
      <c r="C16" s="34">
        <f aca="true" t="shared" si="3" ref="C16:I16">C18+C19+C20+C21</f>
        <v>110684834.13999997</v>
      </c>
      <c r="D16" s="34">
        <f t="shared" si="3"/>
        <v>95965353.72999999</v>
      </c>
      <c r="E16" s="34">
        <f t="shared" si="3"/>
        <v>104671607.16000001</v>
      </c>
      <c r="F16" s="34">
        <f t="shared" si="3"/>
        <v>87481040</v>
      </c>
      <c r="G16" s="34">
        <f t="shared" si="3"/>
        <v>87481040</v>
      </c>
      <c r="H16" s="34">
        <f t="shared" si="3"/>
        <v>87481040</v>
      </c>
      <c r="I16" s="34">
        <f t="shared" si="3"/>
        <v>87481040</v>
      </c>
    </row>
    <row r="17" spans="1:9" s="35" customFormat="1" ht="16.5" customHeight="1">
      <c r="A17" s="45" t="s">
        <v>27</v>
      </c>
      <c r="B17" s="46"/>
      <c r="C17" s="46"/>
      <c r="D17" s="46"/>
      <c r="E17" s="46"/>
      <c r="F17" s="46"/>
      <c r="G17" s="46"/>
      <c r="H17" s="46"/>
      <c r="I17" s="47"/>
    </row>
    <row r="18" spans="1:9" ht="16.5" customHeight="1">
      <c r="A18" s="36" t="s">
        <v>28</v>
      </c>
      <c r="B18" s="40">
        <f>C18+D18+E18+F18+G18+H18+I18</f>
        <v>652396607.31</v>
      </c>
      <c r="C18" s="38">
        <f>'Табл. 3'!F78</f>
        <v>101835486.41999997</v>
      </c>
      <c r="D18" s="38">
        <f>'Табл. 3'!G78</f>
        <v>95965353.72999999</v>
      </c>
      <c r="E18" s="38">
        <f>'Табл. 3'!H78</f>
        <v>104671607.16000001</v>
      </c>
      <c r="F18" s="38">
        <f>'Табл. 3'!I78</f>
        <v>87481040</v>
      </c>
      <c r="G18" s="38">
        <f>'Табл. 3'!J78</f>
        <v>87481040</v>
      </c>
      <c r="H18" s="38">
        <f>'Табл. 3'!K78</f>
        <v>87481040</v>
      </c>
      <c r="I18" s="38">
        <f>'Табл. 3'!L78</f>
        <v>87481040</v>
      </c>
    </row>
    <row r="19" spans="1:9" ht="16.5" customHeight="1">
      <c r="A19" s="36" t="s">
        <v>60</v>
      </c>
      <c r="B19" s="40">
        <f>C19+D19+E19+F19+G19+H19+I19</f>
        <v>8849347.72</v>
      </c>
      <c r="C19" s="38">
        <f>'Табл. 3'!F79</f>
        <v>8849347.72</v>
      </c>
      <c r="D19" s="38">
        <f>'Табл. 3'!G79</f>
        <v>0</v>
      </c>
      <c r="E19" s="38">
        <f>'Табл. 3'!H79</f>
        <v>0</v>
      </c>
      <c r="F19" s="38">
        <f>'Табл. 3'!N79</f>
        <v>0</v>
      </c>
      <c r="G19" s="38">
        <f>'Табл. 3'!O79</f>
        <v>0</v>
      </c>
      <c r="H19" s="38">
        <f>'Табл. 3'!P79</f>
        <v>0</v>
      </c>
      <c r="I19" s="38">
        <f>'Табл. 3'!Q79</f>
        <v>0</v>
      </c>
    </row>
    <row r="20" spans="1:9" ht="16.5" customHeight="1">
      <c r="A20" s="36" t="s">
        <v>61</v>
      </c>
      <c r="B20" s="40">
        <f>C20+D20+E20+F20+G20+H20+I20</f>
        <v>0</v>
      </c>
      <c r="C20" s="38">
        <f>'Табл. 3'!F80</f>
        <v>0</v>
      </c>
      <c r="D20" s="38">
        <f>'Табл. 3'!G80</f>
        <v>0</v>
      </c>
      <c r="E20" s="38">
        <f>'Табл. 3'!H80</f>
        <v>0</v>
      </c>
      <c r="F20" s="38">
        <f>'Табл. 3'!N80</f>
        <v>0</v>
      </c>
      <c r="G20" s="38">
        <f>'Табл. 3'!O80</f>
        <v>0</v>
      </c>
      <c r="H20" s="38">
        <f>'Табл. 3'!P80</f>
        <v>0</v>
      </c>
      <c r="I20" s="38">
        <f>'Табл. 3'!Q80</f>
        <v>0</v>
      </c>
    </row>
    <row r="21" spans="1:9" ht="16.5" customHeight="1">
      <c r="A21" s="36" t="s">
        <v>29</v>
      </c>
      <c r="B21" s="40">
        <f>C21+D21+E21+F21+G21+H21+I21</f>
        <v>0</v>
      </c>
      <c r="C21" s="38">
        <f>'Табл. 3'!F81</f>
        <v>0</v>
      </c>
      <c r="D21" s="38">
        <f>'Табл. 3'!G81</f>
        <v>0</v>
      </c>
      <c r="E21" s="38">
        <f>'Табл. 3'!H81</f>
        <v>0</v>
      </c>
      <c r="F21" s="38">
        <f>'Табл. 3'!N81</f>
        <v>0</v>
      </c>
      <c r="G21" s="38">
        <f>'Табл. 3'!O81</f>
        <v>0</v>
      </c>
      <c r="H21" s="38">
        <f>'Табл. 3'!P81</f>
        <v>0</v>
      </c>
      <c r="I21" s="38">
        <f>'Табл. 3'!Q81</f>
        <v>0</v>
      </c>
    </row>
    <row r="22" spans="1:9" ht="15">
      <c r="A22" s="41" t="s">
        <v>31</v>
      </c>
      <c r="B22" s="40">
        <f>C22+D22+E22+F22+G22+H22+I22</f>
        <v>2472547.91</v>
      </c>
      <c r="C22" s="38">
        <v>1749667.74</v>
      </c>
      <c r="D22" s="38">
        <v>722880.17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</sheetData>
  <sheetProtection/>
  <mergeCells count="9">
    <mergeCell ref="G1:I1"/>
    <mergeCell ref="A10:I10"/>
    <mergeCell ref="A15:I15"/>
    <mergeCell ref="A17:I17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SheetLayoutView="100" zoomScalePageLayoutView="0" workbookViewId="0" topLeftCell="I2">
      <selection activeCell="R2" sqref="R2:U2"/>
    </sheetView>
  </sheetViews>
  <sheetFormatPr defaultColWidth="9.140625" defaultRowHeight="15"/>
  <cols>
    <col min="1" max="1" width="4.7109375" style="24" customWidth="1"/>
    <col min="2" max="2" width="33.8515625" style="14" customWidth="1"/>
    <col min="3" max="3" width="10.7109375" style="15" customWidth="1"/>
    <col min="4" max="4" width="8.57421875" style="15" customWidth="1"/>
    <col min="5" max="5" width="14.00390625" style="15" customWidth="1"/>
    <col min="6" max="6" width="14.00390625" style="15" bestFit="1" customWidth="1"/>
    <col min="7" max="7" width="12.8515625" style="15" bestFit="1" customWidth="1"/>
    <col min="8" max="8" width="15.00390625" style="15" customWidth="1"/>
    <col min="9" max="12" width="12.8515625" style="15" bestFit="1" customWidth="1"/>
    <col min="13" max="13" width="24.00390625" style="15" customWidth="1"/>
    <col min="14" max="14" width="7.8515625" style="14" bestFit="1" customWidth="1"/>
    <col min="15" max="20" width="7.421875" style="14" bestFit="1" customWidth="1"/>
    <col min="21" max="21" width="15.57421875" style="14" customWidth="1"/>
    <col min="22" max="16384" width="9.140625" style="14" customWidth="1"/>
  </cols>
  <sheetData>
    <row r="1" ht="24" customHeight="1" hidden="1">
      <c r="A1" s="14"/>
    </row>
    <row r="2" spans="1:21" ht="44.25" customHeight="1">
      <c r="A2" s="14"/>
      <c r="R2" s="43" t="s">
        <v>67</v>
      </c>
      <c r="S2" s="44"/>
      <c r="T2" s="44"/>
      <c r="U2" s="44"/>
    </row>
    <row r="3" spans="13:21" s="7" customFormat="1" ht="12.75">
      <c r="M3" s="80" t="s">
        <v>52</v>
      </c>
      <c r="N3" s="80"/>
      <c r="O3" s="80"/>
      <c r="P3" s="80"/>
      <c r="Q3" s="80"/>
      <c r="R3" s="80"/>
      <c r="S3" s="80"/>
      <c r="T3" s="80"/>
      <c r="U3" s="80"/>
    </row>
    <row r="4" spans="1:21" s="7" customFormat="1" ht="1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7" customFormat="1" ht="33.75" customHeight="1">
      <c r="A5" s="82" t="s">
        <v>32</v>
      </c>
      <c r="B5" s="82" t="s">
        <v>36</v>
      </c>
      <c r="C5" s="82" t="s">
        <v>37</v>
      </c>
      <c r="D5" s="83" t="s">
        <v>24</v>
      </c>
      <c r="E5" s="82" t="s">
        <v>38</v>
      </c>
      <c r="F5" s="82"/>
      <c r="G5" s="82"/>
      <c r="H5" s="82"/>
      <c r="I5" s="82"/>
      <c r="J5" s="82"/>
      <c r="K5" s="82"/>
      <c r="L5" s="82"/>
      <c r="M5" s="82" t="s">
        <v>33</v>
      </c>
      <c r="N5" s="82"/>
      <c r="O5" s="82"/>
      <c r="P5" s="82"/>
      <c r="Q5" s="82"/>
      <c r="R5" s="82"/>
      <c r="S5" s="82"/>
      <c r="T5" s="82"/>
      <c r="U5" s="85" t="s">
        <v>39</v>
      </c>
    </row>
    <row r="6" spans="1:21" s="7" customFormat="1" ht="31.5" customHeight="1">
      <c r="A6" s="82"/>
      <c r="B6" s="82"/>
      <c r="C6" s="82"/>
      <c r="D6" s="84"/>
      <c r="E6" s="16" t="s">
        <v>4</v>
      </c>
      <c r="F6" s="2">
        <v>2014</v>
      </c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3">
        <v>2020</v>
      </c>
      <c r="M6" s="3" t="s">
        <v>34</v>
      </c>
      <c r="N6" s="2">
        <v>2014</v>
      </c>
      <c r="O6" s="2">
        <v>2015</v>
      </c>
      <c r="P6" s="2">
        <v>2016</v>
      </c>
      <c r="Q6" s="2">
        <v>2017</v>
      </c>
      <c r="R6" s="2">
        <v>2018</v>
      </c>
      <c r="S6" s="2">
        <v>2019</v>
      </c>
      <c r="T6" s="3">
        <v>2020</v>
      </c>
      <c r="U6" s="86"/>
    </row>
    <row r="7" spans="1:21" s="7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s="7" customFormat="1" ht="16.5" customHeight="1">
      <c r="A8" s="17"/>
      <c r="B8" s="65" t="s">
        <v>23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spans="1:21" s="7" customFormat="1" ht="24" customHeight="1">
      <c r="A9" s="5" t="s">
        <v>6</v>
      </c>
      <c r="B9" s="77" t="s">
        <v>62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</row>
    <row r="10" spans="1:21" s="7" customFormat="1" ht="12.75" customHeight="1">
      <c r="A10" s="61" t="s">
        <v>5</v>
      </c>
      <c r="B10" s="62" t="s">
        <v>59</v>
      </c>
      <c r="C10" s="61" t="s">
        <v>63</v>
      </c>
      <c r="D10" s="8" t="s">
        <v>4</v>
      </c>
      <c r="E10" s="9">
        <f aca="true" t="shared" si="0" ref="E10:L10">E11+E12+E13+E14</f>
        <v>32333467.22</v>
      </c>
      <c r="F10" s="9">
        <f t="shared" si="0"/>
        <v>11383547.72</v>
      </c>
      <c r="G10" s="9">
        <f t="shared" si="0"/>
        <v>2258879.5</v>
      </c>
      <c r="H10" s="9">
        <f t="shared" si="0"/>
        <v>10000000</v>
      </c>
      <c r="I10" s="9">
        <f t="shared" si="0"/>
        <v>2172760</v>
      </c>
      <c r="J10" s="9">
        <f t="shared" si="0"/>
        <v>2172760</v>
      </c>
      <c r="K10" s="9">
        <f t="shared" si="0"/>
        <v>2172760</v>
      </c>
      <c r="L10" s="9">
        <f t="shared" si="0"/>
        <v>2172760</v>
      </c>
      <c r="M10" s="71" t="s">
        <v>57</v>
      </c>
      <c r="N10" s="74">
        <v>10216</v>
      </c>
      <c r="O10" s="74">
        <v>1850</v>
      </c>
      <c r="P10" s="74">
        <v>2048.27</v>
      </c>
      <c r="Q10" s="74">
        <v>1945.85</v>
      </c>
      <c r="R10" s="74">
        <f>Q10</f>
        <v>1945.85</v>
      </c>
      <c r="S10" s="74">
        <f>Q10</f>
        <v>1945.85</v>
      </c>
      <c r="T10" s="74">
        <f>Q10</f>
        <v>1945.85</v>
      </c>
      <c r="U10" s="68" t="s">
        <v>35</v>
      </c>
    </row>
    <row r="11" spans="1:21" s="7" customFormat="1" ht="12.75">
      <c r="A11" s="61"/>
      <c r="B11" s="63"/>
      <c r="C11" s="61"/>
      <c r="D11" s="8" t="s">
        <v>2</v>
      </c>
      <c r="E11" s="9">
        <f>F11+G11+H11+I11+J11+K11+L11</f>
        <v>23484119.5</v>
      </c>
      <c r="F11" s="9">
        <v>2534200</v>
      </c>
      <c r="G11" s="9">
        <f>2400000-92051-49069.5</f>
        <v>2258879.5</v>
      </c>
      <c r="H11" s="9">
        <f>10000000</f>
        <v>10000000</v>
      </c>
      <c r="I11" s="9">
        <v>2172760</v>
      </c>
      <c r="J11" s="9">
        <v>2172760</v>
      </c>
      <c r="K11" s="9">
        <v>2172760</v>
      </c>
      <c r="L11" s="9">
        <v>2172760</v>
      </c>
      <c r="M11" s="72"/>
      <c r="N11" s="75"/>
      <c r="O11" s="75"/>
      <c r="P11" s="75"/>
      <c r="Q11" s="75"/>
      <c r="R11" s="75"/>
      <c r="S11" s="75"/>
      <c r="T11" s="75"/>
      <c r="U11" s="69"/>
    </row>
    <row r="12" spans="1:21" s="7" customFormat="1" ht="12.75">
      <c r="A12" s="61"/>
      <c r="B12" s="63"/>
      <c r="C12" s="61"/>
      <c r="D12" s="8" t="s">
        <v>0</v>
      </c>
      <c r="E12" s="9">
        <f>F12+G12+H12+I12+J12+K12+L12</f>
        <v>8849347.72</v>
      </c>
      <c r="F12" s="9">
        <f>8873027.17-23679.45</f>
        <v>8849347.72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72"/>
      <c r="N12" s="75"/>
      <c r="O12" s="75"/>
      <c r="P12" s="75"/>
      <c r="Q12" s="75"/>
      <c r="R12" s="75"/>
      <c r="S12" s="75"/>
      <c r="T12" s="75"/>
      <c r="U12" s="69"/>
    </row>
    <row r="13" spans="1:21" s="7" customFormat="1" ht="12.75" customHeight="1">
      <c r="A13" s="61"/>
      <c r="B13" s="63"/>
      <c r="C13" s="61"/>
      <c r="D13" s="8" t="s">
        <v>1</v>
      </c>
      <c r="E13" s="9">
        <f>F13+G13+H13+I13+J13+K13+L13</f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72"/>
      <c r="N13" s="75"/>
      <c r="O13" s="75"/>
      <c r="P13" s="75"/>
      <c r="Q13" s="75"/>
      <c r="R13" s="75"/>
      <c r="S13" s="75"/>
      <c r="T13" s="75"/>
      <c r="U13" s="69"/>
    </row>
    <row r="14" spans="1:21" s="7" customFormat="1" ht="14.25" customHeight="1">
      <c r="A14" s="61"/>
      <c r="B14" s="64"/>
      <c r="C14" s="61"/>
      <c r="D14" s="8" t="s">
        <v>3</v>
      </c>
      <c r="E14" s="9">
        <f>F14+G14+H14+I14+J14+K14+L14</f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73"/>
      <c r="N14" s="76"/>
      <c r="O14" s="76"/>
      <c r="P14" s="76"/>
      <c r="Q14" s="76"/>
      <c r="R14" s="76"/>
      <c r="S14" s="76"/>
      <c r="T14" s="76"/>
      <c r="U14" s="70"/>
    </row>
    <row r="15" spans="1:21" s="7" customFormat="1" ht="22.5" customHeight="1">
      <c r="A15" s="61" t="s">
        <v>12</v>
      </c>
      <c r="B15" s="90" t="s">
        <v>56</v>
      </c>
      <c r="C15" s="61" t="s">
        <v>63</v>
      </c>
      <c r="D15" s="8" t="s">
        <v>4</v>
      </c>
      <c r="E15" s="96" t="s">
        <v>13</v>
      </c>
      <c r="F15" s="97"/>
      <c r="G15" s="97"/>
      <c r="H15" s="97"/>
      <c r="I15" s="97"/>
      <c r="J15" s="97"/>
      <c r="K15" s="97"/>
      <c r="L15" s="98"/>
      <c r="M15" s="71" t="s">
        <v>47</v>
      </c>
      <c r="N15" s="74">
        <v>0</v>
      </c>
      <c r="O15" s="74">
        <v>1</v>
      </c>
      <c r="P15" s="74">
        <v>1</v>
      </c>
      <c r="Q15" s="74">
        <v>1</v>
      </c>
      <c r="R15" s="74">
        <v>1</v>
      </c>
      <c r="S15" s="74">
        <v>1</v>
      </c>
      <c r="T15" s="74">
        <v>1</v>
      </c>
      <c r="U15" s="68" t="s">
        <v>35</v>
      </c>
    </row>
    <row r="16" spans="1:21" s="7" customFormat="1" ht="22.5" customHeight="1">
      <c r="A16" s="61"/>
      <c r="B16" s="90"/>
      <c r="C16" s="61"/>
      <c r="D16" s="8" t="s">
        <v>2</v>
      </c>
      <c r="E16" s="99"/>
      <c r="F16" s="100"/>
      <c r="G16" s="100"/>
      <c r="H16" s="100"/>
      <c r="I16" s="100"/>
      <c r="J16" s="100"/>
      <c r="K16" s="100"/>
      <c r="L16" s="101"/>
      <c r="M16" s="72"/>
      <c r="N16" s="75"/>
      <c r="O16" s="75"/>
      <c r="P16" s="75"/>
      <c r="Q16" s="75"/>
      <c r="R16" s="75"/>
      <c r="S16" s="75"/>
      <c r="T16" s="75"/>
      <c r="U16" s="69"/>
    </row>
    <row r="17" spans="1:21" s="7" customFormat="1" ht="16.5" customHeight="1">
      <c r="A17" s="61"/>
      <c r="B17" s="90"/>
      <c r="C17" s="61"/>
      <c r="D17" s="8" t="s">
        <v>0</v>
      </c>
      <c r="E17" s="99"/>
      <c r="F17" s="100"/>
      <c r="G17" s="100"/>
      <c r="H17" s="100"/>
      <c r="I17" s="100"/>
      <c r="J17" s="100"/>
      <c r="K17" s="100"/>
      <c r="L17" s="101"/>
      <c r="M17" s="72"/>
      <c r="N17" s="75"/>
      <c r="O17" s="75"/>
      <c r="P17" s="75"/>
      <c r="Q17" s="75"/>
      <c r="R17" s="75"/>
      <c r="S17" s="75"/>
      <c r="T17" s="75"/>
      <c r="U17" s="69"/>
    </row>
    <row r="18" spans="1:21" s="7" customFormat="1" ht="18.75" customHeight="1">
      <c r="A18" s="61"/>
      <c r="B18" s="90"/>
      <c r="C18" s="61"/>
      <c r="D18" s="8" t="s">
        <v>1</v>
      </c>
      <c r="E18" s="99"/>
      <c r="F18" s="100"/>
      <c r="G18" s="100"/>
      <c r="H18" s="100"/>
      <c r="I18" s="100"/>
      <c r="J18" s="100"/>
      <c r="K18" s="100"/>
      <c r="L18" s="101"/>
      <c r="M18" s="72"/>
      <c r="N18" s="75"/>
      <c r="O18" s="75"/>
      <c r="P18" s="75"/>
      <c r="Q18" s="75"/>
      <c r="R18" s="75"/>
      <c r="S18" s="75"/>
      <c r="T18" s="75"/>
      <c r="U18" s="69"/>
    </row>
    <row r="19" spans="1:21" s="7" customFormat="1" ht="23.25" customHeight="1">
      <c r="A19" s="61"/>
      <c r="B19" s="90"/>
      <c r="C19" s="61"/>
      <c r="D19" s="8" t="s">
        <v>3</v>
      </c>
      <c r="E19" s="102"/>
      <c r="F19" s="103"/>
      <c r="G19" s="103"/>
      <c r="H19" s="103"/>
      <c r="I19" s="103"/>
      <c r="J19" s="103"/>
      <c r="K19" s="103"/>
      <c r="L19" s="104"/>
      <c r="M19" s="73"/>
      <c r="N19" s="76"/>
      <c r="O19" s="76"/>
      <c r="P19" s="76"/>
      <c r="Q19" s="76"/>
      <c r="R19" s="76"/>
      <c r="S19" s="76"/>
      <c r="T19" s="76"/>
      <c r="U19" s="70"/>
    </row>
    <row r="20" spans="1:21" s="7" customFormat="1" ht="12.75" customHeight="1">
      <c r="A20" s="61"/>
      <c r="B20" s="91" t="s">
        <v>40</v>
      </c>
      <c r="C20" s="61"/>
      <c r="D20" s="18" t="s">
        <v>4</v>
      </c>
      <c r="E20" s="19">
        <f aca="true" t="shared" si="1" ref="E20:L20">E21+E22+E23+E24</f>
        <v>32333467.22</v>
      </c>
      <c r="F20" s="19">
        <f t="shared" si="1"/>
        <v>11383547.72</v>
      </c>
      <c r="G20" s="19">
        <f t="shared" si="1"/>
        <v>2258879.5</v>
      </c>
      <c r="H20" s="19">
        <f t="shared" si="1"/>
        <v>10000000</v>
      </c>
      <c r="I20" s="19">
        <f t="shared" si="1"/>
        <v>2172760</v>
      </c>
      <c r="J20" s="19">
        <f t="shared" si="1"/>
        <v>2172760</v>
      </c>
      <c r="K20" s="19">
        <f t="shared" si="1"/>
        <v>2172760</v>
      </c>
      <c r="L20" s="19">
        <f t="shared" si="1"/>
        <v>2172760</v>
      </c>
      <c r="M20" s="71"/>
      <c r="N20" s="87"/>
      <c r="O20" s="87"/>
      <c r="P20" s="87"/>
      <c r="Q20" s="87"/>
      <c r="R20" s="87"/>
      <c r="S20" s="87"/>
      <c r="T20" s="87"/>
      <c r="U20" s="68"/>
    </row>
    <row r="21" spans="1:23" s="7" customFormat="1" ht="12.75">
      <c r="A21" s="61"/>
      <c r="B21" s="91"/>
      <c r="C21" s="61"/>
      <c r="D21" s="8" t="s">
        <v>2</v>
      </c>
      <c r="E21" s="19">
        <f>F21+G21+H21+I21+J21+K21+L21</f>
        <v>23484119.5</v>
      </c>
      <c r="F21" s="9">
        <f>F11</f>
        <v>2534200</v>
      </c>
      <c r="G21" s="9">
        <f aca="true" t="shared" si="2" ref="G21:L21">G10+G16</f>
        <v>2258879.5</v>
      </c>
      <c r="H21" s="9">
        <f t="shared" si="2"/>
        <v>10000000</v>
      </c>
      <c r="I21" s="9">
        <f t="shared" si="2"/>
        <v>2172760</v>
      </c>
      <c r="J21" s="9">
        <f t="shared" si="2"/>
        <v>2172760</v>
      </c>
      <c r="K21" s="9">
        <f t="shared" si="2"/>
        <v>2172760</v>
      </c>
      <c r="L21" s="9">
        <f t="shared" si="2"/>
        <v>2172760</v>
      </c>
      <c r="M21" s="72"/>
      <c r="N21" s="88"/>
      <c r="O21" s="88"/>
      <c r="P21" s="88"/>
      <c r="Q21" s="88"/>
      <c r="R21" s="88"/>
      <c r="S21" s="88"/>
      <c r="T21" s="88"/>
      <c r="U21" s="69"/>
      <c r="W21" s="10"/>
    </row>
    <row r="22" spans="1:21" s="7" customFormat="1" ht="12.75">
      <c r="A22" s="61"/>
      <c r="B22" s="91"/>
      <c r="C22" s="61"/>
      <c r="D22" s="8" t="s">
        <v>0</v>
      </c>
      <c r="E22" s="19">
        <f>F22+G22+H22+I22+J22+K22+L22</f>
        <v>8849347.72</v>
      </c>
      <c r="F22" s="9">
        <f>F12</f>
        <v>8849347.72</v>
      </c>
      <c r="G22" s="9">
        <f aca="true" t="shared" si="3" ref="G22:L22">G12</f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72"/>
      <c r="N22" s="88"/>
      <c r="O22" s="88"/>
      <c r="P22" s="88"/>
      <c r="Q22" s="88"/>
      <c r="R22" s="88"/>
      <c r="S22" s="88"/>
      <c r="T22" s="88"/>
      <c r="U22" s="69"/>
    </row>
    <row r="23" spans="1:21" s="7" customFormat="1" ht="12.75">
      <c r="A23" s="61"/>
      <c r="B23" s="91"/>
      <c r="C23" s="61"/>
      <c r="D23" s="8" t="s">
        <v>1</v>
      </c>
      <c r="E23" s="19">
        <f>F23+G23+H23+I23+J23+K23+L23</f>
        <v>0</v>
      </c>
      <c r="F23" s="9">
        <f>F13</f>
        <v>0</v>
      </c>
      <c r="G23" s="9">
        <f aca="true" t="shared" si="4" ref="G23:L23">G12+G18</f>
        <v>0</v>
      </c>
      <c r="H23" s="9">
        <f t="shared" si="4"/>
        <v>0</v>
      </c>
      <c r="I23" s="9">
        <f t="shared" si="4"/>
        <v>0</v>
      </c>
      <c r="J23" s="9">
        <f t="shared" si="4"/>
        <v>0</v>
      </c>
      <c r="K23" s="9">
        <f t="shared" si="4"/>
        <v>0</v>
      </c>
      <c r="L23" s="9">
        <f t="shared" si="4"/>
        <v>0</v>
      </c>
      <c r="M23" s="72"/>
      <c r="N23" s="88"/>
      <c r="O23" s="88"/>
      <c r="P23" s="88"/>
      <c r="Q23" s="88"/>
      <c r="R23" s="88"/>
      <c r="S23" s="88"/>
      <c r="T23" s="88"/>
      <c r="U23" s="69"/>
    </row>
    <row r="24" spans="1:21" s="7" customFormat="1" ht="12.75">
      <c r="A24" s="61"/>
      <c r="B24" s="91"/>
      <c r="C24" s="61"/>
      <c r="D24" s="8" t="s">
        <v>3</v>
      </c>
      <c r="E24" s="19">
        <f>F24+G24+H24+I24+J24+K24+L24</f>
        <v>0</v>
      </c>
      <c r="F24" s="9">
        <f>F14</f>
        <v>0</v>
      </c>
      <c r="G24" s="9">
        <f aca="true" t="shared" si="5" ref="G24:L24">G13+G19</f>
        <v>0</v>
      </c>
      <c r="H24" s="9">
        <f t="shared" si="5"/>
        <v>0</v>
      </c>
      <c r="I24" s="9">
        <f t="shared" si="5"/>
        <v>0</v>
      </c>
      <c r="J24" s="9">
        <f t="shared" si="5"/>
        <v>0</v>
      </c>
      <c r="K24" s="9">
        <f t="shared" si="5"/>
        <v>0</v>
      </c>
      <c r="L24" s="9">
        <f t="shared" si="5"/>
        <v>0</v>
      </c>
      <c r="M24" s="73"/>
      <c r="N24" s="89"/>
      <c r="O24" s="89"/>
      <c r="P24" s="89"/>
      <c r="Q24" s="89"/>
      <c r="R24" s="89"/>
      <c r="S24" s="89"/>
      <c r="T24" s="89"/>
      <c r="U24" s="70"/>
    </row>
    <row r="25" spans="1:21" s="7" customFormat="1" ht="19.5" customHeight="1">
      <c r="A25" s="4" t="s">
        <v>7</v>
      </c>
      <c r="B25" s="77" t="s">
        <v>44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</row>
    <row r="26" spans="1:21" s="7" customFormat="1" ht="15" customHeight="1">
      <c r="A26" s="61" t="s">
        <v>8</v>
      </c>
      <c r="B26" s="93" t="s">
        <v>58</v>
      </c>
      <c r="C26" s="61" t="s">
        <v>63</v>
      </c>
      <c r="D26" s="8" t="s">
        <v>4</v>
      </c>
      <c r="E26" s="9">
        <f aca="true" t="shared" si="6" ref="E26:L26">E27+E28+E29+E30</f>
        <v>628912487.81</v>
      </c>
      <c r="F26" s="9">
        <f t="shared" si="6"/>
        <v>99301286.41999997</v>
      </c>
      <c r="G26" s="9">
        <f t="shared" si="6"/>
        <v>93706474.22999999</v>
      </c>
      <c r="H26" s="9">
        <f t="shared" si="6"/>
        <v>94671607.16000001</v>
      </c>
      <c r="I26" s="9">
        <f t="shared" si="6"/>
        <v>85308280</v>
      </c>
      <c r="J26" s="9">
        <f t="shared" si="6"/>
        <v>85308280</v>
      </c>
      <c r="K26" s="9">
        <f t="shared" si="6"/>
        <v>85308280</v>
      </c>
      <c r="L26" s="9">
        <f t="shared" si="6"/>
        <v>85308280</v>
      </c>
      <c r="M26" s="71" t="s">
        <v>49</v>
      </c>
      <c r="N26" s="108">
        <v>52.8</v>
      </c>
      <c r="O26" s="108">
        <v>54.28</v>
      </c>
      <c r="P26" s="108">
        <v>54.28</v>
      </c>
      <c r="Q26" s="108">
        <v>54.28</v>
      </c>
      <c r="R26" s="108">
        <v>54.28</v>
      </c>
      <c r="S26" s="108">
        <v>54.28</v>
      </c>
      <c r="T26" s="108">
        <v>54.28</v>
      </c>
      <c r="U26" s="113" t="s">
        <v>35</v>
      </c>
    </row>
    <row r="27" spans="1:21" s="7" customFormat="1" ht="12.75">
      <c r="A27" s="61"/>
      <c r="B27" s="94"/>
      <c r="C27" s="61"/>
      <c r="D27" s="8" t="s">
        <v>2</v>
      </c>
      <c r="E27" s="9">
        <f>F27+G27+H27+I27+J27+K27+L27</f>
        <v>628912487.81</v>
      </c>
      <c r="F27" s="9">
        <f>F33+F38+F43+F48+F53+F58+F63</f>
        <v>99301286.41999997</v>
      </c>
      <c r="G27" s="9">
        <f>G33+G38+G43+G48+G53+G58+G63</f>
        <v>93706474.22999999</v>
      </c>
      <c r="H27" s="9">
        <f aca="true" t="shared" si="7" ref="G27:L30">H33+H38+H43+H48+H53+H58</f>
        <v>94671607.16000001</v>
      </c>
      <c r="I27" s="9">
        <f t="shared" si="7"/>
        <v>85308280</v>
      </c>
      <c r="J27" s="9">
        <f t="shared" si="7"/>
        <v>85308280</v>
      </c>
      <c r="K27" s="9">
        <f t="shared" si="7"/>
        <v>85308280</v>
      </c>
      <c r="L27" s="9">
        <f t="shared" si="7"/>
        <v>85308280</v>
      </c>
      <c r="M27" s="72"/>
      <c r="N27" s="108"/>
      <c r="O27" s="108"/>
      <c r="P27" s="108"/>
      <c r="Q27" s="108"/>
      <c r="R27" s="108"/>
      <c r="S27" s="108"/>
      <c r="T27" s="108"/>
      <c r="U27" s="113"/>
    </row>
    <row r="28" spans="1:21" s="7" customFormat="1" ht="12.75">
      <c r="A28" s="61"/>
      <c r="B28" s="94"/>
      <c r="C28" s="61"/>
      <c r="D28" s="8" t="s">
        <v>0</v>
      </c>
      <c r="E28" s="9">
        <f>F28+G28+H28+I28+J28+K28+L28</f>
        <v>0</v>
      </c>
      <c r="F28" s="9">
        <f>F34+F39+F44+F49+F54+F59</f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72"/>
      <c r="N28" s="108"/>
      <c r="O28" s="108"/>
      <c r="P28" s="108"/>
      <c r="Q28" s="108"/>
      <c r="R28" s="108"/>
      <c r="S28" s="108"/>
      <c r="T28" s="108"/>
      <c r="U28" s="113"/>
    </row>
    <row r="29" spans="1:21" s="7" customFormat="1" ht="12.75">
      <c r="A29" s="61"/>
      <c r="B29" s="94"/>
      <c r="C29" s="61"/>
      <c r="D29" s="8" t="s">
        <v>1</v>
      </c>
      <c r="E29" s="9">
        <f>F29+G29+H29+I29+J29+K29+L29</f>
        <v>0</v>
      </c>
      <c r="F29" s="9">
        <f>F35+F40+F45+F50+F55+F60</f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72"/>
      <c r="N29" s="108"/>
      <c r="O29" s="108"/>
      <c r="P29" s="108"/>
      <c r="Q29" s="108"/>
      <c r="R29" s="108"/>
      <c r="S29" s="108"/>
      <c r="T29" s="108"/>
      <c r="U29" s="113"/>
    </row>
    <row r="30" spans="1:21" s="7" customFormat="1" ht="12.75">
      <c r="A30" s="61"/>
      <c r="B30" s="95"/>
      <c r="C30" s="61"/>
      <c r="D30" s="8" t="s">
        <v>3</v>
      </c>
      <c r="E30" s="9">
        <f>F30+G30+H30+I30+J30+K30+L30</f>
        <v>0</v>
      </c>
      <c r="F30" s="9">
        <f>F36+F41+F46+F51+F56+F61</f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73"/>
      <c r="N30" s="108"/>
      <c r="O30" s="108"/>
      <c r="P30" s="108"/>
      <c r="Q30" s="108"/>
      <c r="R30" s="108"/>
      <c r="S30" s="108"/>
      <c r="T30" s="108"/>
      <c r="U30" s="113"/>
    </row>
    <row r="31" spans="1:21" s="7" customFormat="1" ht="12.75">
      <c r="A31" s="4"/>
      <c r="B31" s="6" t="s">
        <v>41</v>
      </c>
      <c r="C31" s="4"/>
      <c r="D31" s="8"/>
      <c r="E31" s="9"/>
      <c r="F31" s="9"/>
      <c r="G31" s="9"/>
      <c r="H31" s="9"/>
      <c r="I31" s="9"/>
      <c r="J31" s="9"/>
      <c r="K31" s="9"/>
      <c r="L31" s="9"/>
      <c r="M31" s="11"/>
      <c r="N31" s="12"/>
      <c r="O31" s="12"/>
      <c r="P31" s="12"/>
      <c r="Q31" s="12"/>
      <c r="R31" s="12"/>
      <c r="S31" s="12"/>
      <c r="T31" s="12"/>
      <c r="U31" s="13"/>
    </row>
    <row r="32" spans="1:21" s="7" customFormat="1" ht="12.75">
      <c r="A32" s="58" t="s">
        <v>10</v>
      </c>
      <c r="B32" s="60" t="s">
        <v>15</v>
      </c>
      <c r="C32" s="61" t="s">
        <v>63</v>
      </c>
      <c r="D32" s="8" t="s">
        <v>4</v>
      </c>
      <c r="E32" s="9">
        <f aca="true" t="shared" si="8" ref="E32:L32">E33+E34+E35+E36</f>
        <v>610424825.12</v>
      </c>
      <c r="F32" s="9">
        <f t="shared" si="8"/>
        <v>94589466.44999999</v>
      </c>
      <c r="G32" s="9">
        <f t="shared" si="8"/>
        <v>89464662.55</v>
      </c>
      <c r="H32" s="9">
        <f t="shared" si="8"/>
        <v>94609376.12</v>
      </c>
      <c r="I32" s="9">
        <f t="shared" si="8"/>
        <v>82940330</v>
      </c>
      <c r="J32" s="9">
        <f t="shared" si="8"/>
        <v>82940330</v>
      </c>
      <c r="K32" s="9">
        <f t="shared" si="8"/>
        <v>82940330</v>
      </c>
      <c r="L32" s="9">
        <f t="shared" si="8"/>
        <v>82940330</v>
      </c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21" s="7" customFormat="1" ht="12.75">
      <c r="A33" s="59"/>
      <c r="B33" s="60"/>
      <c r="C33" s="61"/>
      <c r="D33" s="8" t="s">
        <v>2</v>
      </c>
      <c r="E33" s="9">
        <f>F33+G33+H33+I33+J33+K33+L33</f>
        <v>610424825.12</v>
      </c>
      <c r="F33" s="9">
        <f>72226585.02+22520081.43-157200</f>
        <v>94589466.44999999</v>
      </c>
      <c r="G33" s="9">
        <f>89288352.08-8556.28+184866.75</f>
        <v>89464662.55</v>
      </c>
      <c r="H33" s="9">
        <v>94609376.12</v>
      </c>
      <c r="I33" s="9">
        <v>82940330</v>
      </c>
      <c r="J33" s="9">
        <v>82940330</v>
      </c>
      <c r="K33" s="9">
        <v>82940330</v>
      </c>
      <c r="L33" s="9">
        <v>82940330</v>
      </c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 s="7" customFormat="1" ht="12.75">
      <c r="A34" s="59"/>
      <c r="B34" s="60"/>
      <c r="C34" s="61"/>
      <c r="D34" s="8" t="s">
        <v>0</v>
      </c>
      <c r="E34" s="9">
        <f>F34+G34+H34+I34+J34+K34+L34</f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s="7" customFormat="1" ht="12.75">
      <c r="A35" s="59"/>
      <c r="B35" s="60"/>
      <c r="C35" s="61"/>
      <c r="D35" s="8" t="s">
        <v>1</v>
      </c>
      <c r="E35" s="9">
        <f>F35+G35+H35+I35+J35+K35+L35</f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7" customFormat="1" ht="12.75">
      <c r="A36" s="59"/>
      <c r="B36" s="60"/>
      <c r="C36" s="61"/>
      <c r="D36" s="8" t="s">
        <v>3</v>
      </c>
      <c r="E36" s="9">
        <f>F36+G36+H36+I36+J36+K36+L36</f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s="7" customFormat="1" ht="12.75">
      <c r="A37" s="59" t="s">
        <v>11</v>
      </c>
      <c r="B37" s="60" t="s">
        <v>16</v>
      </c>
      <c r="C37" s="61" t="s">
        <v>63</v>
      </c>
      <c r="D37" s="8" t="s">
        <v>4</v>
      </c>
      <c r="E37" s="9">
        <f aca="true" t="shared" si="9" ref="E37:L37">E38+E39+E40+E41</f>
        <v>13640935.66</v>
      </c>
      <c r="F37" s="9">
        <f t="shared" si="9"/>
        <v>2417143.46</v>
      </c>
      <c r="G37" s="9">
        <f t="shared" si="9"/>
        <v>2170072.2</v>
      </c>
      <c r="H37" s="9">
        <f t="shared" si="9"/>
        <v>0</v>
      </c>
      <c r="I37" s="9">
        <f t="shared" si="9"/>
        <v>2263430</v>
      </c>
      <c r="J37" s="9">
        <f t="shared" si="9"/>
        <v>2263430</v>
      </c>
      <c r="K37" s="9">
        <f t="shared" si="9"/>
        <v>2263430</v>
      </c>
      <c r="L37" s="9">
        <f t="shared" si="9"/>
        <v>2263430</v>
      </c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 s="7" customFormat="1" ht="12.75">
      <c r="A38" s="59"/>
      <c r="B38" s="60"/>
      <c r="C38" s="61"/>
      <c r="D38" s="8" t="s">
        <v>2</v>
      </c>
      <c r="E38" s="9">
        <f>F38+G38+H38+I38+J38+K38+L38</f>
        <v>13640935.66</v>
      </c>
      <c r="F38" s="9">
        <f>2483861.96-37950.03-28768.47</f>
        <v>2417143.46</v>
      </c>
      <c r="G38" s="9">
        <f>2180922.14-10849.94</f>
        <v>2170072.2</v>
      </c>
      <c r="H38" s="9">
        <v>0</v>
      </c>
      <c r="I38" s="9">
        <v>2263430</v>
      </c>
      <c r="J38" s="9">
        <v>2263430</v>
      </c>
      <c r="K38" s="9">
        <v>2263430</v>
      </c>
      <c r="L38" s="9">
        <v>2263430</v>
      </c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1" s="7" customFormat="1" ht="12.75">
      <c r="A39" s="59"/>
      <c r="B39" s="60"/>
      <c r="C39" s="61"/>
      <c r="D39" s="8" t="s">
        <v>0</v>
      </c>
      <c r="E39" s="9">
        <f>F39+G39+H39+I39+J39+K39+L39</f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1" s="7" customFormat="1" ht="12.75">
      <c r="A40" s="59"/>
      <c r="B40" s="60"/>
      <c r="C40" s="61"/>
      <c r="D40" s="8" t="s">
        <v>1</v>
      </c>
      <c r="E40" s="9">
        <f>F40+G40+H40+I40+J40+K40+L40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 s="7" customFormat="1" ht="12.75">
      <c r="A41" s="59"/>
      <c r="B41" s="60"/>
      <c r="C41" s="61"/>
      <c r="D41" s="8" t="s">
        <v>3</v>
      </c>
      <c r="E41" s="9">
        <f>F41+G41+H41+I41+J41+K41+L41</f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 s="7" customFormat="1" ht="12.75">
      <c r="A42" s="59" t="s">
        <v>17</v>
      </c>
      <c r="B42" s="60" t="s">
        <v>46</v>
      </c>
      <c r="C42" s="61" t="s">
        <v>63</v>
      </c>
      <c r="D42" s="8" t="s">
        <v>4</v>
      </c>
      <c r="E42" s="9">
        <f aca="true" t="shared" si="10" ref="E42:L42">E43+E44+E45+E46</f>
        <v>1446144.9100000001</v>
      </c>
      <c r="F42" s="9">
        <f t="shared" si="10"/>
        <v>726879.14</v>
      </c>
      <c r="G42" s="9">
        <f t="shared" si="10"/>
        <v>719265.77</v>
      </c>
      <c r="H42" s="9">
        <f t="shared" si="10"/>
        <v>0</v>
      </c>
      <c r="I42" s="9">
        <f t="shared" si="10"/>
        <v>0</v>
      </c>
      <c r="J42" s="9">
        <f t="shared" si="10"/>
        <v>0</v>
      </c>
      <c r="K42" s="9">
        <f t="shared" si="10"/>
        <v>0</v>
      </c>
      <c r="L42" s="9">
        <f t="shared" si="10"/>
        <v>0</v>
      </c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 s="7" customFormat="1" ht="12.75">
      <c r="A43" s="59"/>
      <c r="B43" s="60"/>
      <c r="C43" s="61"/>
      <c r="D43" s="8" t="s">
        <v>2</v>
      </c>
      <c r="E43" s="9">
        <f>F43+G43+H43+I43+J43+K43+L43</f>
        <v>1446144.9100000001</v>
      </c>
      <c r="F43" s="9">
        <f>617706.9+37950.03+71222.21</f>
        <v>726879.14</v>
      </c>
      <c r="G43" s="9">
        <f>722880.17-3614.4</f>
        <v>719265.77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 s="7" customFormat="1" ht="12.75">
      <c r="A44" s="59"/>
      <c r="B44" s="60"/>
      <c r="C44" s="61"/>
      <c r="D44" s="8" t="s">
        <v>0</v>
      </c>
      <c r="E44" s="9">
        <f>F44+G44+H44+I44+J44+K44+L44</f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 s="7" customFormat="1" ht="12.75">
      <c r="A45" s="59"/>
      <c r="B45" s="60"/>
      <c r="C45" s="61"/>
      <c r="D45" s="8" t="s">
        <v>1</v>
      </c>
      <c r="E45" s="9">
        <f>F45+G45+H45+I45+J45+K45+L45</f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06"/>
      <c r="N45" s="106"/>
      <c r="O45" s="106"/>
      <c r="P45" s="106"/>
      <c r="Q45" s="106"/>
      <c r="R45" s="106"/>
      <c r="S45" s="106"/>
      <c r="T45" s="106"/>
      <c r="U45" s="106"/>
    </row>
    <row r="46" spans="1:21" s="7" customFormat="1" ht="12.75">
      <c r="A46" s="59"/>
      <c r="B46" s="60"/>
      <c r="C46" s="61"/>
      <c r="D46" s="8" t="s">
        <v>3</v>
      </c>
      <c r="E46" s="9">
        <f>F46+G46+H46+I46+J46+K46+L46</f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s="7" customFormat="1" ht="12.75">
      <c r="A47" s="59" t="s">
        <v>18</v>
      </c>
      <c r="B47" s="60" t="s">
        <v>45</v>
      </c>
      <c r="C47" s="61" t="s">
        <v>63</v>
      </c>
      <c r="D47" s="8" t="s">
        <v>4</v>
      </c>
      <c r="E47" s="9">
        <f aca="true" t="shared" si="11" ref="E47:L47">E48+E49+E50+E51</f>
        <v>1400450.9100000001</v>
      </c>
      <c r="F47" s="9">
        <f t="shared" si="11"/>
        <v>1400450.9100000001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 s="7" customFormat="1" ht="12.75">
      <c r="A48" s="59"/>
      <c r="B48" s="60"/>
      <c r="C48" s="61"/>
      <c r="D48" s="8" t="s">
        <v>2</v>
      </c>
      <c r="E48" s="9">
        <f>F48+G48+H48+I48+J48+K48+L48</f>
        <v>1400450.9100000001</v>
      </c>
      <c r="F48" s="9">
        <f>1471673.12-71222.21</f>
        <v>1400450.9100000001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s="7" customFormat="1" ht="12.75">
      <c r="A49" s="59"/>
      <c r="B49" s="60"/>
      <c r="C49" s="61"/>
      <c r="D49" s="8" t="s">
        <v>0</v>
      </c>
      <c r="E49" s="9">
        <f>F49+G49+H49+I49+J49+K49+L49</f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s="7" customFormat="1" ht="12.75">
      <c r="A50" s="59"/>
      <c r="B50" s="60"/>
      <c r="C50" s="61"/>
      <c r="D50" s="8" t="s">
        <v>1</v>
      </c>
      <c r="E50" s="9">
        <f>F50+G50+H50+I50+J50+K50+L50</f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 s="7" customFormat="1" ht="12.75">
      <c r="A51" s="59"/>
      <c r="B51" s="60"/>
      <c r="C51" s="61"/>
      <c r="D51" s="8" t="s">
        <v>3</v>
      </c>
      <c r="E51" s="9">
        <f>F51+G51+H51+I51+J51+K51+L51</f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 s="7" customFormat="1" ht="12.75">
      <c r="A52" s="59" t="s">
        <v>19</v>
      </c>
      <c r="B52" s="60" t="s">
        <v>22</v>
      </c>
      <c r="C52" s="61" t="s">
        <v>63</v>
      </c>
      <c r="D52" s="8" t="s">
        <v>4</v>
      </c>
      <c r="E52" s="9">
        <f aca="true" t="shared" si="12" ref="E52:L52">E53+E54+E55+E56</f>
        <v>1612218.21</v>
      </c>
      <c r="F52" s="9">
        <f t="shared" si="12"/>
        <v>122346.46</v>
      </c>
      <c r="G52" s="9">
        <f t="shared" si="12"/>
        <v>1189560.71</v>
      </c>
      <c r="H52" s="9">
        <f t="shared" si="12"/>
        <v>62231.04</v>
      </c>
      <c r="I52" s="9">
        <f t="shared" si="12"/>
        <v>59520</v>
      </c>
      <c r="J52" s="9">
        <f t="shared" si="12"/>
        <v>59520</v>
      </c>
      <c r="K52" s="9">
        <f t="shared" si="12"/>
        <v>59520</v>
      </c>
      <c r="L52" s="9">
        <f t="shared" si="12"/>
        <v>59520</v>
      </c>
      <c r="M52" s="106"/>
      <c r="N52" s="106"/>
      <c r="O52" s="106"/>
      <c r="P52" s="106"/>
      <c r="Q52" s="106"/>
      <c r="R52" s="106"/>
      <c r="S52" s="106"/>
      <c r="T52" s="106"/>
      <c r="U52" s="106"/>
    </row>
    <row r="53" spans="1:21" s="7" customFormat="1" ht="12.75">
      <c r="A53" s="59"/>
      <c r="B53" s="60"/>
      <c r="C53" s="61"/>
      <c r="D53" s="8" t="s">
        <v>2</v>
      </c>
      <c r="E53" s="9">
        <f>F53+G53+H53+I53+J53+K53+L53</f>
        <v>1612218.21</v>
      </c>
      <c r="F53" s="9">
        <f>125000-2653.54</f>
        <v>122346.46</v>
      </c>
      <c r="G53" s="9">
        <f>997735.71+92051+99774</f>
        <v>1189560.71</v>
      </c>
      <c r="H53" s="9">
        <v>62231.04</v>
      </c>
      <c r="I53" s="9">
        <v>59520</v>
      </c>
      <c r="J53" s="9">
        <v>59520</v>
      </c>
      <c r="K53" s="9">
        <v>59520</v>
      </c>
      <c r="L53" s="9">
        <v>59520</v>
      </c>
      <c r="M53" s="106"/>
      <c r="N53" s="106"/>
      <c r="O53" s="106"/>
      <c r="P53" s="106"/>
      <c r="Q53" s="106"/>
      <c r="R53" s="106"/>
      <c r="S53" s="106"/>
      <c r="T53" s="106"/>
      <c r="U53" s="106"/>
    </row>
    <row r="54" spans="1:21" s="7" customFormat="1" ht="12.75">
      <c r="A54" s="59"/>
      <c r="B54" s="60"/>
      <c r="C54" s="61"/>
      <c r="D54" s="8" t="s">
        <v>0</v>
      </c>
      <c r="E54" s="9">
        <f>F54+G54+H54+I54+J54+K54+L54</f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06"/>
      <c r="N54" s="106"/>
      <c r="O54" s="106"/>
      <c r="P54" s="106"/>
      <c r="Q54" s="106"/>
      <c r="R54" s="106"/>
      <c r="S54" s="106"/>
      <c r="T54" s="106"/>
      <c r="U54" s="106"/>
    </row>
    <row r="55" spans="1:21" s="7" customFormat="1" ht="12.75">
      <c r="A55" s="59"/>
      <c r="B55" s="60"/>
      <c r="C55" s="61"/>
      <c r="D55" s="8" t="s">
        <v>1</v>
      </c>
      <c r="E55" s="9">
        <f>F55+G55+H55+I55+J55+K55+L55</f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06"/>
      <c r="N55" s="106"/>
      <c r="O55" s="106"/>
      <c r="P55" s="106"/>
      <c r="Q55" s="106"/>
      <c r="R55" s="106"/>
      <c r="S55" s="106"/>
      <c r="T55" s="106"/>
      <c r="U55" s="106"/>
    </row>
    <row r="56" spans="1:21" s="7" customFormat="1" ht="12.75">
      <c r="A56" s="59"/>
      <c r="B56" s="60"/>
      <c r="C56" s="61"/>
      <c r="D56" s="8" t="s">
        <v>3</v>
      </c>
      <c r="E56" s="9">
        <f>F56+G56+H56+I56+J56+K56+L56</f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06"/>
      <c r="N56" s="106"/>
      <c r="O56" s="106"/>
      <c r="P56" s="106"/>
      <c r="Q56" s="106"/>
      <c r="R56" s="106"/>
      <c r="S56" s="106"/>
      <c r="T56" s="106"/>
      <c r="U56" s="106"/>
    </row>
    <row r="57" spans="1:21" s="7" customFormat="1" ht="12.75">
      <c r="A57" s="58" t="s">
        <v>20</v>
      </c>
      <c r="B57" s="60" t="s">
        <v>21</v>
      </c>
      <c r="C57" s="61" t="s">
        <v>63</v>
      </c>
      <c r="D57" s="8" t="s">
        <v>4</v>
      </c>
      <c r="E57" s="9">
        <f aca="true" t="shared" si="13" ref="E57:L57">E58+E59+E60+E61</f>
        <v>320000</v>
      </c>
      <c r="F57" s="9">
        <f t="shared" si="13"/>
        <v>45000</v>
      </c>
      <c r="G57" s="9">
        <f t="shared" si="13"/>
        <v>95000</v>
      </c>
      <c r="H57" s="9">
        <f t="shared" si="13"/>
        <v>0</v>
      </c>
      <c r="I57" s="9">
        <f t="shared" si="13"/>
        <v>45000</v>
      </c>
      <c r="J57" s="9">
        <f t="shared" si="13"/>
        <v>45000</v>
      </c>
      <c r="K57" s="9">
        <f t="shared" si="13"/>
        <v>45000</v>
      </c>
      <c r="L57" s="9">
        <f t="shared" si="13"/>
        <v>45000</v>
      </c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s="7" customFormat="1" ht="12.75">
      <c r="A58" s="59"/>
      <c r="B58" s="60"/>
      <c r="C58" s="61"/>
      <c r="D58" s="8" t="s">
        <v>2</v>
      </c>
      <c r="E58" s="9">
        <f>F58+G58+H58+I58+J58+K58+L58</f>
        <v>320000</v>
      </c>
      <c r="F58" s="9">
        <v>45000</v>
      </c>
      <c r="G58" s="9">
        <f>45000+50000</f>
        <v>95000</v>
      </c>
      <c r="H58" s="9"/>
      <c r="I58" s="9">
        <v>45000</v>
      </c>
      <c r="J58" s="9">
        <v>45000</v>
      </c>
      <c r="K58" s="9">
        <v>45000</v>
      </c>
      <c r="L58" s="9">
        <v>45000</v>
      </c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s="7" customFormat="1" ht="12.75">
      <c r="A59" s="59"/>
      <c r="B59" s="60"/>
      <c r="C59" s="61"/>
      <c r="D59" s="8" t="s">
        <v>0</v>
      </c>
      <c r="E59" s="9">
        <f>F59+G59+H59+I59+J59+K59+L59</f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s="7" customFormat="1" ht="12.75">
      <c r="A60" s="59"/>
      <c r="B60" s="60"/>
      <c r="C60" s="61"/>
      <c r="D60" s="8" t="s">
        <v>1</v>
      </c>
      <c r="E60" s="9">
        <f>F60+G60+H60+I60+J60+K60+L60</f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21" s="7" customFormat="1" ht="12.75">
      <c r="A61" s="59"/>
      <c r="B61" s="60"/>
      <c r="C61" s="61"/>
      <c r="D61" s="8" t="s">
        <v>3</v>
      </c>
      <c r="E61" s="9">
        <f>F61+G61+H61+I61+J61+K61+L61</f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07"/>
      <c r="N61" s="107"/>
      <c r="O61" s="107"/>
      <c r="P61" s="107"/>
      <c r="Q61" s="107"/>
      <c r="R61" s="107"/>
      <c r="S61" s="107"/>
      <c r="T61" s="107"/>
      <c r="U61" s="107"/>
    </row>
    <row r="62" spans="1:21" s="7" customFormat="1" ht="12.75">
      <c r="A62" s="58" t="s">
        <v>65</v>
      </c>
      <c r="B62" s="60" t="s">
        <v>64</v>
      </c>
      <c r="C62" s="61" t="s">
        <v>63</v>
      </c>
      <c r="D62" s="8" t="s">
        <v>4</v>
      </c>
      <c r="E62" s="9">
        <f aca="true" t="shared" si="14" ref="E62:L62">E63+E64+E65+E66</f>
        <v>0</v>
      </c>
      <c r="F62" s="9">
        <f t="shared" si="14"/>
        <v>0</v>
      </c>
      <c r="G62" s="9">
        <f t="shared" si="14"/>
        <v>67913</v>
      </c>
      <c r="H62" s="9">
        <f t="shared" si="14"/>
        <v>0</v>
      </c>
      <c r="I62" s="9">
        <f t="shared" si="14"/>
        <v>0</v>
      </c>
      <c r="J62" s="9">
        <f t="shared" si="14"/>
        <v>0</v>
      </c>
      <c r="K62" s="9">
        <f t="shared" si="14"/>
        <v>0</v>
      </c>
      <c r="L62" s="9">
        <f t="shared" si="14"/>
        <v>0</v>
      </c>
      <c r="M62" s="42"/>
      <c r="N62" s="42"/>
      <c r="O62" s="42"/>
      <c r="P62" s="42"/>
      <c r="Q62" s="42"/>
      <c r="R62" s="42"/>
      <c r="S62" s="42"/>
      <c r="T62" s="42"/>
      <c r="U62" s="42"/>
    </row>
    <row r="63" spans="1:21" s="7" customFormat="1" ht="12.75">
      <c r="A63" s="59"/>
      <c r="B63" s="60"/>
      <c r="C63" s="61"/>
      <c r="D63" s="8" t="s">
        <v>2</v>
      </c>
      <c r="E63" s="9">
        <v>0</v>
      </c>
      <c r="F63" s="9">
        <v>0</v>
      </c>
      <c r="G63" s="9">
        <v>67913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42"/>
      <c r="N63" s="42"/>
      <c r="O63" s="42"/>
      <c r="P63" s="42"/>
      <c r="Q63" s="42"/>
      <c r="R63" s="42"/>
      <c r="S63" s="42"/>
      <c r="T63" s="42"/>
      <c r="U63" s="42"/>
    </row>
    <row r="64" spans="1:21" s="7" customFormat="1" ht="12.75">
      <c r="A64" s="59"/>
      <c r="B64" s="60"/>
      <c r="C64" s="61"/>
      <c r="D64" s="8" t="s">
        <v>0</v>
      </c>
      <c r="E64" s="9">
        <f>F64+G64+H64+I64+J64+K64+L64</f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42"/>
      <c r="N64" s="42"/>
      <c r="O64" s="42"/>
      <c r="P64" s="42"/>
      <c r="Q64" s="42"/>
      <c r="R64" s="42"/>
      <c r="S64" s="42"/>
      <c r="T64" s="42"/>
      <c r="U64" s="42"/>
    </row>
    <row r="65" spans="1:21" s="7" customFormat="1" ht="12.75">
      <c r="A65" s="59"/>
      <c r="B65" s="60"/>
      <c r="C65" s="61"/>
      <c r="D65" s="8" t="s">
        <v>1</v>
      </c>
      <c r="E65" s="9">
        <f>F65+G65+H65+I65+J65+K65+L65</f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42"/>
      <c r="N65" s="42"/>
      <c r="O65" s="42"/>
      <c r="P65" s="42"/>
      <c r="Q65" s="42"/>
      <c r="R65" s="42"/>
      <c r="S65" s="42"/>
      <c r="T65" s="42"/>
      <c r="U65" s="42"/>
    </row>
    <row r="66" spans="1:21" s="7" customFormat="1" ht="12.75">
      <c r="A66" s="59"/>
      <c r="B66" s="60"/>
      <c r="C66" s="61"/>
      <c r="D66" s="8" t="s">
        <v>3</v>
      </c>
      <c r="E66" s="9">
        <f>F66+G66+H66+I66+J66+K66+L66</f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42"/>
      <c r="N66" s="42"/>
      <c r="O66" s="42"/>
      <c r="P66" s="42"/>
      <c r="Q66" s="42"/>
      <c r="R66" s="42"/>
      <c r="S66" s="42"/>
      <c r="T66" s="42"/>
      <c r="U66" s="42"/>
    </row>
    <row r="67" spans="1:21" s="7" customFormat="1" ht="18" customHeight="1">
      <c r="A67" s="92" t="s">
        <v>9</v>
      </c>
      <c r="B67" s="60" t="s">
        <v>53</v>
      </c>
      <c r="C67" s="61" t="s">
        <v>63</v>
      </c>
      <c r="D67" s="8" t="s">
        <v>4</v>
      </c>
      <c r="E67" s="96" t="s">
        <v>13</v>
      </c>
      <c r="F67" s="97"/>
      <c r="G67" s="97"/>
      <c r="H67" s="97"/>
      <c r="I67" s="97"/>
      <c r="J67" s="97"/>
      <c r="K67" s="97"/>
      <c r="L67" s="98"/>
      <c r="M67" s="71" t="s">
        <v>48</v>
      </c>
      <c r="N67" s="74">
        <v>0</v>
      </c>
      <c r="O67" s="74">
        <v>1</v>
      </c>
      <c r="P67" s="74">
        <v>1</v>
      </c>
      <c r="Q67" s="74">
        <v>1</v>
      </c>
      <c r="R67" s="74">
        <v>1</v>
      </c>
      <c r="S67" s="74">
        <v>1</v>
      </c>
      <c r="T67" s="74">
        <v>1</v>
      </c>
      <c r="U67" s="68" t="s">
        <v>35</v>
      </c>
    </row>
    <row r="68" spans="1:21" s="7" customFormat="1" ht="18" customHeight="1">
      <c r="A68" s="61"/>
      <c r="B68" s="60"/>
      <c r="C68" s="61"/>
      <c r="D68" s="8" t="s">
        <v>2</v>
      </c>
      <c r="E68" s="99"/>
      <c r="F68" s="100"/>
      <c r="G68" s="100"/>
      <c r="H68" s="100"/>
      <c r="I68" s="100"/>
      <c r="J68" s="100"/>
      <c r="K68" s="100"/>
      <c r="L68" s="101"/>
      <c r="M68" s="72"/>
      <c r="N68" s="75"/>
      <c r="O68" s="75"/>
      <c r="P68" s="75"/>
      <c r="Q68" s="75"/>
      <c r="R68" s="75"/>
      <c r="S68" s="75"/>
      <c r="T68" s="75"/>
      <c r="U68" s="69"/>
    </row>
    <row r="69" spans="1:21" s="7" customFormat="1" ht="16.5" customHeight="1">
      <c r="A69" s="61"/>
      <c r="B69" s="60"/>
      <c r="C69" s="61"/>
      <c r="D69" s="8" t="s">
        <v>0</v>
      </c>
      <c r="E69" s="99"/>
      <c r="F69" s="100"/>
      <c r="G69" s="100"/>
      <c r="H69" s="100"/>
      <c r="I69" s="100"/>
      <c r="J69" s="100"/>
      <c r="K69" s="100"/>
      <c r="L69" s="101"/>
      <c r="M69" s="72"/>
      <c r="N69" s="75"/>
      <c r="O69" s="75"/>
      <c r="P69" s="75"/>
      <c r="Q69" s="75"/>
      <c r="R69" s="75"/>
      <c r="S69" s="75"/>
      <c r="T69" s="75"/>
      <c r="U69" s="69"/>
    </row>
    <row r="70" spans="1:21" s="7" customFormat="1" ht="12.75">
      <c r="A70" s="61"/>
      <c r="B70" s="60"/>
      <c r="C70" s="61"/>
      <c r="D70" s="8" t="s">
        <v>1</v>
      </c>
      <c r="E70" s="99"/>
      <c r="F70" s="100"/>
      <c r="G70" s="100"/>
      <c r="H70" s="100"/>
      <c r="I70" s="100"/>
      <c r="J70" s="100"/>
      <c r="K70" s="100"/>
      <c r="L70" s="101"/>
      <c r="M70" s="72"/>
      <c r="N70" s="75"/>
      <c r="O70" s="75"/>
      <c r="P70" s="75"/>
      <c r="Q70" s="75"/>
      <c r="R70" s="75"/>
      <c r="S70" s="75"/>
      <c r="T70" s="75"/>
      <c r="U70" s="69"/>
    </row>
    <row r="71" spans="1:21" s="7" customFormat="1" ht="24.75" customHeight="1">
      <c r="A71" s="61"/>
      <c r="B71" s="60"/>
      <c r="C71" s="61"/>
      <c r="D71" s="8" t="s">
        <v>3</v>
      </c>
      <c r="E71" s="102"/>
      <c r="F71" s="103"/>
      <c r="G71" s="103"/>
      <c r="H71" s="103"/>
      <c r="I71" s="103"/>
      <c r="J71" s="103"/>
      <c r="K71" s="103"/>
      <c r="L71" s="104"/>
      <c r="M71" s="73"/>
      <c r="N71" s="76"/>
      <c r="O71" s="76"/>
      <c r="P71" s="76"/>
      <c r="Q71" s="76"/>
      <c r="R71" s="76"/>
      <c r="S71" s="76"/>
      <c r="T71" s="76"/>
      <c r="U71" s="70"/>
    </row>
    <row r="72" spans="1:21" s="7" customFormat="1" ht="12.75" customHeight="1">
      <c r="A72" s="61"/>
      <c r="B72" s="91" t="s">
        <v>42</v>
      </c>
      <c r="C72" s="61"/>
      <c r="D72" s="18" t="s">
        <v>4</v>
      </c>
      <c r="E72" s="19">
        <f aca="true" t="shared" si="15" ref="E72:L72">E73+E74+E75+E76</f>
        <v>628912487.81</v>
      </c>
      <c r="F72" s="19">
        <f t="shared" si="15"/>
        <v>99301286.41999997</v>
      </c>
      <c r="G72" s="19">
        <f t="shared" si="15"/>
        <v>93706474.22999999</v>
      </c>
      <c r="H72" s="19">
        <f t="shared" si="15"/>
        <v>94671607.16000001</v>
      </c>
      <c r="I72" s="19">
        <f t="shared" si="15"/>
        <v>85308280</v>
      </c>
      <c r="J72" s="19">
        <f t="shared" si="15"/>
        <v>85308280</v>
      </c>
      <c r="K72" s="19">
        <f t="shared" si="15"/>
        <v>85308280</v>
      </c>
      <c r="L72" s="19">
        <f t="shared" si="15"/>
        <v>85308280</v>
      </c>
      <c r="M72" s="71"/>
      <c r="N72" s="87"/>
      <c r="O72" s="87"/>
      <c r="P72" s="87"/>
      <c r="Q72" s="87"/>
      <c r="R72" s="87"/>
      <c r="S72" s="87"/>
      <c r="T72" s="87"/>
      <c r="U72" s="68"/>
    </row>
    <row r="73" spans="1:23" s="7" customFormat="1" ht="12.75">
      <c r="A73" s="61"/>
      <c r="B73" s="91"/>
      <c r="C73" s="61"/>
      <c r="D73" s="8" t="s">
        <v>2</v>
      </c>
      <c r="E73" s="19">
        <f>F73+G73+H73+I73+J73+K73+L73</f>
        <v>628912487.81</v>
      </c>
      <c r="F73" s="9">
        <f>F27</f>
        <v>99301286.41999997</v>
      </c>
      <c r="G73" s="9">
        <f aca="true" t="shared" si="16" ref="G73:L73">G27</f>
        <v>93706474.22999999</v>
      </c>
      <c r="H73" s="9">
        <f t="shared" si="16"/>
        <v>94671607.16000001</v>
      </c>
      <c r="I73" s="9">
        <f t="shared" si="16"/>
        <v>85308280</v>
      </c>
      <c r="J73" s="9">
        <f t="shared" si="16"/>
        <v>85308280</v>
      </c>
      <c r="K73" s="9">
        <f t="shared" si="16"/>
        <v>85308280</v>
      </c>
      <c r="L73" s="9">
        <f t="shared" si="16"/>
        <v>85308280</v>
      </c>
      <c r="M73" s="72"/>
      <c r="N73" s="88"/>
      <c r="O73" s="88"/>
      <c r="P73" s="88"/>
      <c r="Q73" s="88"/>
      <c r="R73" s="88"/>
      <c r="S73" s="88"/>
      <c r="T73" s="88"/>
      <c r="U73" s="69"/>
      <c r="W73" s="10"/>
    </row>
    <row r="74" spans="1:21" s="7" customFormat="1" ht="12.75">
      <c r="A74" s="61"/>
      <c r="B74" s="91"/>
      <c r="C74" s="61"/>
      <c r="D74" s="8" t="s">
        <v>0</v>
      </c>
      <c r="E74" s="19">
        <f>F74+G74+H74+I74+J74+K74+L74</f>
        <v>0</v>
      </c>
      <c r="F74" s="9">
        <f aca="true" t="shared" si="17" ref="F74:L76">F28</f>
        <v>0</v>
      </c>
      <c r="G74" s="9">
        <f t="shared" si="17"/>
        <v>0</v>
      </c>
      <c r="H74" s="9">
        <f t="shared" si="17"/>
        <v>0</v>
      </c>
      <c r="I74" s="9">
        <f t="shared" si="17"/>
        <v>0</v>
      </c>
      <c r="J74" s="9">
        <f t="shared" si="17"/>
        <v>0</v>
      </c>
      <c r="K74" s="9">
        <f t="shared" si="17"/>
        <v>0</v>
      </c>
      <c r="L74" s="9">
        <f t="shared" si="17"/>
        <v>0</v>
      </c>
      <c r="M74" s="72"/>
      <c r="N74" s="88"/>
      <c r="O74" s="88"/>
      <c r="P74" s="88"/>
      <c r="Q74" s="88"/>
      <c r="R74" s="88"/>
      <c r="S74" s="88"/>
      <c r="T74" s="88"/>
      <c r="U74" s="69"/>
    </row>
    <row r="75" spans="1:21" s="7" customFormat="1" ht="12.75">
      <c r="A75" s="61"/>
      <c r="B75" s="91"/>
      <c r="C75" s="61"/>
      <c r="D75" s="8" t="s">
        <v>1</v>
      </c>
      <c r="E75" s="19">
        <f>F75+G75+H75+I75+J75+K75+L75</f>
        <v>0</v>
      </c>
      <c r="F75" s="9">
        <f t="shared" si="17"/>
        <v>0</v>
      </c>
      <c r="G75" s="9">
        <f t="shared" si="17"/>
        <v>0</v>
      </c>
      <c r="H75" s="9">
        <f t="shared" si="17"/>
        <v>0</v>
      </c>
      <c r="I75" s="9">
        <f t="shared" si="17"/>
        <v>0</v>
      </c>
      <c r="J75" s="9">
        <f t="shared" si="17"/>
        <v>0</v>
      </c>
      <c r="K75" s="9">
        <f t="shared" si="17"/>
        <v>0</v>
      </c>
      <c r="L75" s="9">
        <f t="shared" si="17"/>
        <v>0</v>
      </c>
      <c r="M75" s="72"/>
      <c r="N75" s="88"/>
      <c r="O75" s="88"/>
      <c r="P75" s="88"/>
      <c r="Q75" s="88"/>
      <c r="R75" s="88"/>
      <c r="S75" s="88"/>
      <c r="T75" s="88"/>
      <c r="U75" s="69"/>
    </row>
    <row r="76" spans="1:21" s="7" customFormat="1" ht="12.75">
      <c r="A76" s="61"/>
      <c r="B76" s="91"/>
      <c r="C76" s="61"/>
      <c r="D76" s="8" t="s">
        <v>3</v>
      </c>
      <c r="E76" s="19">
        <f>F76+G76+H76+I76+J76+K76+L76</f>
        <v>0</v>
      </c>
      <c r="F76" s="9">
        <f t="shared" si="17"/>
        <v>0</v>
      </c>
      <c r="G76" s="9">
        <f t="shared" si="17"/>
        <v>0</v>
      </c>
      <c r="H76" s="9">
        <f t="shared" si="17"/>
        <v>0</v>
      </c>
      <c r="I76" s="9">
        <f t="shared" si="17"/>
        <v>0</v>
      </c>
      <c r="J76" s="9">
        <f t="shared" si="17"/>
        <v>0</v>
      </c>
      <c r="K76" s="9">
        <f t="shared" si="17"/>
        <v>0</v>
      </c>
      <c r="L76" s="9">
        <f t="shared" si="17"/>
        <v>0</v>
      </c>
      <c r="M76" s="73"/>
      <c r="N76" s="89"/>
      <c r="O76" s="89"/>
      <c r="P76" s="89"/>
      <c r="Q76" s="89"/>
      <c r="R76" s="89"/>
      <c r="S76" s="89"/>
      <c r="T76" s="89"/>
      <c r="U76" s="70"/>
    </row>
    <row r="77" spans="1:21" s="7" customFormat="1" ht="13.5" customHeight="1">
      <c r="A77" s="61"/>
      <c r="B77" s="109" t="s">
        <v>43</v>
      </c>
      <c r="C77" s="61"/>
      <c r="D77" s="20" t="s">
        <v>4</v>
      </c>
      <c r="E77" s="21">
        <f aca="true" t="shared" si="18" ref="E77:L77">E78+E79+E80+E81</f>
        <v>661245955.03</v>
      </c>
      <c r="F77" s="21">
        <f t="shared" si="18"/>
        <v>110684834.13999997</v>
      </c>
      <c r="G77" s="21">
        <f t="shared" si="18"/>
        <v>95965353.72999999</v>
      </c>
      <c r="H77" s="21">
        <f t="shared" si="18"/>
        <v>104671607.16000001</v>
      </c>
      <c r="I77" s="21">
        <f t="shared" si="18"/>
        <v>87481040</v>
      </c>
      <c r="J77" s="21">
        <f t="shared" si="18"/>
        <v>87481040</v>
      </c>
      <c r="K77" s="21">
        <f t="shared" si="18"/>
        <v>87481040</v>
      </c>
      <c r="L77" s="21">
        <f t="shared" si="18"/>
        <v>87481040</v>
      </c>
      <c r="M77" s="110"/>
      <c r="N77" s="87"/>
      <c r="O77" s="87"/>
      <c r="P77" s="87"/>
      <c r="Q77" s="87"/>
      <c r="R77" s="87"/>
      <c r="S77" s="87"/>
      <c r="T77" s="87"/>
      <c r="U77" s="68"/>
    </row>
    <row r="78" spans="1:21" s="7" customFormat="1" ht="13.5">
      <c r="A78" s="61"/>
      <c r="B78" s="109"/>
      <c r="C78" s="61"/>
      <c r="D78" s="22" t="s">
        <v>2</v>
      </c>
      <c r="E78" s="21">
        <f>F78+G78+H78+I78+J78+K78+L78</f>
        <v>652396607.31</v>
      </c>
      <c r="F78" s="23">
        <f aca="true" t="shared" si="19" ref="F78:L81">F21+F73</f>
        <v>101835486.41999997</v>
      </c>
      <c r="G78" s="23">
        <f t="shared" si="19"/>
        <v>95965353.72999999</v>
      </c>
      <c r="H78" s="23">
        <f t="shared" si="19"/>
        <v>104671607.16000001</v>
      </c>
      <c r="I78" s="23">
        <f t="shared" si="19"/>
        <v>87481040</v>
      </c>
      <c r="J78" s="23">
        <f t="shared" si="19"/>
        <v>87481040</v>
      </c>
      <c r="K78" s="23">
        <f t="shared" si="19"/>
        <v>87481040</v>
      </c>
      <c r="L78" s="23">
        <f t="shared" si="19"/>
        <v>87481040</v>
      </c>
      <c r="M78" s="111"/>
      <c r="N78" s="88"/>
      <c r="O78" s="88"/>
      <c r="P78" s="88"/>
      <c r="Q78" s="88"/>
      <c r="R78" s="88"/>
      <c r="S78" s="88"/>
      <c r="T78" s="88"/>
      <c r="U78" s="69"/>
    </row>
    <row r="79" spans="1:21" s="7" customFormat="1" ht="13.5">
      <c r="A79" s="61"/>
      <c r="B79" s="109"/>
      <c r="C79" s="61"/>
      <c r="D79" s="22" t="s">
        <v>0</v>
      </c>
      <c r="E79" s="21">
        <f>F79+G79+H79+I79+J79+K79+L79</f>
        <v>8849347.72</v>
      </c>
      <c r="F79" s="23">
        <f t="shared" si="19"/>
        <v>8849347.72</v>
      </c>
      <c r="G79" s="23">
        <f t="shared" si="19"/>
        <v>0</v>
      </c>
      <c r="H79" s="23">
        <f t="shared" si="19"/>
        <v>0</v>
      </c>
      <c r="I79" s="23">
        <f t="shared" si="19"/>
        <v>0</v>
      </c>
      <c r="J79" s="23">
        <f t="shared" si="19"/>
        <v>0</v>
      </c>
      <c r="K79" s="23">
        <f t="shared" si="19"/>
        <v>0</v>
      </c>
      <c r="L79" s="23">
        <f t="shared" si="19"/>
        <v>0</v>
      </c>
      <c r="M79" s="111"/>
      <c r="N79" s="88"/>
      <c r="O79" s="88"/>
      <c r="P79" s="88"/>
      <c r="Q79" s="88"/>
      <c r="R79" s="88"/>
      <c r="S79" s="88"/>
      <c r="T79" s="88"/>
      <c r="U79" s="69"/>
    </row>
    <row r="80" spans="1:21" s="7" customFormat="1" ht="13.5">
      <c r="A80" s="61"/>
      <c r="B80" s="109"/>
      <c r="C80" s="61"/>
      <c r="D80" s="22" t="s">
        <v>1</v>
      </c>
      <c r="E80" s="21">
        <f>F80+G80+H80+I80+J80+K80+L80</f>
        <v>0</v>
      </c>
      <c r="F80" s="23">
        <f t="shared" si="19"/>
        <v>0</v>
      </c>
      <c r="G80" s="23">
        <f t="shared" si="19"/>
        <v>0</v>
      </c>
      <c r="H80" s="23">
        <f t="shared" si="19"/>
        <v>0</v>
      </c>
      <c r="I80" s="23">
        <f t="shared" si="19"/>
        <v>0</v>
      </c>
      <c r="J80" s="23">
        <f t="shared" si="19"/>
        <v>0</v>
      </c>
      <c r="K80" s="23">
        <f t="shared" si="19"/>
        <v>0</v>
      </c>
      <c r="L80" s="23">
        <f t="shared" si="19"/>
        <v>0</v>
      </c>
      <c r="M80" s="111"/>
      <c r="N80" s="88"/>
      <c r="O80" s="88"/>
      <c r="P80" s="88"/>
      <c r="Q80" s="88"/>
      <c r="R80" s="88"/>
      <c r="S80" s="88"/>
      <c r="T80" s="88"/>
      <c r="U80" s="69"/>
    </row>
    <row r="81" spans="1:21" s="7" customFormat="1" ht="13.5">
      <c r="A81" s="61"/>
      <c r="B81" s="109"/>
      <c r="C81" s="61"/>
      <c r="D81" s="22" t="s">
        <v>3</v>
      </c>
      <c r="E81" s="21">
        <f>F81+G81+H81+I81+J81+K81+L81</f>
        <v>0</v>
      </c>
      <c r="F81" s="23">
        <f t="shared" si="19"/>
        <v>0</v>
      </c>
      <c r="G81" s="23">
        <f t="shared" si="19"/>
        <v>0</v>
      </c>
      <c r="H81" s="23">
        <f t="shared" si="19"/>
        <v>0</v>
      </c>
      <c r="I81" s="23">
        <f t="shared" si="19"/>
        <v>0</v>
      </c>
      <c r="J81" s="23">
        <f t="shared" si="19"/>
        <v>0</v>
      </c>
      <c r="K81" s="23">
        <f t="shared" si="19"/>
        <v>0</v>
      </c>
      <c r="L81" s="23">
        <f t="shared" si="19"/>
        <v>0</v>
      </c>
      <c r="M81" s="112"/>
      <c r="N81" s="89"/>
      <c r="O81" s="89"/>
      <c r="P81" s="89"/>
      <c r="Q81" s="89"/>
      <c r="R81" s="89"/>
      <c r="S81" s="89"/>
      <c r="T81" s="89"/>
      <c r="U81" s="70"/>
    </row>
    <row r="82" s="7" customFormat="1" ht="12.75"/>
  </sheetData>
  <sheetProtection/>
  <mergeCells count="129">
    <mergeCell ref="R77:R81"/>
    <mergeCell ref="S77:S81"/>
    <mergeCell ref="T77:T81"/>
    <mergeCell ref="N77:N81"/>
    <mergeCell ref="O77:O81"/>
    <mergeCell ref="P77:P81"/>
    <mergeCell ref="Q77:Q81"/>
    <mergeCell ref="U77:U81"/>
    <mergeCell ref="U72:U76"/>
    <mergeCell ref="S26:S30"/>
    <mergeCell ref="T26:T30"/>
    <mergeCell ref="A77:A81"/>
    <mergeCell ref="B77:B81"/>
    <mergeCell ref="C77:C81"/>
    <mergeCell ref="M77:M81"/>
    <mergeCell ref="R26:R30"/>
    <mergeCell ref="U26:U30"/>
    <mergeCell ref="T20:T24"/>
    <mergeCell ref="A72:A76"/>
    <mergeCell ref="B72:B76"/>
    <mergeCell ref="C72:C76"/>
    <mergeCell ref="M72:M76"/>
    <mergeCell ref="M26:M30"/>
    <mergeCell ref="N26:N30"/>
    <mergeCell ref="O26:O30"/>
    <mergeCell ref="P26:P30"/>
    <mergeCell ref="S72:S76"/>
    <mergeCell ref="T72:T76"/>
    <mergeCell ref="E15:L19"/>
    <mergeCell ref="M15:M19"/>
    <mergeCell ref="R72:R76"/>
    <mergeCell ref="N72:N76"/>
    <mergeCell ref="O72:O76"/>
    <mergeCell ref="P72:P76"/>
    <mergeCell ref="Q72:Q76"/>
    <mergeCell ref="Q26:Q30"/>
    <mergeCell ref="R67:R71"/>
    <mergeCell ref="U67:U71"/>
    <mergeCell ref="N32:N61"/>
    <mergeCell ref="Q15:Q19"/>
    <mergeCell ref="M67:M71"/>
    <mergeCell ref="N20:N24"/>
    <mergeCell ref="O20:O24"/>
    <mergeCell ref="P20:P24"/>
    <mergeCell ref="Q20:Q24"/>
    <mergeCell ref="B25:U25"/>
    <mergeCell ref="C47:C51"/>
    <mergeCell ref="A57:A61"/>
    <mergeCell ref="B57:B61"/>
    <mergeCell ref="U32:U61"/>
    <mergeCell ref="N67:N71"/>
    <mergeCell ref="O67:O71"/>
    <mergeCell ref="P67:P71"/>
    <mergeCell ref="S67:S71"/>
    <mergeCell ref="Q32:Q61"/>
    <mergeCell ref="S32:S61"/>
    <mergeCell ref="T32:T61"/>
    <mergeCell ref="T67:T71"/>
    <mergeCell ref="Q67:Q71"/>
    <mergeCell ref="E67:L71"/>
    <mergeCell ref="O32:O61"/>
    <mergeCell ref="P32:P61"/>
    <mergeCell ref="R32:R61"/>
    <mergeCell ref="M32:M61"/>
    <mergeCell ref="C57:C61"/>
    <mergeCell ref="A67:A71"/>
    <mergeCell ref="B67:B71"/>
    <mergeCell ref="C67:C71"/>
    <mergeCell ref="B26:B30"/>
    <mergeCell ref="C26:C30"/>
    <mergeCell ref="A47:A51"/>
    <mergeCell ref="B47:B51"/>
    <mergeCell ref="A32:A36"/>
    <mergeCell ref="B32:B36"/>
    <mergeCell ref="B52:B56"/>
    <mergeCell ref="C52:C56"/>
    <mergeCell ref="A15:A19"/>
    <mergeCell ref="B15:B19"/>
    <mergeCell ref="C15:C19"/>
    <mergeCell ref="A42:A46"/>
    <mergeCell ref="B42:B46"/>
    <mergeCell ref="A52:A56"/>
    <mergeCell ref="A20:A24"/>
    <mergeCell ref="B20:B24"/>
    <mergeCell ref="B37:B41"/>
    <mergeCell ref="C37:C41"/>
    <mergeCell ref="N15:N19"/>
    <mergeCell ref="O15:O19"/>
    <mergeCell ref="P15:P19"/>
    <mergeCell ref="U20:U24"/>
    <mergeCell ref="C20:C24"/>
    <mergeCell ref="M20:M24"/>
    <mergeCell ref="R20:R24"/>
    <mergeCell ref="S20:S24"/>
    <mergeCell ref="M3:U3"/>
    <mergeCell ref="A4:U4"/>
    <mergeCell ref="A5:A6"/>
    <mergeCell ref="B5:B6"/>
    <mergeCell ref="C5:C6"/>
    <mergeCell ref="M5:T5"/>
    <mergeCell ref="D5:D6"/>
    <mergeCell ref="E5:L5"/>
    <mergeCell ref="U5:U6"/>
    <mergeCell ref="S10:S14"/>
    <mergeCell ref="R15:R19"/>
    <mergeCell ref="T15:T19"/>
    <mergeCell ref="U15:U19"/>
    <mergeCell ref="S15:S19"/>
    <mergeCell ref="B9:U9"/>
    <mergeCell ref="C32:C36"/>
    <mergeCell ref="B8:U8"/>
    <mergeCell ref="U10:U14"/>
    <mergeCell ref="M10:M14"/>
    <mergeCell ref="R10:R14"/>
    <mergeCell ref="T10:T14"/>
    <mergeCell ref="Q10:Q14"/>
    <mergeCell ref="N10:N14"/>
    <mergeCell ref="O10:O14"/>
    <mergeCell ref="P10:P14"/>
    <mergeCell ref="R2:U2"/>
    <mergeCell ref="A62:A66"/>
    <mergeCell ref="B62:B66"/>
    <mergeCell ref="C62:C66"/>
    <mergeCell ref="A10:A14"/>
    <mergeCell ref="B10:B14"/>
    <mergeCell ref="C10:C14"/>
    <mergeCell ref="C42:C46"/>
    <mergeCell ref="A37:A41"/>
    <mergeCell ref="A26:A30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2015-12-29T08:45:44Z</cp:lastPrinted>
  <dcterms:created xsi:type="dcterms:W3CDTF">2013-06-06T11:09:14Z</dcterms:created>
  <dcterms:modified xsi:type="dcterms:W3CDTF">2016-01-13T12:20:27Z</dcterms:modified>
  <cp:category/>
  <cp:version/>
  <cp:contentType/>
  <cp:contentStatus/>
</cp:coreProperties>
</file>