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440" windowHeight="1218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1'!$A$1:$S$39</definedName>
  </definedNames>
  <calcPr fullCalcOnLoad="1"/>
</workbook>
</file>

<file path=xl/sharedStrings.xml><?xml version="1.0" encoding="utf-8"?>
<sst xmlns="http://schemas.openxmlformats.org/spreadsheetml/2006/main" count="228" uniqueCount="120">
  <si>
    <t>Приложение № 1
к постановлению администрации ЗАТО Александровск
от __________________№ __________</t>
  </si>
  <si>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</si>
  <si>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</si>
  <si>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</si>
  <si>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</si>
  <si>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</si>
  <si>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</si>
  <si>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</si>
  <si>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</si>
  <si>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</si>
  <si>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</si>
  <si>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</si>
  <si>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</si>
  <si>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</si>
  <si>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</si>
  <si>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</si>
  <si>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</si>
  <si>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</si>
  <si>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</si>
  <si>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</si>
  <si>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</si>
  <si>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</si>
  <si>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</si>
  <si>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</si>
  <si>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</si>
  <si>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</si>
  <si>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</si>
  <si>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</si>
  <si>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</si>
  <si>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</si>
  <si>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</si>
  <si>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</si>
  <si>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</si>
  <si>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</si>
  <si>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</si>
  <si>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</si>
  <si>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</si>
  <si>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</si>
  <si>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</si>
  <si>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</si>
  <si>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</si>
  <si>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</si>
  <si>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</si>
  <si>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</si>
  <si>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</si>
  <si>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</si>
  <si>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</si>
  <si>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Гагарина, д. 5</t>
  </si>
  <si>
    <t>г. Полярный, ул. Гагарина, д. 7</t>
  </si>
  <si>
    <t>г. Полярный, ул. Гаджиева, д. 4</t>
  </si>
  <si>
    <t>г. Полярный, ул. Гандюхина, д. 6</t>
  </si>
  <si>
    <t>Кирпично-блочная</t>
  </si>
  <si>
    <t>г. Полярный, ул. Героев "Тумана", д. 9</t>
  </si>
  <si>
    <t>г. Полярный, ул. Героев Североморцев, д. 3</t>
  </si>
  <si>
    <t>г. Полярный, ул. Героев Североморцев, д. 6</t>
  </si>
  <si>
    <t>г. Полярный, ул. Героев Североморцев, д. 17</t>
  </si>
  <si>
    <t>г. Полярный, ул. Красный Горн, д. 1</t>
  </si>
  <si>
    <t>г. Полярный, ул. Красный Горн, д. 4</t>
  </si>
  <si>
    <t>г. Полярный, ул. Красный Горн, д. 12</t>
  </si>
  <si>
    <t>г. Полярный, ул. Красный Горн, д. 23</t>
  </si>
  <si>
    <t>г. Полярный, ул. Красный Горн, д. 26</t>
  </si>
  <si>
    <t>г. Полярный, ул. Лунина, д. 10</t>
  </si>
  <si>
    <t>г. Полярный, ул. Сивко, д. 13</t>
  </si>
  <si>
    <t>г. Полярный, ул. Душенова, д. 9</t>
  </si>
  <si>
    <t>г. Полярный, ул. Фисановича, д. 8</t>
  </si>
  <si>
    <t>г. Полярный, ул. Фисановича, д. 9</t>
  </si>
  <si>
    <t>г. Снежногорск, ул. Октябрьская, д. 13</t>
  </si>
  <si>
    <t>крупнопанельные</t>
  </si>
  <si>
    <t>г. Снежногорск, ул. Октябрьская, д. 11</t>
  </si>
  <si>
    <t>г. Снежногорск, ул. Октябрьская, д. 15</t>
  </si>
  <si>
    <t>г. Снежногорск, ул. Павла Стеблина, д. 15</t>
  </si>
  <si>
    <t>г. Снежногорск, ул. Флотская, д. 4</t>
  </si>
  <si>
    <t>н.п. Оленья Губа, ул. Строителей, д. 33</t>
  </si>
  <si>
    <t>г. Гаджиево, ул. Гаджиева, д.23</t>
  </si>
  <si>
    <t>5-7</t>
  </si>
  <si>
    <t>г. Гаджиево, ул. Ленина, д.63</t>
  </si>
  <si>
    <t>г. Гаджиево, ул. Колышкина, д.69</t>
  </si>
  <si>
    <t>керамзитобетон</t>
  </si>
  <si>
    <t>г. Снежногорск, ул. Победы, д. 2</t>
  </si>
  <si>
    <t>Итого по ЗАТО Александровск</t>
  </si>
  <si>
    <t>Приложение № 2
к постановлению администрации ЗАТО Александровск
от __________________№ __________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</si>
  <si>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</si>
  <si>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</si>
  <si>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</si>
  <si>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</si>
  <si>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</si>
  <si>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</si>
  <si>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</si>
  <si>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</si>
  <si>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</si>
  <si>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</si>
  <si>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</si>
  <si>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</si>
  <si>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</si>
  <si>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</si>
  <si>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</si>
  <si>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</si>
  <si>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</si>
  <si>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</si>
  <si>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</si>
  <si>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г. Снежногорск, ул. П. Стеблина, д. 15</t>
  </si>
  <si>
    <t>н. п. Оленья Губа, ул. Строителей, д. 33</t>
  </si>
  <si>
    <t>г. Гаджиево, ул. Гаджиева, д. 23</t>
  </si>
  <si>
    <t>Гаджиево, ул. Ленина, д. 63</t>
  </si>
  <si>
    <t>г. Гаджиево, ул. Колышкина, д. 69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</si>
  <si>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</si>
  <si>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</si>
  <si>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</si>
  <si>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</si>
  <si>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</si>
  <si>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</si>
  <si>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</si>
  <si>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</si>
  <si>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</si>
  <si>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</si>
  <si>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ж/б / кирпичн.</t>
  </si>
  <si>
    <t>шунгаитобетонные</t>
  </si>
  <si>
    <t>г. Снежногрск, ул. В. Бирюкова, д. 11</t>
  </si>
  <si>
    <t>г. Снежногорск, ул. В. Бирюкова, д. 11</t>
  </si>
  <si>
    <t>Приложение № 3
к постановлению администрации ЗАТО Александровск
от " 19 " октября 2016 г. № 1939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</si>
</sst>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textRotation="90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53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53" applyFont="1" applyFill="1">
      <alignment horizontal="left" vertical="center" wrapText="1"/>
    </xf>
    <xf numFmtId="4" fontId="5" fillId="0" borderId="0" xfId="53" applyNumberFormat="1" applyFont="1" applyFill="1">
      <alignment horizontal="left" vertical="center" wrapText="1"/>
    </xf>
    <xf numFmtId="43" fontId="5" fillId="0" borderId="0" xfId="60" applyFont="1" applyFill="1" applyAlignment="1">
      <alignment horizontal="left" vertical="center" wrapText="1"/>
    </xf>
    <xf numFmtId="0" fontId="2" fillId="0" borderId="0" xfId="53" applyFont="1" applyAlignment="1">
      <alignment vertical="center" wrapText="1"/>
    </xf>
    <xf numFmtId="40" fontId="2" fillId="0" borderId="0" xfId="53" applyNumberFormat="1" applyFont="1" applyAlignment="1">
      <alignment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43" fontId="2" fillId="0" borderId="0" xfId="53" applyNumberFormat="1" applyFont="1" applyFill="1">
      <alignment horizontal="left" vertical="center" wrapText="1"/>
    </xf>
    <xf numFmtId="165" fontId="2" fillId="0" borderId="0" xfId="53" applyNumberFormat="1" applyFont="1" applyFill="1">
      <alignment horizontal="left" vertical="center" wrapText="1"/>
    </xf>
    <xf numFmtId="43" fontId="2" fillId="0" borderId="0" xfId="60" applyFont="1" applyFill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 textRotation="90" wrapText="1"/>
    </xf>
    <xf numFmtId="0" fontId="5" fillId="0" borderId="12" xfId="53" applyFont="1" applyFill="1" applyBorder="1" applyAlignment="1">
      <alignment horizontal="center" vertical="center" textRotation="90" wrapText="1"/>
    </xf>
    <xf numFmtId="0" fontId="5" fillId="0" borderId="13" xfId="53" applyFont="1" applyFill="1" applyBorder="1" applyAlignment="1">
      <alignment horizontal="center" vertical="center" textRotation="90" wrapText="1"/>
    </xf>
    <xf numFmtId="0" fontId="5" fillId="0" borderId="14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6" xfId="53" applyFont="1" applyFill="1" applyBorder="1" applyAlignment="1">
      <alignment horizontal="left" vertical="center" wrapText="1"/>
    </xf>
    <xf numFmtId="0" fontId="3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6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16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2"/>
  <sheetViews>
    <sheetView tabSelected="1" view="pageBreakPreview" zoomScale="110" zoomScaleSheetLayoutView="110" zoomScalePageLayoutView="0" workbookViewId="0" topLeftCell="A4">
      <pane xSplit="2" ySplit="6" topLeftCell="L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4" sqref="A1:IV65536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4.2812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5.851562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20" width="12.57421875" style="1" bestFit="1" customWidth="1"/>
    <col min="21" max="16384" width="8.00390625" style="1" customWidth="1"/>
  </cols>
  <sheetData>
    <row r="3" spans="1:19" ht="63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31.5" customHeight="1">
      <c r="A5" s="45" t="s">
        <v>2</v>
      </c>
      <c r="B5" s="45" t="s">
        <v>3</v>
      </c>
      <c r="C5" s="38" t="s">
        <v>4</v>
      </c>
      <c r="D5" s="40"/>
      <c r="E5" s="35" t="s">
        <v>5</v>
      </c>
      <c r="F5" s="35" t="s">
        <v>6</v>
      </c>
      <c r="G5" s="35" t="s">
        <v>7</v>
      </c>
      <c r="H5" s="35" t="s">
        <v>8</v>
      </c>
      <c r="I5" s="38" t="s">
        <v>9</v>
      </c>
      <c r="J5" s="40"/>
      <c r="K5" s="35" t="s">
        <v>10</v>
      </c>
      <c r="L5" s="38" t="s">
        <v>11</v>
      </c>
      <c r="M5" s="39"/>
      <c r="N5" s="39"/>
      <c r="O5" s="39"/>
      <c r="P5" s="40"/>
      <c r="Q5" s="35" t="s">
        <v>12</v>
      </c>
      <c r="R5" s="35" t="s">
        <v>13</v>
      </c>
      <c r="S5" s="35" t="s">
        <v>14</v>
      </c>
    </row>
    <row r="6" spans="1:19" ht="15.75" customHeight="1">
      <c r="A6" s="46"/>
      <c r="B6" s="46"/>
      <c r="C6" s="35" t="s">
        <v>15</v>
      </c>
      <c r="D6" s="35" t="s">
        <v>16</v>
      </c>
      <c r="E6" s="36"/>
      <c r="F6" s="36"/>
      <c r="G6" s="36"/>
      <c r="H6" s="36"/>
      <c r="I6" s="35" t="s">
        <v>17</v>
      </c>
      <c r="J6" s="35" t="s">
        <v>18</v>
      </c>
      <c r="K6" s="36"/>
      <c r="L6" s="35" t="s">
        <v>17</v>
      </c>
      <c r="M6" s="38" t="s">
        <v>19</v>
      </c>
      <c r="N6" s="39"/>
      <c r="O6" s="39"/>
      <c r="P6" s="40"/>
      <c r="Q6" s="36"/>
      <c r="R6" s="36"/>
      <c r="S6" s="36"/>
    </row>
    <row r="7" spans="1:19" ht="99.75" customHeight="1">
      <c r="A7" s="46"/>
      <c r="B7" s="46"/>
      <c r="C7" s="36"/>
      <c r="D7" s="36"/>
      <c r="E7" s="36"/>
      <c r="F7" s="36"/>
      <c r="G7" s="36"/>
      <c r="H7" s="37"/>
      <c r="I7" s="37"/>
      <c r="J7" s="37"/>
      <c r="K7" s="37"/>
      <c r="L7" s="37"/>
      <c r="M7" s="2" t="s">
        <v>20</v>
      </c>
      <c r="N7" s="2" t="s">
        <v>21</v>
      </c>
      <c r="O7" s="2" t="s">
        <v>22</v>
      </c>
      <c r="P7" s="2" t="s">
        <v>23</v>
      </c>
      <c r="Q7" s="37"/>
      <c r="R7" s="37"/>
      <c r="S7" s="36"/>
    </row>
    <row r="8" spans="1:19" ht="15.75" customHeight="1">
      <c r="A8" s="47"/>
      <c r="B8" s="47"/>
      <c r="C8" s="37"/>
      <c r="D8" s="37"/>
      <c r="E8" s="37"/>
      <c r="F8" s="37"/>
      <c r="G8" s="37"/>
      <c r="H8" s="3" t="s">
        <v>24</v>
      </c>
      <c r="I8" s="3" t="s">
        <v>24</v>
      </c>
      <c r="J8" s="3" t="s">
        <v>24</v>
      </c>
      <c r="K8" s="3" t="s">
        <v>25</v>
      </c>
      <c r="L8" s="3" t="s">
        <v>26</v>
      </c>
      <c r="M8" s="3" t="s">
        <v>26</v>
      </c>
      <c r="N8" s="3" t="s">
        <v>26</v>
      </c>
      <c r="O8" s="3" t="s">
        <v>26</v>
      </c>
      <c r="P8" s="3" t="s">
        <v>26</v>
      </c>
      <c r="Q8" s="3" t="s">
        <v>27</v>
      </c>
      <c r="R8" s="3" t="s">
        <v>27</v>
      </c>
      <c r="S8" s="37"/>
    </row>
    <row r="9" spans="1:19" ht="15.75" customHeight="1">
      <c r="A9" s="3" t="s">
        <v>28</v>
      </c>
      <c r="B9" s="3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34</v>
      </c>
      <c r="H9" s="3" t="s">
        <v>35</v>
      </c>
      <c r="I9" s="3" t="s">
        <v>36</v>
      </c>
      <c r="J9" s="3" t="s">
        <v>37</v>
      </c>
      <c r="K9" s="3" t="s">
        <v>38</v>
      </c>
      <c r="L9" s="3" t="s">
        <v>39</v>
      </c>
      <c r="M9" s="3" t="s">
        <v>40</v>
      </c>
      <c r="N9" s="3" t="s">
        <v>41</v>
      </c>
      <c r="O9" s="3" t="s">
        <v>42</v>
      </c>
      <c r="P9" s="3" t="s">
        <v>43</v>
      </c>
      <c r="Q9" s="3" t="s">
        <v>44</v>
      </c>
      <c r="R9" s="3" t="s">
        <v>45</v>
      </c>
      <c r="S9" s="3" t="s">
        <v>46</v>
      </c>
    </row>
    <row r="10" spans="1:19" s="13" customFormat="1" ht="31.5" customHeight="1">
      <c r="A10" s="3">
        <v>1</v>
      </c>
      <c r="B10" s="4" t="s">
        <v>78</v>
      </c>
      <c r="C10" s="4">
        <v>1975</v>
      </c>
      <c r="D10" s="12"/>
      <c r="E10" s="5" t="s">
        <v>67</v>
      </c>
      <c r="F10" s="10">
        <v>9</v>
      </c>
      <c r="G10" s="10">
        <v>6</v>
      </c>
      <c r="H10" s="4">
        <v>12560.7</v>
      </c>
      <c r="I10" s="4">
        <v>11036.1</v>
      </c>
      <c r="J10" s="11">
        <v>2105.8</v>
      </c>
      <c r="K10" s="3">
        <v>496</v>
      </c>
      <c r="L10" s="8">
        <f aca="true" t="shared" si="0" ref="L10:L37">M10+N10+O10+P10</f>
        <v>1013398.99</v>
      </c>
      <c r="M10" s="8"/>
      <c r="N10" s="8"/>
      <c r="O10" s="8"/>
      <c r="P10" s="9">
        <f>'Форма 2'!C10</f>
        <v>1013398.99</v>
      </c>
      <c r="Q10" s="8">
        <f>L10/I10</f>
        <v>91.82582524623734</v>
      </c>
      <c r="R10" s="9"/>
      <c r="S10" s="8"/>
    </row>
    <row r="11" spans="1:19" s="13" customFormat="1" ht="31.5" customHeight="1">
      <c r="A11" s="3">
        <f>A10+1</f>
        <v>2</v>
      </c>
      <c r="B11" s="4" t="s">
        <v>71</v>
      </c>
      <c r="C11" s="4">
        <v>1974</v>
      </c>
      <c r="D11" s="12"/>
      <c r="E11" s="5" t="s">
        <v>67</v>
      </c>
      <c r="F11" s="10">
        <v>5</v>
      </c>
      <c r="G11" s="10">
        <v>5</v>
      </c>
      <c r="H11" s="4">
        <v>3917.4</v>
      </c>
      <c r="I11" s="4">
        <v>3432.9</v>
      </c>
      <c r="J11" s="11">
        <v>1231.9</v>
      </c>
      <c r="K11" s="3">
        <v>137</v>
      </c>
      <c r="L11" s="8">
        <f t="shared" si="0"/>
        <v>3624648</v>
      </c>
      <c r="M11" s="8"/>
      <c r="N11" s="8"/>
      <c r="O11" s="8"/>
      <c r="P11" s="9">
        <f>'Форма 2'!C11</f>
        <v>3624648</v>
      </c>
      <c r="Q11" s="8">
        <f aca="true" t="shared" si="1" ref="Q11:Q39">L11/I11</f>
        <v>1055.8559818229485</v>
      </c>
      <c r="R11" s="9"/>
      <c r="S11" s="8"/>
    </row>
    <row r="12" spans="1:19" s="13" customFormat="1" ht="31.5" customHeight="1">
      <c r="A12" s="3">
        <f>A11+1</f>
        <v>3</v>
      </c>
      <c r="B12" s="4" t="s">
        <v>68</v>
      </c>
      <c r="C12" s="4">
        <v>1987</v>
      </c>
      <c r="D12" s="12"/>
      <c r="E12" s="5" t="s">
        <v>67</v>
      </c>
      <c r="F12" s="10">
        <v>9</v>
      </c>
      <c r="G12" s="10">
        <v>2</v>
      </c>
      <c r="H12" s="4">
        <v>3879.7</v>
      </c>
      <c r="I12" s="4">
        <v>3298.3</v>
      </c>
      <c r="J12" s="11">
        <v>1564.3</v>
      </c>
      <c r="K12" s="3">
        <v>156</v>
      </c>
      <c r="L12" s="8">
        <f t="shared" si="0"/>
        <v>1651842</v>
      </c>
      <c r="M12" s="8"/>
      <c r="N12" s="8"/>
      <c r="O12" s="8"/>
      <c r="P12" s="9">
        <f>'Форма 2'!C12</f>
        <v>1651842</v>
      </c>
      <c r="Q12" s="8">
        <f t="shared" si="1"/>
        <v>500.8161780311069</v>
      </c>
      <c r="R12" s="9"/>
      <c r="S12" s="8"/>
    </row>
    <row r="13" spans="1:19" s="13" customFormat="1" ht="31.5" customHeight="1">
      <c r="A13" s="3">
        <f aca="true" t="shared" si="2" ref="A13:A38">A12+1</f>
        <v>4</v>
      </c>
      <c r="B13" s="4" t="s">
        <v>66</v>
      </c>
      <c r="C13" s="4">
        <v>1986</v>
      </c>
      <c r="D13" s="12"/>
      <c r="E13" s="5" t="s">
        <v>67</v>
      </c>
      <c r="F13" s="10">
        <v>9</v>
      </c>
      <c r="G13" s="10">
        <v>4</v>
      </c>
      <c r="H13" s="4">
        <v>7735.7</v>
      </c>
      <c r="I13" s="4">
        <v>6554.1</v>
      </c>
      <c r="J13" s="11">
        <v>2512.4</v>
      </c>
      <c r="K13" s="3">
        <v>310</v>
      </c>
      <c r="L13" s="8">
        <f t="shared" si="0"/>
        <v>3273282</v>
      </c>
      <c r="M13" s="8"/>
      <c r="N13" s="8"/>
      <c r="O13" s="8"/>
      <c r="P13" s="9">
        <f>'Форма 2'!C13</f>
        <v>3273282</v>
      </c>
      <c r="Q13" s="8">
        <f t="shared" si="1"/>
        <v>499.42509269007184</v>
      </c>
      <c r="R13" s="9"/>
      <c r="S13" s="8"/>
    </row>
    <row r="14" spans="1:19" s="13" customFormat="1" ht="31.5" customHeight="1">
      <c r="A14" s="3">
        <f t="shared" si="2"/>
        <v>5</v>
      </c>
      <c r="B14" s="4" t="s">
        <v>69</v>
      </c>
      <c r="C14" s="4">
        <v>1987</v>
      </c>
      <c r="D14" s="12"/>
      <c r="E14" s="14" t="s">
        <v>114</v>
      </c>
      <c r="F14" s="10">
        <v>9</v>
      </c>
      <c r="G14" s="10">
        <v>1</v>
      </c>
      <c r="H14" s="4">
        <v>3335.4</v>
      </c>
      <c r="I14" s="4">
        <v>2838.7</v>
      </c>
      <c r="J14" s="11">
        <v>1051.6</v>
      </c>
      <c r="K14" s="3">
        <v>112</v>
      </c>
      <c r="L14" s="8">
        <f t="shared" si="0"/>
        <v>2412592.26</v>
      </c>
      <c r="M14" s="8"/>
      <c r="N14" s="8"/>
      <c r="O14" s="8"/>
      <c r="P14" s="9">
        <f>'Форма 2'!C14</f>
        <v>2412592.26</v>
      </c>
      <c r="Q14" s="8">
        <f t="shared" si="1"/>
        <v>849.8933525909747</v>
      </c>
      <c r="R14" s="9"/>
      <c r="S14" s="8"/>
    </row>
    <row r="15" spans="1:19" s="13" customFormat="1" ht="31.5" customHeight="1">
      <c r="A15" s="3">
        <f t="shared" si="2"/>
        <v>6</v>
      </c>
      <c r="B15" s="4" t="s">
        <v>70</v>
      </c>
      <c r="C15" s="4">
        <v>1985</v>
      </c>
      <c r="D15" s="12"/>
      <c r="E15" s="5" t="s">
        <v>67</v>
      </c>
      <c r="F15" s="10">
        <v>9</v>
      </c>
      <c r="G15" s="10">
        <v>2</v>
      </c>
      <c r="H15" s="4">
        <v>3335.4</v>
      </c>
      <c r="I15" s="4">
        <v>2838.7</v>
      </c>
      <c r="J15" s="11">
        <v>1846.9</v>
      </c>
      <c r="K15" s="3">
        <v>175</v>
      </c>
      <c r="L15" s="8">
        <f>M15+N15+O15+P15</f>
        <v>1672110</v>
      </c>
      <c r="M15" s="8"/>
      <c r="N15" s="8"/>
      <c r="O15" s="8"/>
      <c r="P15" s="9">
        <f>'Форма 2'!C15</f>
        <v>1672110</v>
      </c>
      <c r="Q15" s="8">
        <f>L15/I15</f>
        <v>589.0407580934935</v>
      </c>
      <c r="R15" s="9"/>
      <c r="S15" s="8"/>
    </row>
    <row r="16" spans="1:19" s="13" customFormat="1" ht="31.5" customHeight="1">
      <c r="A16" s="3">
        <f t="shared" si="2"/>
        <v>7</v>
      </c>
      <c r="B16" s="4" t="s">
        <v>118</v>
      </c>
      <c r="C16" s="4">
        <v>1984</v>
      </c>
      <c r="D16" s="12"/>
      <c r="E16" s="5" t="s">
        <v>67</v>
      </c>
      <c r="F16" s="10">
        <v>5</v>
      </c>
      <c r="G16" s="10">
        <v>3</v>
      </c>
      <c r="H16" s="4">
        <v>2550.3</v>
      </c>
      <c r="I16" s="4">
        <v>2115.4</v>
      </c>
      <c r="J16" s="11">
        <v>1045.4</v>
      </c>
      <c r="K16" s="3">
        <v>99</v>
      </c>
      <c r="L16" s="8">
        <f>M16+N16+O16+P16</f>
        <v>2223868.67</v>
      </c>
      <c r="M16" s="8"/>
      <c r="N16" s="8"/>
      <c r="O16" s="8"/>
      <c r="P16" s="9">
        <f>'Форма 2'!C16</f>
        <v>2223868.67</v>
      </c>
      <c r="Q16" s="8">
        <f>L16/I16</f>
        <v>1051.2757256310863</v>
      </c>
      <c r="R16" s="9"/>
      <c r="S16" s="8"/>
    </row>
    <row r="17" spans="1:19" s="13" customFormat="1" ht="31.5" customHeight="1">
      <c r="A17" s="3">
        <f t="shared" si="2"/>
        <v>8</v>
      </c>
      <c r="B17" s="15" t="s">
        <v>72</v>
      </c>
      <c r="C17" s="4">
        <v>1969</v>
      </c>
      <c r="D17" s="12"/>
      <c r="E17" s="16" t="s">
        <v>114</v>
      </c>
      <c r="F17" s="17">
        <v>5</v>
      </c>
      <c r="G17" s="10">
        <v>4</v>
      </c>
      <c r="H17" s="4">
        <v>3979.1</v>
      </c>
      <c r="I17" s="4">
        <v>3666.8</v>
      </c>
      <c r="J17" s="11">
        <v>0</v>
      </c>
      <c r="K17" s="3">
        <v>57</v>
      </c>
      <c r="L17" s="8">
        <f t="shared" si="0"/>
        <v>1094472</v>
      </c>
      <c r="M17" s="8"/>
      <c r="N17" s="8"/>
      <c r="O17" s="8"/>
      <c r="P17" s="9">
        <f>'Форма 2'!C17</f>
        <v>1094472</v>
      </c>
      <c r="Q17" s="8">
        <f t="shared" si="1"/>
        <v>298.48150976328134</v>
      </c>
      <c r="R17" s="9"/>
      <c r="S17" s="8"/>
    </row>
    <row r="18" spans="1:19" ht="33.75" customHeight="1">
      <c r="A18" s="3">
        <f t="shared" si="2"/>
        <v>9</v>
      </c>
      <c r="B18" s="4" t="s">
        <v>47</v>
      </c>
      <c r="C18" s="4">
        <v>1965</v>
      </c>
      <c r="D18" s="3"/>
      <c r="E18" s="16" t="s">
        <v>114</v>
      </c>
      <c r="F18" s="10">
        <v>5</v>
      </c>
      <c r="G18" s="10">
        <v>4</v>
      </c>
      <c r="H18" s="4">
        <v>4097.3</v>
      </c>
      <c r="I18" s="4">
        <v>3808.1</v>
      </c>
      <c r="J18" s="7">
        <v>703.6</v>
      </c>
      <c r="K18" s="7">
        <v>150</v>
      </c>
      <c r="L18" s="8">
        <f t="shared" si="0"/>
        <v>998199</v>
      </c>
      <c r="M18" s="8"/>
      <c r="N18" s="8"/>
      <c r="O18" s="8"/>
      <c r="P18" s="9">
        <f>'Форма 2'!C18</f>
        <v>998199</v>
      </c>
      <c r="Q18" s="8">
        <f t="shared" si="1"/>
        <v>262.12520679604</v>
      </c>
      <c r="R18" s="9"/>
      <c r="S18" s="3"/>
    </row>
    <row r="19" spans="1:19" ht="33.75" customHeight="1">
      <c r="A19" s="3">
        <f t="shared" si="2"/>
        <v>10</v>
      </c>
      <c r="B19" s="4" t="s">
        <v>48</v>
      </c>
      <c r="C19" s="4">
        <v>1974</v>
      </c>
      <c r="D19" s="3"/>
      <c r="E19" s="5" t="s">
        <v>67</v>
      </c>
      <c r="F19" s="10">
        <v>5</v>
      </c>
      <c r="G19" s="10">
        <v>4</v>
      </c>
      <c r="H19" s="4">
        <v>3321</v>
      </c>
      <c r="I19" s="4">
        <v>3000.7</v>
      </c>
      <c r="J19" s="11">
        <v>802.1</v>
      </c>
      <c r="K19" s="3">
        <v>132</v>
      </c>
      <c r="L19" s="8">
        <f t="shared" si="0"/>
        <v>998199</v>
      </c>
      <c r="M19" s="8"/>
      <c r="N19" s="8"/>
      <c r="O19" s="8"/>
      <c r="P19" s="9">
        <f>'Форма 2'!C19</f>
        <v>998199</v>
      </c>
      <c r="Q19" s="8">
        <f t="shared" si="1"/>
        <v>332.6553804112374</v>
      </c>
      <c r="R19" s="9"/>
      <c r="S19" s="3"/>
    </row>
    <row r="20" spans="1:19" ht="33.75" customHeight="1">
      <c r="A20" s="3">
        <f t="shared" si="2"/>
        <v>11</v>
      </c>
      <c r="B20" s="4" t="s">
        <v>49</v>
      </c>
      <c r="C20" s="4">
        <v>1988</v>
      </c>
      <c r="D20" s="3"/>
      <c r="E20" s="5" t="s">
        <v>67</v>
      </c>
      <c r="F20" s="6">
        <v>5</v>
      </c>
      <c r="G20" s="10">
        <v>5</v>
      </c>
      <c r="H20" s="4">
        <v>4839.6</v>
      </c>
      <c r="I20" s="4">
        <v>4964</v>
      </c>
      <c r="J20" s="7">
        <v>1031.7</v>
      </c>
      <c r="K20" s="7">
        <v>239</v>
      </c>
      <c r="L20" s="8">
        <f t="shared" si="0"/>
        <v>698232.6</v>
      </c>
      <c r="M20" s="8"/>
      <c r="N20" s="8"/>
      <c r="O20" s="8"/>
      <c r="P20" s="9">
        <f>'Форма 2'!C20</f>
        <v>698232.6</v>
      </c>
      <c r="Q20" s="8">
        <f t="shared" si="1"/>
        <v>140.65926672038677</v>
      </c>
      <c r="R20" s="9"/>
      <c r="S20" s="3"/>
    </row>
    <row r="21" spans="1:19" ht="33.75" customHeight="1">
      <c r="A21" s="3">
        <f t="shared" si="2"/>
        <v>12</v>
      </c>
      <c r="B21" s="4" t="s">
        <v>50</v>
      </c>
      <c r="C21" s="4">
        <v>1958</v>
      </c>
      <c r="D21" s="12"/>
      <c r="E21" s="5" t="s">
        <v>51</v>
      </c>
      <c r="F21" s="6">
        <v>5</v>
      </c>
      <c r="G21" s="10">
        <v>5</v>
      </c>
      <c r="H21" s="4">
        <v>3188.2</v>
      </c>
      <c r="I21" s="4">
        <v>2883.3</v>
      </c>
      <c r="J21" s="7">
        <v>242.2</v>
      </c>
      <c r="K21" s="7">
        <v>120</v>
      </c>
      <c r="L21" s="8">
        <f t="shared" si="0"/>
        <v>798559.2</v>
      </c>
      <c r="M21" s="8"/>
      <c r="N21" s="8"/>
      <c r="O21" s="8"/>
      <c r="P21" s="9">
        <f>'Форма 2'!C21</f>
        <v>798559.2</v>
      </c>
      <c r="Q21" s="8">
        <f t="shared" si="1"/>
        <v>276.9601498283217</v>
      </c>
      <c r="R21" s="9"/>
      <c r="S21" s="3"/>
    </row>
    <row r="22" spans="1:19" s="13" customFormat="1" ht="31.5" customHeight="1">
      <c r="A22" s="3">
        <f t="shared" si="2"/>
        <v>13</v>
      </c>
      <c r="B22" s="4" t="s">
        <v>52</v>
      </c>
      <c r="C22" s="4">
        <v>1968</v>
      </c>
      <c r="D22" s="12"/>
      <c r="E22" s="16" t="s">
        <v>114</v>
      </c>
      <c r="F22" s="6">
        <v>5</v>
      </c>
      <c r="G22" s="10">
        <v>4</v>
      </c>
      <c r="H22" s="4">
        <v>4090.3</v>
      </c>
      <c r="I22" s="4">
        <v>3838.3</v>
      </c>
      <c r="J22" s="11">
        <v>890.7</v>
      </c>
      <c r="K22" s="3">
        <v>144</v>
      </c>
      <c r="L22" s="8">
        <f t="shared" si="0"/>
        <v>798559.2</v>
      </c>
      <c r="M22" s="8"/>
      <c r="N22" s="8"/>
      <c r="O22" s="8"/>
      <c r="P22" s="9">
        <f>'Форма 2'!C22</f>
        <v>798559.2</v>
      </c>
      <c r="Q22" s="8">
        <f t="shared" si="1"/>
        <v>208.0502305708256</v>
      </c>
      <c r="R22" s="9"/>
      <c r="S22" s="8"/>
    </row>
    <row r="23" spans="1:19" s="13" customFormat="1" ht="31.5" customHeight="1">
      <c r="A23" s="3">
        <f t="shared" si="2"/>
        <v>14</v>
      </c>
      <c r="B23" s="4" t="s">
        <v>53</v>
      </c>
      <c r="C23" s="4">
        <v>1969</v>
      </c>
      <c r="D23" s="12"/>
      <c r="E23" s="16" t="s">
        <v>114</v>
      </c>
      <c r="F23" s="6">
        <v>6</v>
      </c>
      <c r="G23" s="10">
        <v>4</v>
      </c>
      <c r="H23" s="4">
        <v>4451.9</v>
      </c>
      <c r="I23" s="4">
        <v>4160.2</v>
      </c>
      <c r="J23" s="11">
        <v>291.7</v>
      </c>
      <c r="K23" s="3">
        <v>114</v>
      </c>
      <c r="L23" s="8">
        <f t="shared" si="0"/>
        <v>798559.2</v>
      </c>
      <c r="M23" s="8"/>
      <c r="N23" s="8"/>
      <c r="O23" s="8"/>
      <c r="P23" s="9">
        <f>'Форма 2'!C23</f>
        <v>798559.2</v>
      </c>
      <c r="Q23" s="8">
        <f t="shared" si="1"/>
        <v>191.95211768664967</v>
      </c>
      <c r="R23" s="9"/>
      <c r="S23" s="8"/>
    </row>
    <row r="24" spans="1:19" s="13" customFormat="1" ht="31.5" customHeight="1">
      <c r="A24" s="3">
        <f t="shared" si="2"/>
        <v>15</v>
      </c>
      <c r="B24" s="4" t="s">
        <v>54</v>
      </c>
      <c r="C24" s="4">
        <v>1961</v>
      </c>
      <c r="D24" s="12"/>
      <c r="E24" s="16" t="s">
        <v>114</v>
      </c>
      <c r="F24" s="6">
        <v>4</v>
      </c>
      <c r="G24" s="10">
        <v>4</v>
      </c>
      <c r="H24" s="4">
        <v>3301.3</v>
      </c>
      <c r="I24" s="4">
        <v>3107.7</v>
      </c>
      <c r="J24" s="11">
        <v>323.5</v>
      </c>
      <c r="K24" s="3">
        <v>75</v>
      </c>
      <c r="L24" s="8">
        <f t="shared" si="0"/>
        <v>666817.2</v>
      </c>
      <c r="M24" s="8"/>
      <c r="N24" s="8"/>
      <c r="O24" s="8"/>
      <c r="P24" s="9">
        <f>'Форма 2'!C24</f>
        <v>666817.2</v>
      </c>
      <c r="Q24" s="8">
        <f t="shared" si="1"/>
        <v>214.56935997683175</v>
      </c>
      <c r="R24" s="9"/>
      <c r="S24" s="8"/>
    </row>
    <row r="25" spans="1:19" s="13" customFormat="1" ht="31.5" customHeight="1">
      <c r="A25" s="3">
        <f t="shared" si="2"/>
        <v>16</v>
      </c>
      <c r="B25" s="4" t="s">
        <v>55</v>
      </c>
      <c r="C25" s="4">
        <v>1996</v>
      </c>
      <c r="D25" s="12"/>
      <c r="E25" s="5" t="s">
        <v>67</v>
      </c>
      <c r="F25" s="6">
        <v>9</v>
      </c>
      <c r="G25" s="10">
        <v>3</v>
      </c>
      <c r="H25" s="4">
        <v>6382.3</v>
      </c>
      <c r="I25" s="4">
        <v>5653</v>
      </c>
      <c r="J25" s="11">
        <v>386.1</v>
      </c>
      <c r="K25" s="3">
        <v>145</v>
      </c>
      <c r="L25" s="8">
        <f t="shared" si="0"/>
        <v>698232.6</v>
      </c>
      <c r="M25" s="8"/>
      <c r="N25" s="8"/>
      <c r="O25" s="8"/>
      <c r="P25" s="9">
        <f>'Форма 2'!C25</f>
        <v>698232.6</v>
      </c>
      <c r="Q25" s="8">
        <f t="shared" si="1"/>
        <v>123.51540774809835</v>
      </c>
      <c r="R25" s="9"/>
      <c r="S25" s="8"/>
    </row>
    <row r="26" spans="1:19" s="13" customFormat="1" ht="31.5" customHeight="1">
      <c r="A26" s="3">
        <f t="shared" si="2"/>
        <v>17</v>
      </c>
      <c r="B26" s="4" t="s">
        <v>56</v>
      </c>
      <c r="C26" s="4">
        <v>1985</v>
      </c>
      <c r="D26" s="12"/>
      <c r="E26" s="5" t="s">
        <v>67</v>
      </c>
      <c r="F26" s="6">
        <v>5</v>
      </c>
      <c r="G26" s="10">
        <v>5</v>
      </c>
      <c r="H26" s="4">
        <v>3942.8</v>
      </c>
      <c r="I26" s="4">
        <v>3459.7</v>
      </c>
      <c r="J26" s="11">
        <v>483.1</v>
      </c>
      <c r="K26" s="3">
        <v>173</v>
      </c>
      <c r="L26" s="8">
        <f t="shared" si="0"/>
        <v>709380</v>
      </c>
      <c r="M26" s="8"/>
      <c r="N26" s="8"/>
      <c r="O26" s="8"/>
      <c r="P26" s="9">
        <f>'Форма 2'!C26</f>
        <v>709380</v>
      </c>
      <c r="Q26" s="8">
        <f t="shared" si="1"/>
        <v>205.04089949995665</v>
      </c>
      <c r="R26" s="9"/>
      <c r="S26" s="8"/>
    </row>
    <row r="27" spans="1:19" s="13" customFormat="1" ht="31.5" customHeight="1">
      <c r="A27" s="3">
        <f t="shared" si="2"/>
        <v>18</v>
      </c>
      <c r="B27" s="4" t="s">
        <v>57</v>
      </c>
      <c r="C27" s="4">
        <v>1974</v>
      </c>
      <c r="D27" s="12"/>
      <c r="E27" s="5" t="s">
        <v>67</v>
      </c>
      <c r="F27" s="6">
        <v>5</v>
      </c>
      <c r="G27" s="10">
        <v>5</v>
      </c>
      <c r="H27" s="4">
        <v>3882.9</v>
      </c>
      <c r="I27" s="4">
        <v>3402.7</v>
      </c>
      <c r="J27" s="11">
        <v>402.8</v>
      </c>
      <c r="K27" s="3">
        <v>170</v>
      </c>
      <c r="L27" s="8">
        <f t="shared" si="0"/>
        <v>707353.2</v>
      </c>
      <c r="M27" s="8"/>
      <c r="N27" s="8"/>
      <c r="O27" s="8"/>
      <c r="P27" s="9">
        <f>'Форма 2'!C27</f>
        <v>707353.2</v>
      </c>
      <c r="Q27" s="8">
        <f t="shared" si="1"/>
        <v>207.8799776647956</v>
      </c>
      <c r="R27" s="9"/>
      <c r="S27" s="8"/>
    </row>
    <row r="28" spans="1:19" s="13" customFormat="1" ht="31.5" customHeight="1">
      <c r="A28" s="3">
        <f t="shared" si="2"/>
        <v>19</v>
      </c>
      <c r="B28" s="4" t="s">
        <v>58</v>
      </c>
      <c r="C28" s="4">
        <v>1977</v>
      </c>
      <c r="D28" s="12"/>
      <c r="E28" s="5" t="s">
        <v>67</v>
      </c>
      <c r="F28" s="6">
        <v>5</v>
      </c>
      <c r="G28" s="10">
        <v>5</v>
      </c>
      <c r="H28" s="4">
        <v>4299.5</v>
      </c>
      <c r="I28" s="4">
        <v>3739.8</v>
      </c>
      <c r="J28" s="11">
        <v>821.4</v>
      </c>
      <c r="K28" s="3">
        <v>165</v>
      </c>
      <c r="L28" s="8">
        <f t="shared" si="0"/>
        <v>1097512.2</v>
      </c>
      <c r="M28" s="8"/>
      <c r="N28" s="8"/>
      <c r="O28" s="8"/>
      <c r="P28" s="9">
        <f>'Форма 2'!C28</f>
        <v>1097512.2</v>
      </c>
      <c r="Q28" s="8">
        <f t="shared" si="1"/>
        <v>293.4681533771859</v>
      </c>
      <c r="R28" s="9"/>
      <c r="S28" s="8"/>
    </row>
    <row r="29" spans="1:19" s="13" customFormat="1" ht="31.5" customHeight="1">
      <c r="A29" s="3">
        <f t="shared" si="2"/>
        <v>20</v>
      </c>
      <c r="B29" s="4" t="s">
        <v>59</v>
      </c>
      <c r="C29" s="4">
        <v>1990</v>
      </c>
      <c r="D29" s="12"/>
      <c r="E29" s="5" t="s">
        <v>67</v>
      </c>
      <c r="F29" s="6">
        <v>9</v>
      </c>
      <c r="G29" s="10">
        <v>2</v>
      </c>
      <c r="H29" s="4">
        <v>4008.6</v>
      </c>
      <c r="I29" s="4">
        <v>3502.8</v>
      </c>
      <c r="J29" s="11">
        <v>393.1</v>
      </c>
      <c r="K29" s="3">
        <v>158</v>
      </c>
      <c r="L29" s="8">
        <f t="shared" si="0"/>
        <v>590812.2</v>
      </c>
      <c r="M29" s="8"/>
      <c r="N29" s="8"/>
      <c r="O29" s="8"/>
      <c r="P29" s="9">
        <f>'Форма 2'!C29</f>
        <v>590812.2</v>
      </c>
      <c r="Q29" s="8">
        <f t="shared" si="1"/>
        <v>168.6685508735868</v>
      </c>
      <c r="R29" s="9"/>
      <c r="S29" s="8"/>
    </row>
    <row r="30" spans="1:19" s="13" customFormat="1" ht="31.5" customHeight="1">
      <c r="A30" s="3">
        <f t="shared" si="2"/>
        <v>21</v>
      </c>
      <c r="B30" s="4" t="s">
        <v>60</v>
      </c>
      <c r="C30" s="4">
        <v>1988</v>
      </c>
      <c r="D30" s="12"/>
      <c r="E30" s="5" t="s">
        <v>116</v>
      </c>
      <c r="F30" s="6">
        <v>9</v>
      </c>
      <c r="G30" s="10">
        <v>3</v>
      </c>
      <c r="H30" s="4">
        <v>5549.2</v>
      </c>
      <c r="I30" s="4">
        <v>3426.6</v>
      </c>
      <c r="J30" s="11">
        <v>1212.9</v>
      </c>
      <c r="K30" s="3">
        <v>246</v>
      </c>
      <c r="L30" s="8">
        <f t="shared" si="0"/>
        <v>577638</v>
      </c>
      <c r="M30" s="8"/>
      <c r="N30" s="8"/>
      <c r="O30" s="8"/>
      <c r="P30" s="9">
        <f>'Форма 2'!C30</f>
        <v>577638</v>
      </c>
      <c r="Q30" s="8">
        <f t="shared" si="1"/>
        <v>168.57468044125372</v>
      </c>
      <c r="R30" s="9"/>
      <c r="S30" s="8"/>
    </row>
    <row r="31" spans="1:19" s="13" customFormat="1" ht="31.5" customHeight="1">
      <c r="A31" s="3">
        <f t="shared" si="2"/>
        <v>22</v>
      </c>
      <c r="B31" s="4" t="s">
        <v>61</v>
      </c>
      <c r="C31" s="4">
        <v>1957</v>
      </c>
      <c r="D31" s="12"/>
      <c r="E31" s="16" t="s">
        <v>114</v>
      </c>
      <c r="F31" s="6">
        <v>3</v>
      </c>
      <c r="G31" s="10">
        <v>3</v>
      </c>
      <c r="H31" s="4">
        <v>2275.6</v>
      </c>
      <c r="I31" s="4">
        <v>2122.9</v>
      </c>
      <c r="J31" s="11">
        <v>512.2</v>
      </c>
      <c r="K31" s="3">
        <v>110</v>
      </c>
      <c r="L31" s="8">
        <f t="shared" si="0"/>
        <v>455016.6</v>
      </c>
      <c r="M31" s="8"/>
      <c r="N31" s="8"/>
      <c r="O31" s="8"/>
      <c r="P31" s="9">
        <f>'Форма 2'!C31</f>
        <v>455016.6</v>
      </c>
      <c r="Q31" s="8">
        <f t="shared" si="1"/>
        <v>214.3372744830185</v>
      </c>
      <c r="R31" s="9"/>
      <c r="S31" s="8"/>
    </row>
    <row r="32" spans="1:19" s="13" customFormat="1" ht="31.5" customHeight="1">
      <c r="A32" s="3">
        <f t="shared" si="2"/>
        <v>23</v>
      </c>
      <c r="B32" s="4" t="s">
        <v>62</v>
      </c>
      <c r="C32" s="4">
        <v>1983</v>
      </c>
      <c r="D32" s="12"/>
      <c r="E32" s="16" t="s">
        <v>114</v>
      </c>
      <c r="F32" s="6">
        <v>5</v>
      </c>
      <c r="G32" s="10">
        <v>1</v>
      </c>
      <c r="H32" s="4">
        <v>1506.1</v>
      </c>
      <c r="I32" s="4">
        <v>1361.3</v>
      </c>
      <c r="J32" s="11">
        <v>314.8</v>
      </c>
      <c r="K32" s="3">
        <v>53</v>
      </c>
      <c r="L32" s="8">
        <f t="shared" si="0"/>
        <v>972864</v>
      </c>
      <c r="M32" s="8"/>
      <c r="N32" s="8"/>
      <c r="O32" s="8"/>
      <c r="P32" s="9">
        <f>'Форма 2'!C32</f>
        <v>972864</v>
      </c>
      <c r="Q32" s="8">
        <f t="shared" si="1"/>
        <v>714.658047454639</v>
      </c>
      <c r="R32" s="9"/>
      <c r="S32" s="8"/>
    </row>
    <row r="33" spans="1:19" s="13" customFormat="1" ht="31.5" customHeight="1">
      <c r="A33" s="3">
        <f t="shared" si="2"/>
        <v>24</v>
      </c>
      <c r="B33" s="4" t="s">
        <v>63</v>
      </c>
      <c r="C33" s="4">
        <v>1985</v>
      </c>
      <c r="D33" s="12"/>
      <c r="E33" s="5" t="s">
        <v>67</v>
      </c>
      <c r="F33" s="6">
        <v>9</v>
      </c>
      <c r="G33" s="10">
        <v>5</v>
      </c>
      <c r="H33" s="4">
        <v>10672.7</v>
      </c>
      <c r="I33" s="4">
        <v>9258</v>
      </c>
      <c r="J33" s="11">
        <v>3808.4</v>
      </c>
      <c r="K33" s="3">
        <v>457</v>
      </c>
      <c r="L33" s="8">
        <f t="shared" si="0"/>
        <v>2934705.06</v>
      </c>
      <c r="M33" s="8"/>
      <c r="N33" s="8"/>
      <c r="O33" s="8"/>
      <c r="P33" s="9">
        <f>'Форма 2'!C33</f>
        <v>2934705.06</v>
      </c>
      <c r="Q33" s="8">
        <f t="shared" si="1"/>
        <v>316.9912572909916</v>
      </c>
      <c r="R33" s="9"/>
      <c r="S33" s="8"/>
    </row>
    <row r="34" spans="1:19" s="13" customFormat="1" ht="31.5" customHeight="1">
      <c r="A34" s="3">
        <f t="shared" si="2"/>
        <v>25</v>
      </c>
      <c r="B34" s="4" t="s">
        <v>64</v>
      </c>
      <c r="C34" s="4">
        <v>1981</v>
      </c>
      <c r="D34" s="12"/>
      <c r="E34" s="5" t="s">
        <v>67</v>
      </c>
      <c r="F34" s="6">
        <v>9</v>
      </c>
      <c r="G34" s="10">
        <v>3</v>
      </c>
      <c r="H34" s="4">
        <v>5449.7</v>
      </c>
      <c r="I34" s="4">
        <v>5038.7</v>
      </c>
      <c r="J34" s="11">
        <v>1673.7</v>
      </c>
      <c r="K34" s="3">
        <v>227</v>
      </c>
      <c r="L34" s="8">
        <f t="shared" si="0"/>
        <v>850242.6</v>
      </c>
      <c r="M34" s="8"/>
      <c r="N34" s="8"/>
      <c r="O34" s="8"/>
      <c r="P34" s="9">
        <f>'Форма 2'!C34</f>
        <v>850242.6</v>
      </c>
      <c r="Q34" s="8">
        <f t="shared" si="1"/>
        <v>168.74245341060194</v>
      </c>
      <c r="R34" s="9"/>
      <c r="S34" s="8"/>
    </row>
    <row r="35" spans="1:19" s="13" customFormat="1" ht="31.5" customHeight="1">
      <c r="A35" s="3">
        <f t="shared" si="2"/>
        <v>26</v>
      </c>
      <c r="B35" s="4" t="s">
        <v>65</v>
      </c>
      <c r="C35" s="4">
        <v>1990</v>
      </c>
      <c r="D35" s="12"/>
      <c r="E35" s="5" t="s">
        <v>67</v>
      </c>
      <c r="F35" s="6">
        <v>9</v>
      </c>
      <c r="G35" s="10">
        <v>3</v>
      </c>
      <c r="H35" s="4">
        <v>6088.7</v>
      </c>
      <c r="I35" s="4">
        <v>5339.6</v>
      </c>
      <c r="J35" s="11">
        <v>1828.5</v>
      </c>
      <c r="K35" s="3">
        <v>261</v>
      </c>
      <c r="L35" s="8">
        <f t="shared" si="0"/>
        <v>1097512.2</v>
      </c>
      <c r="M35" s="8"/>
      <c r="N35" s="8"/>
      <c r="O35" s="8"/>
      <c r="P35" s="9">
        <f>'Форма 2'!C35</f>
        <v>1097512.2</v>
      </c>
      <c r="Q35" s="8">
        <f t="shared" si="1"/>
        <v>205.5420256198966</v>
      </c>
      <c r="R35" s="9"/>
      <c r="S35" s="8"/>
    </row>
    <row r="36" spans="1:20" s="13" customFormat="1" ht="31.5" customHeight="1">
      <c r="A36" s="3">
        <f t="shared" si="2"/>
        <v>27</v>
      </c>
      <c r="B36" s="15" t="s">
        <v>73</v>
      </c>
      <c r="C36" s="4">
        <v>1987</v>
      </c>
      <c r="D36" s="12"/>
      <c r="E36" s="16" t="s">
        <v>115</v>
      </c>
      <c r="F36" s="18" t="s">
        <v>74</v>
      </c>
      <c r="G36" s="10">
        <v>4</v>
      </c>
      <c r="H36" s="4">
        <v>6124.1</v>
      </c>
      <c r="I36" s="4">
        <v>5464.1</v>
      </c>
      <c r="J36" s="11">
        <v>156.3</v>
      </c>
      <c r="K36" s="3">
        <v>265</v>
      </c>
      <c r="L36" s="8">
        <f t="shared" si="0"/>
        <v>5277174</v>
      </c>
      <c r="M36" s="8"/>
      <c r="N36" s="8"/>
      <c r="O36" s="8"/>
      <c r="P36" s="9">
        <f>'Форма 2'!C36</f>
        <v>5277174</v>
      </c>
      <c r="Q36" s="8">
        <f t="shared" si="1"/>
        <v>965.7901575739828</v>
      </c>
      <c r="R36" s="9"/>
      <c r="S36" s="8"/>
      <c r="T36" s="32"/>
    </row>
    <row r="37" spans="1:20" s="13" customFormat="1" ht="31.5" customHeight="1">
      <c r="A37" s="3">
        <f t="shared" si="2"/>
        <v>28</v>
      </c>
      <c r="B37" s="15" t="s">
        <v>75</v>
      </c>
      <c r="C37" s="4">
        <v>1973</v>
      </c>
      <c r="D37" s="12"/>
      <c r="E37" s="16" t="s">
        <v>114</v>
      </c>
      <c r="F37" s="19">
        <v>5</v>
      </c>
      <c r="G37" s="10">
        <v>2</v>
      </c>
      <c r="H37" s="4">
        <v>1745.7</v>
      </c>
      <c r="I37" s="4">
        <v>1586</v>
      </c>
      <c r="J37" s="11">
        <v>38.1</v>
      </c>
      <c r="K37" s="3">
        <v>65</v>
      </c>
      <c r="L37" s="8">
        <f t="shared" si="0"/>
        <v>1317420</v>
      </c>
      <c r="M37" s="8"/>
      <c r="N37" s="8"/>
      <c r="O37" s="8"/>
      <c r="P37" s="9">
        <f>'Форма 2'!C37</f>
        <v>1317420</v>
      </c>
      <c r="Q37" s="8">
        <f t="shared" si="1"/>
        <v>830.655737704918</v>
      </c>
      <c r="R37" s="9"/>
      <c r="S37" s="8"/>
      <c r="T37" s="33"/>
    </row>
    <row r="38" spans="1:20" s="13" customFormat="1" ht="31.5" customHeight="1">
      <c r="A38" s="3">
        <f t="shared" si="2"/>
        <v>29</v>
      </c>
      <c r="B38" s="15" t="s">
        <v>76</v>
      </c>
      <c r="C38" s="4">
        <v>1973</v>
      </c>
      <c r="D38" s="12"/>
      <c r="E38" s="16" t="s">
        <v>77</v>
      </c>
      <c r="F38" s="20">
        <v>5</v>
      </c>
      <c r="G38" s="10">
        <v>5</v>
      </c>
      <c r="H38" s="4">
        <v>4176.4</v>
      </c>
      <c r="I38" s="4">
        <v>3671.9</v>
      </c>
      <c r="J38" s="11">
        <v>160.6</v>
      </c>
      <c r="K38" s="3">
        <v>210</v>
      </c>
      <c r="L38" s="8">
        <f>M38+N38+O38+P38</f>
        <v>1800000</v>
      </c>
      <c r="M38" s="8"/>
      <c r="N38" s="8"/>
      <c r="O38" s="8"/>
      <c r="P38" s="9">
        <f>'Форма 2'!C38</f>
        <v>1800000</v>
      </c>
      <c r="Q38" s="8">
        <f t="shared" si="1"/>
        <v>490.2094283613388</v>
      </c>
      <c r="R38" s="9"/>
      <c r="S38" s="8"/>
      <c r="T38" s="34"/>
    </row>
    <row r="39" spans="1:19" s="13" customFormat="1" ht="15.75" customHeight="1">
      <c r="A39" s="41" t="s">
        <v>79</v>
      </c>
      <c r="B39" s="42"/>
      <c r="D39" s="12"/>
      <c r="E39" s="12"/>
      <c r="F39" s="12"/>
      <c r="G39" s="12"/>
      <c r="H39" s="8">
        <f>SUM(H10:H38)</f>
        <v>134687.6</v>
      </c>
      <c r="I39" s="8">
        <f aca="true" t="shared" si="3" ref="I39:R39">SUM(I10:I38)</f>
        <v>118570.40000000001</v>
      </c>
      <c r="J39" s="8">
        <f t="shared" si="3"/>
        <v>27835.800000000003</v>
      </c>
      <c r="K39" s="30">
        <f t="shared" si="3"/>
        <v>5221</v>
      </c>
      <c r="L39" s="8">
        <f t="shared" si="3"/>
        <v>41809201.980000004</v>
      </c>
      <c r="M39" s="8">
        <f t="shared" si="3"/>
        <v>0</v>
      </c>
      <c r="N39" s="8">
        <f t="shared" si="3"/>
        <v>0</v>
      </c>
      <c r="O39" s="8">
        <f t="shared" si="3"/>
        <v>0</v>
      </c>
      <c r="P39" s="8">
        <f t="shared" si="3"/>
        <v>41809201.980000004</v>
      </c>
      <c r="Q39" s="8">
        <f t="shared" si="1"/>
        <v>352.61078633453207</v>
      </c>
      <c r="R39" s="8">
        <f t="shared" si="3"/>
        <v>0</v>
      </c>
      <c r="S39" s="8">
        <f>SUM(S10:S38)</f>
        <v>0</v>
      </c>
    </row>
    <row r="40" spans="1:19" s="13" customFormat="1" ht="15.75" customHeight="1">
      <c r="A40" s="21"/>
      <c r="B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1"/>
      <c r="O40" s="21"/>
      <c r="P40" s="23"/>
      <c r="Q40" s="21"/>
      <c r="R40" s="21"/>
      <c r="S40" s="21"/>
    </row>
    <row r="41" spans="1:19" ht="12.75">
      <c r="A41" s="24"/>
      <c r="B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4"/>
      <c r="R41" s="24"/>
      <c r="S41" s="24"/>
    </row>
    <row r="42" spans="1:19" ht="12.75">
      <c r="A42" s="24"/>
      <c r="B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</sheetData>
  <sheetProtection/>
  <mergeCells count="22"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  <mergeCell ref="J6:J7"/>
    <mergeCell ref="Q5:Q7"/>
    <mergeCell ref="L6:L7"/>
    <mergeCell ref="M6:P6"/>
    <mergeCell ref="A39:B39"/>
    <mergeCell ref="K5:K7"/>
    <mergeCell ref="L5:P5"/>
  </mergeCells>
  <printOptions/>
  <pageMargins left="0" right="0" top="0" bottom="0" header="0" footer="0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8"/>
  <sheetViews>
    <sheetView view="pageBreakPreview" zoomScale="75" zoomScaleSheetLayoutView="75" zoomScalePageLayoutView="0" workbookViewId="0" topLeftCell="A4">
      <pane xSplit="3" ySplit="5" topLeftCell="E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4" sqref="A1:IV65536"/>
    </sheetView>
  </sheetViews>
  <sheetFormatPr defaultColWidth="8.00390625" defaultRowHeight="15"/>
  <cols>
    <col min="1" max="1" width="9.57421875" style="26" customWidth="1"/>
    <col min="2" max="2" width="41.57421875" style="26" customWidth="1"/>
    <col min="3" max="3" width="14.28125" style="26" customWidth="1"/>
    <col min="4" max="4" width="15.7109375" style="26" customWidth="1"/>
    <col min="5" max="5" width="6.57421875" style="26" customWidth="1"/>
    <col min="6" max="6" width="21.8515625" style="26" customWidth="1"/>
    <col min="7" max="7" width="8.140625" style="26" bestFit="1" customWidth="1"/>
    <col min="8" max="8" width="13.8515625" style="26" customWidth="1"/>
    <col min="9" max="9" width="9.57421875" style="26" customWidth="1"/>
    <col min="10" max="10" width="8.421875" style="26" customWidth="1"/>
    <col min="11" max="11" width="10.7109375" style="26" bestFit="1" customWidth="1"/>
    <col min="12" max="12" width="14.421875" style="26" customWidth="1"/>
    <col min="13" max="13" width="6.57421875" style="26" bestFit="1" customWidth="1"/>
    <col min="14" max="14" width="10.00390625" style="26" bestFit="1" customWidth="1"/>
    <col min="15" max="15" width="6.140625" style="26" bestFit="1" customWidth="1"/>
    <col min="16" max="16" width="5.8515625" style="26" customWidth="1"/>
    <col min="17" max="19" width="14.28125" style="26" customWidth="1"/>
    <col min="20" max="16384" width="8.00390625" style="26" customWidth="1"/>
  </cols>
  <sheetData>
    <row r="3" spans="1:19" ht="49.5" customHeight="1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.75" customHeight="1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28.5" customHeight="1">
      <c r="A5" s="53" t="s">
        <v>2</v>
      </c>
      <c r="B5" s="53" t="s">
        <v>3</v>
      </c>
      <c r="C5" s="53" t="s">
        <v>82</v>
      </c>
      <c r="D5" s="56" t="s">
        <v>83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6" t="s">
        <v>84</v>
      </c>
      <c r="R5" s="57"/>
      <c r="S5" s="58"/>
    </row>
    <row r="6" spans="1:19" ht="185.25" customHeight="1">
      <c r="A6" s="54"/>
      <c r="B6" s="54"/>
      <c r="C6" s="55"/>
      <c r="D6" s="27" t="s">
        <v>85</v>
      </c>
      <c r="E6" s="48" t="s">
        <v>86</v>
      </c>
      <c r="F6" s="49"/>
      <c r="G6" s="48" t="s">
        <v>87</v>
      </c>
      <c r="H6" s="49"/>
      <c r="I6" s="48" t="s">
        <v>88</v>
      </c>
      <c r="J6" s="49"/>
      <c r="K6" s="48" t="s">
        <v>89</v>
      </c>
      <c r="L6" s="49"/>
      <c r="M6" s="48" t="s">
        <v>90</v>
      </c>
      <c r="N6" s="49"/>
      <c r="O6" s="48" t="s">
        <v>91</v>
      </c>
      <c r="P6" s="49"/>
      <c r="Q6" s="27" t="s">
        <v>92</v>
      </c>
      <c r="R6" s="27" t="s">
        <v>93</v>
      </c>
      <c r="S6" s="27" t="s">
        <v>94</v>
      </c>
    </row>
    <row r="7" spans="1:19" ht="16.5" customHeight="1">
      <c r="A7" s="55"/>
      <c r="B7" s="55"/>
      <c r="C7" s="28" t="s">
        <v>26</v>
      </c>
      <c r="D7" s="28" t="s">
        <v>26</v>
      </c>
      <c r="E7" s="28" t="s">
        <v>95</v>
      </c>
      <c r="F7" s="28" t="s">
        <v>26</v>
      </c>
      <c r="G7" s="28" t="s">
        <v>96</v>
      </c>
      <c r="H7" s="28" t="s">
        <v>26</v>
      </c>
      <c r="I7" s="28" t="s">
        <v>96</v>
      </c>
      <c r="J7" s="28" t="s">
        <v>26</v>
      </c>
      <c r="K7" s="28" t="s">
        <v>96</v>
      </c>
      <c r="L7" s="28" t="s">
        <v>26</v>
      </c>
      <c r="M7" s="28" t="s">
        <v>97</v>
      </c>
      <c r="N7" s="28" t="s">
        <v>26</v>
      </c>
      <c r="O7" s="28" t="s">
        <v>98</v>
      </c>
      <c r="P7" s="28" t="s">
        <v>26</v>
      </c>
      <c r="Q7" s="28" t="s">
        <v>26</v>
      </c>
      <c r="R7" s="28" t="s">
        <v>26</v>
      </c>
      <c r="S7" s="28" t="s">
        <v>26</v>
      </c>
    </row>
    <row r="8" spans="1:19" ht="12.75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  <c r="K8" s="28" t="s">
        <v>38</v>
      </c>
      <c r="L8" s="28" t="s">
        <v>39</v>
      </c>
      <c r="M8" s="28"/>
      <c r="N8" s="28"/>
      <c r="O8" s="28" t="s">
        <v>40</v>
      </c>
      <c r="P8" s="28" t="s">
        <v>41</v>
      </c>
      <c r="Q8" s="28" t="s">
        <v>42</v>
      </c>
      <c r="R8" s="28" t="s">
        <v>43</v>
      </c>
      <c r="S8" s="28" t="s">
        <v>44</v>
      </c>
    </row>
    <row r="9" spans="1:19" ht="12.75">
      <c r="A9" s="50" t="s">
        <v>99</v>
      </c>
      <c r="B9" s="51"/>
      <c r="C9" s="29">
        <f aca="true" t="shared" si="0" ref="C9:C17">D9+F9+H9+J9+L9+P9+N9</f>
        <v>41809201.98</v>
      </c>
      <c r="D9" s="29">
        <f aca="true" t="shared" si="1" ref="D9:S9">SUM(D10:D38)</f>
        <v>14435296.999999996</v>
      </c>
      <c r="E9" s="29">
        <f t="shared" si="1"/>
        <v>2</v>
      </c>
      <c r="F9" s="29">
        <f t="shared" si="1"/>
        <v>5347297.32</v>
      </c>
      <c r="G9" s="29">
        <f t="shared" si="1"/>
        <v>6383.9</v>
      </c>
      <c r="H9" s="29">
        <f t="shared" si="1"/>
        <v>14418614.67</v>
      </c>
      <c r="I9" s="29">
        <f t="shared" si="1"/>
        <v>0</v>
      </c>
      <c r="J9" s="29">
        <f t="shared" si="1"/>
        <v>0</v>
      </c>
      <c r="K9" s="29">
        <f t="shared" si="1"/>
        <v>687</v>
      </c>
      <c r="L9" s="29">
        <f t="shared" si="1"/>
        <v>7607992.99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</row>
    <row r="10" spans="1:19" ht="31.5" customHeight="1">
      <c r="A10" s="3">
        <v>1</v>
      </c>
      <c r="B10" s="4" t="s">
        <v>78</v>
      </c>
      <c r="C10" s="29">
        <f t="shared" si="0"/>
        <v>1013398.99</v>
      </c>
      <c r="D10" s="29"/>
      <c r="E10" s="29"/>
      <c r="F10" s="29"/>
      <c r="G10" s="29"/>
      <c r="H10" s="29"/>
      <c r="I10" s="29"/>
      <c r="J10" s="29"/>
      <c r="K10" s="29"/>
      <c r="L10" s="29">
        <v>1013398.99</v>
      </c>
      <c r="M10" s="29"/>
      <c r="N10" s="29"/>
      <c r="O10" s="29"/>
      <c r="P10" s="29"/>
      <c r="Q10" s="29"/>
      <c r="R10" s="29"/>
      <c r="S10" s="29"/>
    </row>
    <row r="11" spans="1:19" ht="31.5" customHeight="1">
      <c r="A11" s="3">
        <f>A10+1</f>
        <v>2</v>
      </c>
      <c r="B11" s="4" t="s">
        <v>71</v>
      </c>
      <c r="C11" s="29">
        <f t="shared" si="0"/>
        <v>3624648</v>
      </c>
      <c r="D11" s="29">
        <v>800000</v>
      </c>
      <c r="E11" s="29"/>
      <c r="F11" s="29"/>
      <c r="G11" s="29">
        <v>960</v>
      </c>
      <c r="H11" s="29">
        <v>2824648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31.5" customHeight="1">
      <c r="A12" s="3">
        <f aca="true" t="shared" si="2" ref="A12:A38">A11+1</f>
        <v>3</v>
      </c>
      <c r="B12" s="4" t="s">
        <v>68</v>
      </c>
      <c r="C12" s="29">
        <f t="shared" si="0"/>
        <v>1651842</v>
      </c>
      <c r="D12" s="29"/>
      <c r="E12" s="29"/>
      <c r="F12" s="29"/>
      <c r="G12" s="29">
        <v>576</v>
      </c>
      <c r="H12" s="29">
        <v>1651842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1.5" customHeight="1">
      <c r="A13" s="3">
        <f t="shared" si="2"/>
        <v>4</v>
      </c>
      <c r="B13" s="4" t="s">
        <v>66</v>
      </c>
      <c r="C13" s="29">
        <f t="shared" si="0"/>
        <v>3273282</v>
      </c>
      <c r="D13" s="29"/>
      <c r="E13" s="29"/>
      <c r="F13" s="29"/>
      <c r="G13" s="29">
        <v>1135</v>
      </c>
      <c r="H13" s="29">
        <v>3273282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1.5" customHeight="1">
      <c r="A14" s="3">
        <f t="shared" si="2"/>
        <v>5</v>
      </c>
      <c r="B14" s="4" t="s">
        <v>69</v>
      </c>
      <c r="C14" s="29">
        <f t="shared" si="0"/>
        <v>2412592.26</v>
      </c>
      <c r="D14" s="29"/>
      <c r="E14" s="29">
        <v>1</v>
      </c>
      <c r="F14" s="29">
        <v>2412592.26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31.5" customHeight="1">
      <c r="A15" s="3">
        <f t="shared" si="2"/>
        <v>6</v>
      </c>
      <c r="B15" s="4" t="s">
        <v>100</v>
      </c>
      <c r="C15" s="29">
        <f t="shared" si="0"/>
        <v>1672110</v>
      </c>
      <c r="D15" s="29"/>
      <c r="E15" s="29"/>
      <c r="F15" s="29"/>
      <c r="G15" s="29">
        <v>586</v>
      </c>
      <c r="H15" s="29">
        <v>1672110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1.5" customHeight="1">
      <c r="A16" s="3">
        <f t="shared" si="2"/>
        <v>7</v>
      </c>
      <c r="B16" s="4" t="s">
        <v>117</v>
      </c>
      <c r="C16" s="29">
        <f t="shared" si="0"/>
        <v>2223868.67</v>
      </c>
      <c r="D16" s="29"/>
      <c r="E16" s="29"/>
      <c r="F16" s="29"/>
      <c r="G16" s="29">
        <v>638</v>
      </c>
      <c r="H16" s="29">
        <v>2223868.67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1.5" customHeight="1">
      <c r="A17" s="3">
        <f t="shared" si="2"/>
        <v>8</v>
      </c>
      <c r="B17" s="4" t="s">
        <v>101</v>
      </c>
      <c r="C17" s="29">
        <f t="shared" si="0"/>
        <v>1094472</v>
      </c>
      <c r="D17" s="29">
        <v>1094472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 customHeight="1">
      <c r="A18" s="3">
        <f t="shared" si="2"/>
        <v>9</v>
      </c>
      <c r="B18" s="4" t="s">
        <v>47</v>
      </c>
      <c r="C18" s="29">
        <f aca="true" t="shared" si="3" ref="C18:C38">D18+F18+H18+J18+L18+P18+N18</f>
        <v>998199</v>
      </c>
      <c r="D18" s="29">
        <v>998199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.75" customHeight="1">
      <c r="A19" s="3">
        <f t="shared" si="2"/>
        <v>10</v>
      </c>
      <c r="B19" s="4" t="s">
        <v>48</v>
      </c>
      <c r="C19" s="29">
        <f t="shared" si="3"/>
        <v>998199</v>
      </c>
      <c r="D19" s="29">
        <v>998199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>
      <c r="A20" s="3">
        <f t="shared" si="2"/>
        <v>11</v>
      </c>
      <c r="B20" s="4" t="s">
        <v>49</v>
      </c>
      <c r="C20" s="29">
        <f t="shared" si="3"/>
        <v>698232.6</v>
      </c>
      <c r="D20" s="29">
        <v>698232.6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.75" customHeight="1">
      <c r="A21" s="3">
        <f t="shared" si="2"/>
        <v>12</v>
      </c>
      <c r="B21" s="4" t="s">
        <v>50</v>
      </c>
      <c r="C21" s="29">
        <f t="shared" si="3"/>
        <v>798559.2</v>
      </c>
      <c r="D21" s="29">
        <v>798559.2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31.5" customHeight="1">
      <c r="A22" s="3">
        <f t="shared" si="2"/>
        <v>13</v>
      </c>
      <c r="B22" s="4" t="s">
        <v>52</v>
      </c>
      <c r="C22" s="29">
        <f t="shared" si="3"/>
        <v>798559.2</v>
      </c>
      <c r="D22" s="29">
        <v>798559.2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.75" customHeight="1">
      <c r="A23" s="3">
        <f t="shared" si="2"/>
        <v>14</v>
      </c>
      <c r="B23" s="4" t="s">
        <v>53</v>
      </c>
      <c r="C23" s="29">
        <f t="shared" si="3"/>
        <v>798559.2</v>
      </c>
      <c r="D23" s="29">
        <v>798559.2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31.5" customHeight="1">
      <c r="A24" s="3">
        <f t="shared" si="2"/>
        <v>15</v>
      </c>
      <c r="B24" s="4" t="s">
        <v>54</v>
      </c>
      <c r="C24" s="29">
        <f t="shared" si="3"/>
        <v>666817.2</v>
      </c>
      <c r="D24" s="29">
        <v>666817.2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.75" customHeight="1">
      <c r="A25" s="3">
        <f t="shared" si="2"/>
        <v>16</v>
      </c>
      <c r="B25" s="4" t="s">
        <v>55</v>
      </c>
      <c r="C25" s="29">
        <f t="shared" si="3"/>
        <v>698232.6</v>
      </c>
      <c r="D25" s="29">
        <v>698232.6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53.25" customHeight="1">
      <c r="A26" s="3">
        <f t="shared" si="2"/>
        <v>17</v>
      </c>
      <c r="B26" s="4" t="s">
        <v>56</v>
      </c>
      <c r="C26" s="29">
        <f t="shared" si="3"/>
        <v>709380</v>
      </c>
      <c r="D26" s="29">
        <v>709380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31.5" customHeight="1">
      <c r="A27" s="3">
        <f t="shared" si="2"/>
        <v>18</v>
      </c>
      <c r="B27" s="4" t="s">
        <v>57</v>
      </c>
      <c r="C27" s="29">
        <f t="shared" si="3"/>
        <v>707353.2</v>
      </c>
      <c r="D27" s="29">
        <v>707353.2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31.5" customHeight="1">
      <c r="A28" s="3">
        <f t="shared" si="2"/>
        <v>19</v>
      </c>
      <c r="B28" s="4" t="s">
        <v>58</v>
      </c>
      <c r="C28" s="29">
        <f t="shared" si="3"/>
        <v>1097512.2</v>
      </c>
      <c r="D28" s="29">
        <v>1097512.2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31.5" customHeight="1">
      <c r="A29" s="3">
        <f t="shared" si="2"/>
        <v>20</v>
      </c>
      <c r="B29" s="4" t="s">
        <v>59</v>
      </c>
      <c r="C29" s="29">
        <f t="shared" si="3"/>
        <v>590812.2</v>
      </c>
      <c r="D29" s="29">
        <v>590812.2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31.5" customHeight="1">
      <c r="A30" s="3">
        <f t="shared" si="2"/>
        <v>21</v>
      </c>
      <c r="B30" s="4" t="s">
        <v>60</v>
      </c>
      <c r="C30" s="29">
        <f t="shared" si="3"/>
        <v>577638</v>
      </c>
      <c r="D30" s="29">
        <v>577638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31.5" customHeight="1">
      <c r="A31" s="3">
        <f t="shared" si="2"/>
        <v>22</v>
      </c>
      <c r="B31" s="4" t="s">
        <v>61</v>
      </c>
      <c r="C31" s="29">
        <f t="shared" si="3"/>
        <v>455016.6</v>
      </c>
      <c r="D31" s="29">
        <v>455016.6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31.5" customHeight="1">
      <c r="A32" s="3">
        <f t="shared" si="2"/>
        <v>23</v>
      </c>
      <c r="B32" s="4" t="s">
        <v>62</v>
      </c>
      <c r="C32" s="29">
        <f t="shared" si="3"/>
        <v>972864</v>
      </c>
      <c r="D32" s="29"/>
      <c r="E32" s="29"/>
      <c r="F32" s="29"/>
      <c r="G32" s="29">
        <v>1363.9</v>
      </c>
      <c r="H32" s="29">
        <v>972864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31.5" customHeight="1">
      <c r="A33" s="3">
        <f t="shared" si="2"/>
        <v>24</v>
      </c>
      <c r="B33" s="4" t="s">
        <v>63</v>
      </c>
      <c r="C33" s="29">
        <f t="shared" si="3"/>
        <v>2934705.06</v>
      </c>
      <c r="D33" s="29"/>
      <c r="E33" s="29">
        <v>1</v>
      </c>
      <c r="F33" s="29">
        <v>2934705.06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31.5" customHeight="1">
      <c r="A34" s="3">
        <f t="shared" si="2"/>
        <v>25</v>
      </c>
      <c r="B34" s="4" t="s">
        <v>64</v>
      </c>
      <c r="C34" s="29">
        <f t="shared" si="3"/>
        <v>850242.6</v>
      </c>
      <c r="D34" s="29">
        <v>850242.6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31.5" customHeight="1">
      <c r="A35" s="3">
        <f t="shared" si="2"/>
        <v>26</v>
      </c>
      <c r="B35" s="4" t="s">
        <v>65</v>
      </c>
      <c r="C35" s="29">
        <f t="shared" si="3"/>
        <v>1097512.2</v>
      </c>
      <c r="D35" s="29">
        <v>1097512.2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31.5" customHeight="1">
      <c r="A36" s="3">
        <f t="shared" si="2"/>
        <v>27</v>
      </c>
      <c r="B36" s="4" t="s">
        <v>102</v>
      </c>
      <c r="C36" s="29">
        <f t="shared" si="3"/>
        <v>5277174</v>
      </c>
      <c r="D36" s="29"/>
      <c r="E36" s="29"/>
      <c r="F36" s="29"/>
      <c r="G36" s="29"/>
      <c r="H36" s="29"/>
      <c r="I36" s="29"/>
      <c r="J36" s="29"/>
      <c r="K36" s="29"/>
      <c r="L36" s="29">
        <f>4803516+473658</f>
        <v>5277174</v>
      </c>
      <c r="M36" s="29"/>
      <c r="N36" s="29"/>
      <c r="O36" s="29"/>
      <c r="P36" s="29"/>
      <c r="Q36" s="29"/>
      <c r="R36" s="29"/>
      <c r="S36" s="29"/>
    </row>
    <row r="37" spans="1:19" ht="31.5" customHeight="1">
      <c r="A37" s="3">
        <f t="shared" si="2"/>
        <v>28</v>
      </c>
      <c r="B37" s="4" t="s">
        <v>103</v>
      </c>
      <c r="C37" s="29">
        <f t="shared" si="3"/>
        <v>1317420</v>
      </c>
      <c r="D37" s="29"/>
      <c r="E37" s="29"/>
      <c r="F37" s="29"/>
      <c r="G37" s="29"/>
      <c r="H37" s="29"/>
      <c r="I37" s="29"/>
      <c r="J37" s="29"/>
      <c r="K37" s="29">
        <v>687</v>
      </c>
      <c r="L37" s="29">
        <v>1317420</v>
      </c>
      <c r="M37" s="29"/>
      <c r="N37" s="29"/>
      <c r="O37" s="29"/>
      <c r="P37" s="29"/>
      <c r="Q37" s="29"/>
      <c r="R37" s="29"/>
      <c r="S37" s="29"/>
    </row>
    <row r="38" spans="1:19" ht="31.5" customHeight="1">
      <c r="A38" s="3">
        <f t="shared" si="2"/>
        <v>29</v>
      </c>
      <c r="B38" s="4" t="s">
        <v>104</v>
      </c>
      <c r="C38" s="29">
        <f t="shared" si="3"/>
        <v>1800000</v>
      </c>
      <c r="D38" s="29"/>
      <c r="E38" s="29"/>
      <c r="F38" s="29"/>
      <c r="G38" s="29">
        <v>1125</v>
      </c>
      <c r="H38" s="29">
        <v>1800000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2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26" customWidth="1"/>
    <col min="2" max="2" width="38.140625" style="26" customWidth="1"/>
    <col min="3" max="3" width="19.00390625" style="26" customWidth="1"/>
    <col min="4" max="4" width="23.00390625" style="26" customWidth="1"/>
    <col min="5" max="9" width="9.57421875" style="26" customWidth="1"/>
    <col min="10" max="12" width="14.28125" style="26" customWidth="1"/>
    <col min="13" max="14" width="17.00390625" style="26" bestFit="1" customWidth="1"/>
    <col min="15" max="16384" width="8.00390625" style="26" customWidth="1"/>
  </cols>
  <sheetData>
    <row r="3" spans="1:14" ht="78.75" customHeight="1">
      <c r="A3" s="43" t="s">
        <v>119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customHeight="1">
      <c r="A4" s="44" t="s">
        <v>105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customHeight="1">
      <c r="A5" s="45" t="s">
        <v>2</v>
      </c>
      <c r="B5" s="45" t="s">
        <v>106</v>
      </c>
      <c r="C5" s="45" t="s">
        <v>8</v>
      </c>
      <c r="D5" s="45" t="s">
        <v>10</v>
      </c>
      <c r="E5" s="38" t="s">
        <v>107</v>
      </c>
      <c r="F5" s="39"/>
      <c r="G5" s="39"/>
      <c r="H5" s="39"/>
      <c r="I5" s="40"/>
      <c r="J5" s="38" t="s">
        <v>11</v>
      </c>
      <c r="K5" s="39"/>
      <c r="L5" s="39"/>
      <c r="M5" s="39"/>
      <c r="N5" s="40"/>
    </row>
    <row r="6" spans="1:14" ht="47.25" customHeight="1">
      <c r="A6" s="46"/>
      <c r="B6" s="46"/>
      <c r="C6" s="47"/>
      <c r="D6" s="47"/>
      <c r="E6" s="3" t="s">
        <v>108</v>
      </c>
      <c r="F6" s="3" t="s">
        <v>109</v>
      </c>
      <c r="G6" s="3" t="s">
        <v>110</v>
      </c>
      <c r="H6" s="3" t="s">
        <v>111</v>
      </c>
      <c r="I6" s="3" t="s">
        <v>17</v>
      </c>
      <c r="J6" s="3" t="s">
        <v>108</v>
      </c>
      <c r="K6" s="3" t="s">
        <v>109</v>
      </c>
      <c r="L6" s="3" t="s">
        <v>110</v>
      </c>
      <c r="M6" s="3" t="s">
        <v>111</v>
      </c>
      <c r="N6" s="3" t="s">
        <v>17</v>
      </c>
    </row>
    <row r="7" spans="1:14" ht="15.75" customHeight="1">
      <c r="A7" s="47"/>
      <c r="B7" s="47"/>
      <c r="C7" s="3" t="s">
        <v>96</v>
      </c>
      <c r="D7" s="3" t="s">
        <v>25</v>
      </c>
      <c r="E7" s="3" t="s">
        <v>95</v>
      </c>
      <c r="F7" s="3" t="s">
        <v>95</v>
      </c>
      <c r="G7" s="3" t="s">
        <v>95</v>
      </c>
      <c r="H7" s="3" t="s">
        <v>95</v>
      </c>
      <c r="I7" s="3" t="s">
        <v>95</v>
      </c>
      <c r="J7" s="3" t="s">
        <v>26</v>
      </c>
      <c r="K7" s="3" t="s">
        <v>26</v>
      </c>
      <c r="L7" s="3" t="s">
        <v>26</v>
      </c>
      <c r="M7" s="3" t="s">
        <v>26</v>
      </c>
      <c r="N7" s="3" t="s">
        <v>26</v>
      </c>
    </row>
    <row r="8" spans="1:14" ht="15.75" customHeight="1">
      <c r="A8" s="41" t="s">
        <v>112</v>
      </c>
      <c r="B8" s="42"/>
      <c r="C8" s="8">
        <f>'Форма 1'!H39</f>
        <v>134687.6</v>
      </c>
      <c r="D8" s="30">
        <f>'Форма 1'!K39</f>
        <v>5221</v>
      </c>
      <c r="E8" s="3">
        <v>7</v>
      </c>
      <c r="F8" s="3">
        <v>12</v>
      </c>
      <c r="G8" s="3">
        <v>8</v>
      </c>
      <c r="H8" s="3">
        <v>2</v>
      </c>
      <c r="I8" s="3">
        <f>SUM(E8:H8)</f>
        <v>29</v>
      </c>
      <c r="J8" s="8">
        <f>'Форма 2'!C10+'Форма 2'!C18+'Форма 2'!C19+'Форма 2'!C20+'Форма 2'!C21+'Форма 2'!C22+'Форма 2'!C23</f>
        <v>6103707.19</v>
      </c>
      <c r="K8" s="8">
        <f>'Форма 2'!C11+'Форма 2'!C12+'Форма 2'!C13+'Форма 2'!C15+'Форма 2'!C17+'Форма 2'!C24+'Форма 2'!C25+'Форма 2'!C26+'Форма 2'!C27+'Форма 2'!C28+'Форма 2'!C29</f>
        <v>15786461.399999997</v>
      </c>
      <c r="L8" s="8">
        <f>'Форма 2'!D30+'Форма 2'!D31+'Форма 2'!C32+'Форма 2'!C34+'Форма 2'!C35+'Форма 2'!C36+'Форма 2'!C37+'Форма 2'!C38</f>
        <v>12347867.4</v>
      </c>
      <c r="M8" s="9">
        <f>'Форма 2'!C33+'Форма 2'!C14+'Форма 2'!C16</f>
        <v>7571165.99</v>
      </c>
      <c r="N8" s="9">
        <f>SUM(J8:M8)</f>
        <v>41809201.98</v>
      </c>
    </row>
    <row r="9" spans="1:14" ht="15.75" customHeight="1">
      <c r="A9" s="3">
        <v>1</v>
      </c>
      <c r="B9" s="12" t="s">
        <v>113</v>
      </c>
      <c r="C9" s="8">
        <f>C8</f>
        <v>134687.6</v>
      </c>
      <c r="D9" s="30">
        <f aca="true" t="shared" si="0" ref="D9:N9">D8</f>
        <v>5221</v>
      </c>
      <c r="E9" s="30">
        <f t="shared" si="0"/>
        <v>7</v>
      </c>
      <c r="F9" s="30">
        <f t="shared" si="0"/>
        <v>12</v>
      </c>
      <c r="G9" s="30">
        <f t="shared" si="0"/>
        <v>8</v>
      </c>
      <c r="H9" s="30">
        <f t="shared" si="0"/>
        <v>2</v>
      </c>
      <c r="I9" s="30">
        <f t="shared" si="0"/>
        <v>29</v>
      </c>
      <c r="J9" s="8">
        <f t="shared" si="0"/>
        <v>6103707.19</v>
      </c>
      <c r="K9" s="8">
        <f t="shared" si="0"/>
        <v>15786461.399999997</v>
      </c>
      <c r="L9" s="8">
        <f t="shared" si="0"/>
        <v>12347867.4</v>
      </c>
      <c r="M9" s="8">
        <f t="shared" si="0"/>
        <v>7571165.99</v>
      </c>
      <c r="N9" s="8">
        <f t="shared" si="0"/>
        <v>41809201.98</v>
      </c>
    </row>
    <row r="12" ht="12.75">
      <c r="N12" s="31"/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2016-10-14T14:04:44Z</cp:lastPrinted>
  <dcterms:created xsi:type="dcterms:W3CDTF">2016-01-26T07:47:32Z</dcterms:created>
  <dcterms:modified xsi:type="dcterms:W3CDTF">2016-10-19T13:05:41Z</dcterms:modified>
  <cp:category/>
  <cp:version/>
  <cp:contentType/>
  <cp:contentStatus/>
</cp:coreProperties>
</file>