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320" windowHeight="12240" tabRatio="886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1'!$A$1:$U$22</definedName>
  </definedNames>
  <calcPr fullCalcOnLoad="1"/>
</workbook>
</file>

<file path=xl/sharedStrings.xml><?xml version="1.0" encoding="utf-8"?>
<sst xmlns="http://schemas.openxmlformats.org/spreadsheetml/2006/main" count="171" uniqueCount="82">
  <si>
    <t>ОБ</t>
  </si>
  <si>
    <t>ФБ</t>
  </si>
  <si>
    <t>МБ</t>
  </si>
  <si>
    <t>ВБС</t>
  </si>
  <si>
    <t>Всего</t>
  </si>
  <si>
    <t>1.1.</t>
  </si>
  <si>
    <t>1.2.</t>
  </si>
  <si>
    <t>2.</t>
  </si>
  <si>
    <t>2.1.</t>
  </si>
  <si>
    <t>№ п/п</t>
  </si>
  <si>
    <t>Ед. изм.</t>
  </si>
  <si>
    <t>%</t>
  </si>
  <si>
    <t>ед.</t>
  </si>
  <si>
    <t>Управление муниципальной собственностью администрации ЗАТО Александровск</t>
  </si>
  <si>
    <t>Доля выполненных работ по устройству контейнерных площадок для сбора твердых бытовых отходов и крупногабаритного мусора</t>
  </si>
  <si>
    <t>Доля ликвидированных несанкционированных свалок</t>
  </si>
  <si>
    <t>Уровень обеспеченности контейнерными площадками для сбора твердых бытовых отходов и крупногабаритного мусора на территории ЗАТО Александровск</t>
  </si>
  <si>
    <t xml:space="preserve">Доля выполненных  работ по проектированию очистных сооружений канализационных сточных вод </t>
  </si>
  <si>
    <t>Количество реализованных мероприятий, направленных на предупреждение загрязнения и засорения водных объектов</t>
  </si>
  <si>
    <t>Значение показателя (индикатора)</t>
  </si>
  <si>
    <t>Цель, задачи и показатели (индикаторы)</t>
  </si>
  <si>
    <t>Источник финансирования</t>
  </si>
  <si>
    <t>в том числе:</t>
  </si>
  <si>
    <t>в том числе за счет средств:</t>
  </si>
  <si>
    <t>местного бюджета</t>
  </si>
  <si>
    <t>внебюджетных средств</t>
  </si>
  <si>
    <t>в том числе по Заказчикам:</t>
  </si>
  <si>
    <t>в том числе по годам реализации, руб.коп.</t>
  </si>
  <si>
    <t>Всего, руб.коп.</t>
  </si>
  <si>
    <t>в том числе инвестиции в основной капитал</t>
  </si>
  <si>
    <t>Цель, задачи, основные мероприятия</t>
  </si>
  <si>
    <t>№  п/п</t>
  </si>
  <si>
    <t>Наименование, ед.измерения</t>
  </si>
  <si>
    <t>МКУ "СГХ"</t>
  </si>
  <si>
    <t>Срок выполнения (квартал, год)</t>
  </si>
  <si>
    <t>Задача 1: Минимизация негативного воздействия на окружающую среду, наносимого текущей хозяйственной деятельностью</t>
  </si>
  <si>
    <t>Объемы финансирования, руб.коп.</t>
  </si>
  <si>
    <t>Итого по задаче 1:</t>
  </si>
  <si>
    <t xml:space="preserve">Показатели (индикаторы) результативности выполнения основных мероприятий </t>
  </si>
  <si>
    <t>Исполнитель, перечень организаций, участвующих в реализации основных мероприятий</t>
  </si>
  <si>
    <t>Задача 2: Предупреждение загрязнения и засорения водных объектов</t>
  </si>
  <si>
    <t>Итого по задаче 2:</t>
  </si>
  <si>
    <t>МКУ "ОКС"</t>
  </si>
  <si>
    <t>Цель Программы: Предотвращение негативного воздействия хозяйственной и иной деятельности на природную среду и ликвидация ее последствий</t>
  </si>
  <si>
    <t>Всего по Программе</t>
  </si>
  <si>
    <t>ВСЕГО по Программе:</t>
  </si>
  <si>
    <t>Количество реализованных мероприятий, направленных на ликвидацию несанкционированных свалок</t>
  </si>
  <si>
    <t>Количество ликвидированных несанкционированных свалок, ед.</t>
  </si>
  <si>
    <t>Количество приобретенных и установленных контейнерных площадок, ед.</t>
  </si>
  <si>
    <t>Количество очистных сооружений, ед.</t>
  </si>
  <si>
    <t xml:space="preserve">Таблица № 1                                                                        </t>
  </si>
  <si>
    <t>Задача 1:  Минимизация негативного воздействия на окружающую среду, наносимого текущей хозяйственной деятельностью</t>
  </si>
  <si>
    <t>Задача 2  Предупреждение загрязнения и засорения водных объектов</t>
  </si>
  <si>
    <t>Таблица № 2</t>
  </si>
  <si>
    <t>Таблица № 3</t>
  </si>
  <si>
    <t>-</t>
  </si>
  <si>
    <t xml:space="preserve">
Устройство контейнерных площадок для сбора твердых бытовых отходов и крупногабаритного мусора</t>
  </si>
  <si>
    <t xml:space="preserve">
Организация сбора твердых бытовых отходов и крупногабаритного мусора с территорий несанкционированных свалок</t>
  </si>
  <si>
    <t>2. Основные цели и и задачи Программы, целевые показатели (индикаторы) реализации Программы</t>
  </si>
  <si>
    <t>1.1</t>
  </si>
  <si>
    <t>1.2</t>
  </si>
  <si>
    <t>2.1</t>
  </si>
  <si>
    <t>4. Обоснование ресурсного обеспечения Программы</t>
  </si>
  <si>
    <t>3. Перечень основных мероприятий Программы</t>
  </si>
  <si>
    <t>областного бюджета</t>
  </si>
  <si>
    <t>федерального бюджета</t>
  </si>
  <si>
    <t xml:space="preserve">2015 - 2020 </t>
  </si>
  <si>
    <t>Количество разработанной проектной документации на устройство очистных сооружений канализационных сточных вод, ед.</t>
  </si>
  <si>
    <t xml:space="preserve">Доля выполненных  работ по реконструкции очистных сооружений канализационных сточных вод </t>
  </si>
  <si>
    <t>1.3.</t>
  </si>
  <si>
    <t>УМС</t>
  </si>
  <si>
    <t>Количество разботанных схем, ед.</t>
  </si>
  <si>
    <t xml:space="preserve">Выполнение комплекса работ по разработке природоохранных, социально-экономических и других мероприятий, связанных с обращением отходов производства и потребления на территории ЗАТО Александровск </t>
  </si>
  <si>
    <t>Направленность</t>
  </si>
  <si>
    <t>Годы реализации</t>
  </si>
  <si>
    <t>Факт</t>
  </si>
  <si>
    <t>План</t>
  </si>
  <si>
    <t>Проектирование и устройство очистных сооружений канализационных сточных вод с целью исключения сброса неочищенных сточных вод в ручей Безымянный № 3 г. Снежногорск</t>
  </si>
  <si>
    <t>2014, 2016</t>
  </si>
  <si>
    <t>Приложение № 1 к постановлению администрации  ЗАТО Александровск от « 28 » декабря 2016 г. № 2575</t>
  </si>
  <si>
    <t>Приложение № 2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28 » декабря 2016 г.  № 2575</t>
  </si>
  <si>
    <t>Приложение № 3                                                                                   к постановлению администрации                                       ЗАТО Александровск                                                                 от « 28 » декабря 2016 г. № 2575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</si>
</sst>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36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57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2" applyNumberFormat="0" applyAlignment="0" applyProtection="0"/>
    <xf numFmtId="0" fontId="36" fillId="24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5" borderId="7" applyNumberFormat="0" applyAlignment="0" applyProtection="0"/>
    <xf numFmtId="0" fontId="6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29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30" borderId="10" xfId="0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0" fontId="3" fillId="30" borderId="10" xfId="0" applyFont="1" applyFill="1" applyBorder="1" applyAlignment="1">
      <alignment vertical="center"/>
    </xf>
    <xf numFmtId="0" fontId="9" fillId="31" borderId="10" xfId="0" applyFont="1" applyFill="1" applyBorder="1" applyAlignment="1">
      <alignment vertical="center"/>
    </xf>
    <xf numFmtId="4" fontId="9" fillId="31" borderId="10" xfId="0" applyNumberFormat="1" applyFont="1" applyFill="1" applyBorder="1" applyAlignment="1">
      <alignment vertical="center"/>
    </xf>
    <xf numFmtId="0" fontId="3" fillId="31" borderId="10" xfId="0" applyFont="1" applyFill="1" applyBorder="1" applyAlignment="1">
      <alignment vertical="center"/>
    </xf>
    <xf numFmtId="4" fontId="3" fillId="31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10" fillId="4" borderId="10" xfId="0" applyFont="1" applyFill="1" applyBorder="1" applyAlignment="1">
      <alignment vertical="center"/>
    </xf>
    <xf numFmtId="4" fontId="10" fillId="4" borderId="10" xfId="0" applyNumberFormat="1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horizontal="center" vertical="center"/>
    </xf>
    <xf numFmtId="4" fontId="12" fillId="0" borderId="0" xfId="0" applyNumberFormat="1" applyFont="1" applyBorder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4" fontId="13" fillId="0" borderId="10" xfId="0" applyNumberFormat="1" applyFont="1" applyBorder="1" applyAlignment="1">
      <alignment/>
    </xf>
    <xf numFmtId="0" fontId="12" fillId="0" borderId="10" xfId="0" applyFont="1" applyBorder="1" applyAlignment="1">
      <alignment vertical="center" wrapText="1"/>
    </xf>
    <xf numFmtId="4" fontId="12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 vertical="center" wrapText="1"/>
    </xf>
    <xf numFmtId="0" fontId="13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" fontId="15" fillId="0" borderId="13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3" fillId="32" borderId="10" xfId="0" applyNumberFormat="1" applyFont="1" applyFill="1" applyBorder="1" applyAlignment="1">
      <alignment vertical="center"/>
    </xf>
    <xf numFmtId="0" fontId="15" fillId="32" borderId="13" xfId="0" applyFont="1" applyFill="1" applyBorder="1" applyAlignment="1">
      <alignment horizontal="center" vertical="center" wrapText="1"/>
    </xf>
    <xf numFmtId="1" fontId="15" fillId="32" borderId="10" xfId="0" applyNumberFormat="1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1" fontId="15" fillId="32" borderId="1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12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16" xfId="0" applyFont="1" applyBorder="1" applyAlignment="1">
      <alignment horizontal="left"/>
    </xf>
    <xf numFmtId="0" fontId="14" fillId="0" borderId="12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2" fillId="0" borderId="0" xfId="0" applyFont="1" applyAlignment="1">
      <alignment horizontal="righ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2" fontId="3" fillId="0" borderId="14" xfId="0" applyNumberFormat="1" applyFont="1" applyFill="1" applyBorder="1" applyAlignment="1">
      <alignment horizontal="left" vertical="center" wrapText="1"/>
    </xf>
    <xf numFmtId="2" fontId="3" fillId="0" borderId="17" xfId="0" applyNumberFormat="1" applyFont="1" applyFill="1" applyBorder="1" applyAlignment="1">
      <alignment horizontal="left" vertical="center" wrapText="1"/>
    </xf>
    <xf numFmtId="2" fontId="3" fillId="0" borderId="13" xfId="0" applyNumberFormat="1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9" fillId="31" borderId="14" xfId="0" applyNumberFormat="1" applyFont="1" applyFill="1" applyBorder="1" applyAlignment="1">
      <alignment horizontal="center" vertical="center"/>
    </xf>
    <xf numFmtId="4" fontId="9" fillId="31" borderId="17" xfId="0" applyNumberFormat="1" applyFont="1" applyFill="1" applyBorder="1" applyAlignment="1">
      <alignment horizontal="center" vertical="center"/>
    </xf>
    <xf numFmtId="4" fontId="9" fillId="31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center" vertical="center" wrapText="1"/>
    </xf>
    <xf numFmtId="0" fontId="9" fillId="31" borderId="10" xfId="0" applyNumberFormat="1" applyFont="1" applyFill="1" applyBorder="1" applyAlignment="1">
      <alignment horizontal="left" vertical="center" wrapText="1"/>
    </xf>
    <xf numFmtId="0" fontId="3" fillId="31" borderId="10" xfId="0" applyNumberFormat="1" applyFont="1" applyFill="1" applyBorder="1" applyAlignment="1">
      <alignment horizontal="center" vertical="center" wrapText="1"/>
    </xf>
    <xf numFmtId="2" fontId="3" fillId="31" borderId="14" xfId="0" applyNumberFormat="1" applyFont="1" applyFill="1" applyBorder="1" applyAlignment="1">
      <alignment horizontal="left" vertical="center" wrapText="1"/>
    </xf>
    <xf numFmtId="2" fontId="3" fillId="31" borderId="17" xfId="0" applyNumberFormat="1" applyFont="1" applyFill="1" applyBorder="1" applyAlignment="1">
      <alignment horizontal="left" vertical="center" wrapText="1"/>
    </xf>
    <xf numFmtId="2" fontId="3" fillId="31" borderId="13" xfId="0" applyNumberFormat="1" applyFont="1" applyFill="1" applyBorder="1" applyAlignment="1">
      <alignment horizontal="left" vertical="center" wrapText="1"/>
    </xf>
    <xf numFmtId="2" fontId="3" fillId="31" borderId="14" xfId="0" applyNumberFormat="1" applyFont="1" applyFill="1" applyBorder="1" applyAlignment="1">
      <alignment horizontal="center" vertical="center"/>
    </xf>
    <xf numFmtId="2" fontId="3" fillId="31" borderId="17" xfId="0" applyNumberFormat="1" applyFont="1" applyFill="1" applyBorder="1" applyAlignment="1">
      <alignment horizontal="center" vertical="center"/>
    </xf>
    <xf numFmtId="2" fontId="3" fillId="31" borderId="13" xfId="0" applyNumberFormat="1" applyFont="1" applyFill="1" applyBorder="1" applyAlignment="1">
      <alignment horizontal="center" vertical="center"/>
    </xf>
    <xf numFmtId="0" fontId="3" fillId="31" borderId="12" xfId="0" applyFont="1" applyFill="1" applyBorder="1" applyAlignment="1">
      <alignment horizontal="left" vertical="center"/>
    </xf>
    <xf numFmtId="0" fontId="3" fillId="31" borderId="18" xfId="0" applyFont="1" applyFill="1" applyBorder="1" applyAlignment="1">
      <alignment horizontal="left" vertical="center"/>
    </xf>
    <xf numFmtId="0" fontId="3" fillId="31" borderId="16" xfId="0" applyFont="1" applyFill="1" applyBorder="1" applyAlignment="1">
      <alignment horizontal="left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4" borderId="10" xfId="0" applyNumberFormat="1" applyFont="1" applyFill="1" applyBorder="1" applyAlignment="1">
      <alignment horizontal="center" vertical="center" wrapText="1"/>
    </xf>
    <xf numFmtId="0" fontId="10" fillId="4" borderId="10" xfId="0" applyNumberFormat="1" applyFont="1" applyFill="1" applyBorder="1" applyAlignment="1">
      <alignment horizontal="left" vertical="center" wrapText="1"/>
    </xf>
    <xf numFmtId="2" fontId="11" fillId="4" borderId="14" xfId="0" applyNumberFormat="1" applyFont="1" applyFill="1" applyBorder="1" applyAlignment="1">
      <alignment horizontal="left" vertical="center" wrapText="1"/>
    </xf>
    <xf numFmtId="2" fontId="11" fillId="4" borderId="17" xfId="0" applyNumberFormat="1" applyFont="1" applyFill="1" applyBorder="1" applyAlignment="1">
      <alignment horizontal="left" vertical="center" wrapText="1"/>
    </xf>
    <xf numFmtId="2" fontId="11" fillId="4" borderId="13" xfId="0" applyNumberFormat="1" applyFont="1" applyFill="1" applyBorder="1" applyAlignment="1">
      <alignment horizontal="left" vertical="center" wrapText="1"/>
    </xf>
    <xf numFmtId="2" fontId="3" fillId="4" borderId="14" xfId="0" applyNumberFormat="1" applyFont="1" applyFill="1" applyBorder="1" applyAlignment="1">
      <alignment horizontal="center" vertical="center"/>
    </xf>
    <xf numFmtId="2" fontId="3" fillId="4" borderId="17" xfId="0" applyNumberFormat="1" applyFont="1" applyFill="1" applyBorder="1" applyAlignment="1">
      <alignment horizontal="center" vertical="center"/>
    </xf>
    <xf numFmtId="2" fontId="3" fillId="4" borderId="13" xfId="0" applyNumberFormat="1" applyFont="1" applyFill="1" applyBorder="1" applyAlignment="1">
      <alignment horizontal="center" vertical="center"/>
    </xf>
    <xf numFmtId="4" fontId="9" fillId="4" borderId="14" xfId="0" applyNumberFormat="1" applyFont="1" applyFill="1" applyBorder="1" applyAlignment="1">
      <alignment horizontal="center" vertical="center"/>
    </xf>
    <xf numFmtId="4" fontId="9" fillId="4" borderId="17" xfId="0" applyNumberFormat="1" applyFont="1" applyFill="1" applyBorder="1" applyAlignment="1">
      <alignment horizontal="center" vertical="center"/>
    </xf>
    <xf numFmtId="4" fontId="9" fillId="4" borderId="13" xfId="0" applyNumberFormat="1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16" xfId="0" applyFont="1" applyFill="1" applyBorder="1" applyAlignment="1">
      <alignment horizontal="left" vertical="center"/>
    </xf>
    <xf numFmtId="4" fontId="3" fillId="0" borderId="17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13</xdr:row>
      <xdr:rowOff>323850</xdr:rowOff>
    </xdr:from>
    <xdr:to>
      <xdr:col>3</xdr:col>
      <xdr:colOff>409575</xdr:colOff>
      <xdr:row>13</xdr:row>
      <xdr:rowOff>438150</xdr:rowOff>
    </xdr:to>
    <xdr:sp>
      <xdr:nvSpPr>
        <xdr:cNvPr id="1" name="Стрелка вправо 1"/>
        <xdr:cNvSpPr>
          <a:spLocks/>
        </xdr:cNvSpPr>
      </xdr:nvSpPr>
      <xdr:spPr>
        <a:xfrm rot="18960303">
          <a:off x="4019550" y="37719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1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247650</xdr:colOff>
      <xdr:row>14</xdr:row>
      <xdr:rowOff>123825</xdr:rowOff>
    </xdr:from>
    <xdr:to>
      <xdr:col>3</xdr:col>
      <xdr:colOff>419100</xdr:colOff>
      <xdr:row>14</xdr:row>
      <xdr:rowOff>238125</xdr:rowOff>
    </xdr:to>
    <xdr:sp>
      <xdr:nvSpPr>
        <xdr:cNvPr id="2" name="Стрелка вправо 2"/>
        <xdr:cNvSpPr>
          <a:spLocks/>
        </xdr:cNvSpPr>
      </xdr:nvSpPr>
      <xdr:spPr>
        <a:xfrm rot="18960303">
          <a:off x="4029075" y="43815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2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15</xdr:row>
      <xdr:rowOff>228600</xdr:rowOff>
    </xdr:from>
    <xdr:to>
      <xdr:col>3</xdr:col>
      <xdr:colOff>428625</xdr:colOff>
      <xdr:row>15</xdr:row>
      <xdr:rowOff>342900</xdr:rowOff>
    </xdr:to>
    <xdr:sp>
      <xdr:nvSpPr>
        <xdr:cNvPr id="3" name="Стрелка вправо 3"/>
        <xdr:cNvSpPr>
          <a:spLocks/>
        </xdr:cNvSpPr>
      </xdr:nvSpPr>
      <xdr:spPr>
        <a:xfrm rot="18960303">
          <a:off x="4038600" y="486727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3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16</xdr:row>
      <xdr:rowOff>219075</xdr:rowOff>
    </xdr:from>
    <xdr:to>
      <xdr:col>3</xdr:col>
      <xdr:colOff>381000</xdr:colOff>
      <xdr:row>16</xdr:row>
      <xdr:rowOff>333375</xdr:rowOff>
    </xdr:to>
    <xdr:sp>
      <xdr:nvSpPr>
        <xdr:cNvPr id="4" name="Стрелка вправо 4"/>
        <xdr:cNvSpPr>
          <a:spLocks/>
        </xdr:cNvSpPr>
      </xdr:nvSpPr>
      <xdr:spPr>
        <a:xfrm rot="18960303">
          <a:off x="3990975" y="54578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4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209550</xdr:colOff>
      <xdr:row>19</xdr:row>
      <xdr:rowOff>266700</xdr:rowOff>
    </xdr:from>
    <xdr:to>
      <xdr:col>3</xdr:col>
      <xdr:colOff>381000</xdr:colOff>
      <xdr:row>19</xdr:row>
      <xdr:rowOff>381000</xdr:rowOff>
    </xdr:to>
    <xdr:sp>
      <xdr:nvSpPr>
        <xdr:cNvPr id="5" name="Стрелка вправо 5"/>
        <xdr:cNvSpPr>
          <a:spLocks/>
        </xdr:cNvSpPr>
      </xdr:nvSpPr>
      <xdr:spPr>
        <a:xfrm rot="18960303">
          <a:off x="3990975" y="744855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5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228600</xdr:colOff>
      <xdr:row>21</xdr:row>
      <xdr:rowOff>219075</xdr:rowOff>
    </xdr:from>
    <xdr:to>
      <xdr:col>3</xdr:col>
      <xdr:colOff>400050</xdr:colOff>
      <xdr:row>21</xdr:row>
      <xdr:rowOff>333375</xdr:rowOff>
    </xdr:to>
    <xdr:sp>
      <xdr:nvSpPr>
        <xdr:cNvPr id="6" name="Стрелка вправо 6"/>
        <xdr:cNvSpPr>
          <a:spLocks/>
        </xdr:cNvSpPr>
      </xdr:nvSpPr>
      <xdr:spPr>
        <a:xfrm rot="18960303">
          <a:off x="4010025" y="8277225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6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352425</xdr:rowOff>
    </xdr:from>
    <xdr:to>
      <xdr:col>3</xdr:col>
      <xdr:colOff>390525</xdr:colOff>
      <xdr:row>18</xdr:row>
      <xdr:rowOff>466725</xdr:rowOff>
    </xdr:to>
    <xdr:sp>
      <xdr:nvSpPr>
        <xdr:cNvPr id="7" name="Стрелка вправо 7"/>
        <xdr:cNvSpPr>
          <a:spLocks/>
        </xdr:cNvSpPr>
      </xdr:nvSpPr>
      <xdr:spPr>
        <a:xfrm rot="18960303">
          <a:off x="4000500" y="6629400"/>
          <a:ext cx="171450" cy="114300"/>
        </a:xfrm>
        <a:prstGeom prst="rightArrow">
          <a:avLst>
            <a:gd name="adj1" fmla="val 17268"/>
            <a:gd name="adj2" fmla="val -19388"/>
          </a:avLst>
        </a:prstGeom>
        <a:blipFill>
          <a:blip r:embed="rId7">
            <a:alphaModFix amt="10000"/>
          </a:blip>
          <a:srcRect/>
          <a:stretch>
            <a:fillRect/>
          </a:stretch>
        </a:blip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vert="vert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2"/>
  <sheetViews>
    <sheetView zoomScaleSheetLayoutView="115" workbookViewId="0" topLeftCell="M1">
      <selection activeCell="N3" sqref="N3:U3"/>
    </sheetView>
  </sheetViews>
  <sheetFormatPr defaultColWidth="9.140625" defaultRowHeight="15"/>
  <cols>
    <col min="1" max="1" width="6.421875" style="38" customWidth="1"/>
    <col min="2" max="2" width="40.8515625" style="39" customWidth="1"/>
    <col min="3" max="4" width="9.421875" style="39" customWidth="1"/>
    <col min="5" max="5" width="10.140625" style="39" bestFit="1" customWidth="1"/>
    <col min="6" max="7" width="10.421875" style="39" customWidth="1"/>
    <col min="8" max="9" width="7.421875" style="39" customWidth="1"/>
    <col min="10" max="11" width="8.57421875" style="39" customWidth="1"/>
    <col min="12" max="13" width="7.8515625" style="39" customWidth="1"/>
    <col min="14" max="15" width="7.57421875" style="39" customWidth="1"/>
    <col min="16" max="17" width="7.7109375" style="39" customWidth="1"/>
    <col min="18" max="20" width="7.421875" style="39" customWidth="1"/>
    <col min="21" max="21" width="7.7109375" style="39" customWidth="1"/>
    <col min="22" max="16384" width="9.140625" style="39" customWidth="1"/>
  </cols>
  <sheetData>
    <row r="1" spans="16:21" ht="1.5" customHeight="1">
      <c r="P1" s="85"/>
      <c r="Q1" s="85"/>
      <c r="R1" s="85"/>
      <c r="S1" s="85"/>
      <c r="T1" s="85"/>
      <c r="U1" s="85"/>
    </row>
    <row r="2" spans="16:21" ht="24" customHeight="1" hidden="1">
      <c r="P2" s="40"/>
      <c r="Q2" s="40"/>
      <c r="R2" s="40"/>
      <c r="S2" s="40"/>
      <c r="T2" s="40"/>
      <c r="U2" s="40"/>
    </row>
    <row r="3" spans="14:21" s="62" customFormat="1" ht="50.25" customHeight="1">
      <c r="N3" s="86" t="s">
        <v>79</v>
      </c>
      <c r="O3" s="86"/>
      <c r="P3" s="86"/>
      <c r="Q3" s="86"/>
      <c r="R3" s="86"/>
      <c r="S3" s="86"/>
      <c r="T3" s="86"/>
      <c r="U3" s="86"/>
    </row>
    <row r="4" spans="14:21" s="62" customFormat="1" ht="18" customHeight="1">
      <c r="N4" s="69"/>
      <c r="O4" s="69"/>
      <c r="P4" s="69"/>
      <c r="Q4" s="69"/>
      <c r="R4" s="69"/>
      <c r="S4" s="69"/>
      <c r="T4" s="69"/>
      <c r="U4" s="69"/>
    </row>
    <row r="5" spans="14:21" ht="24" customHeight="1">
      <c r="N5" s="89" t="s">
        <v>50</v>
      </c>
      <c r="O5" s="89"/>
      <c r="P5" s="89"/>
      <c r="Q5" s="89"/>
      <c r="R5" s="89"/>
      <c r="S5" s="89"/>
      <c r="T5" s="89"/>
      <c r="U5" s="89"/>
    </row>
    <row r="6" spans="1:21" ht="28.5" customHeight="1">
      <c r="A6" s="90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ht="8.25" customHeight="1"/>
    <row r="8" spans="1:21" ht="12.75" customHeight="1">
      <c r="A8" s="78" t="s">
        <v>9</v>
      </c>
      <c r="B8" s="78" t="s">
        <v>20</v>
      </c>
      <c r="C8" s="78" t="s">
        <v>10</v>
      </c>
      <c r="D8" s="82" t="s">
        <v>73</v>
      </c>
      <c r="E8" s="79" t="s">
        <v>19</v>
      </c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</row>
    <row r="9" spans="1:29" ht="24.75" customHeight="1">
      <c r="A9" s="78"/>
      <c r="B9" s="78"/>
      <c r="C9" s="78"/>
      <c r="D9" s="83"/>
      <c r="E9" s="80" t="s">
        <v>74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8"/>
      <c r="V9" s="71"/>
      <c r="W9" s="71"/>
      <c r="X9" s="71"/>
      <c r="Y9" s="71"/>
      <c r="Z9" s="71"/>
      <c r="AA9" s="71"/>
      <c r="AB9" s="71"/>
      <c r="AC9" s="71"/>
    </row>
    <row r="10" spans="1:29" ht="31.5" customHeight="1">
      <c r="A10" s="78"/>
      <c r="B10" s="78"/>
      <c r="C10" s="78"/>
      <c r="D10" s="83"/>
      <c r="E10" s="74">
        <v>2012</v>
      </c>
      <c r="F10" s="80">
        <v>2013</v>
      </c>
      <c r="G10" s="81"/>
      <c r="H10" s="80">
        <v>2014</v>
      </c>
      <c r="I10" s="81"/>
      <c r="J10" s="80">
        <v>2015</v>
      </c>
      <c r="K10" s="81"/>
      <c r="L10" s="80">
        <v>2016</v>
      </c>
      <c r="M10" s="81"/>
      <c r="N10" s="80">
        <v>2017</v>
      </c>
      <c r="O10" s="81"/>
      <c r="P10" s="80">
        <v>2018</v>
      </c>
      <c r="Q10" s="81"/>
      <c r="R10" s="80">
        <v>2019</v>
      </c>
      <c r="S10" s="81"/>
      <c r="T10" s="80">
        <v>2020</v>
      </c>
      <c r="U10" s="81"/>
      <c r="V10" s="71"/>
      <c r="W10" s="71"/>
      <c r="X10" s="71"/>
      <c r="Y10" s="71"/>
      <c r="Z10" s="71"/>
      <c r="AA10" s="71"/>
      <c r="AB10" s="71"/>
      <c r="AC10" s="71"/>
    </row>
    <row r="11" spans="1:21" ht="20.25" customHeight="1">
      <c r="A11" s="78"/>
      <c r="B11" s="78"/>
      <c r="C11" s="78"/>
      <c r="D11" s="84"/>
      <c r="E11" s="74" t="s">
        <v>75</v>
      </c>
      <c r="F11" s="41" t="s">
        <v>76</v>
      </c>
      <c r="G11" s="74" t="s">
        <v>75</v>
      </c>
      <c r="H11" s="41" t="s">
        <v>76</v>
      </c>
      <c r="I11" s="74" t="s">
        <v>75</v>
      </c>
      <c r="J11" s="41" t="s">
        <v>76</v>
      </c>
      <c r="K11" s="74" t="s">
        <v>75</v>
      </c>
      <c r="L11" s="41" t="s">
        <v>76</v>
      </c>
      <c r="M11" s="74" t="s">
        <v>75</v>
      </c>
      <c r="N11" s="41" t="s">
        <v>76</v>
      </c>
      <c r="O11" s="74" t="s">
        <v>75</v>
      </c>
      <c r="P11" s="41" t="s">
        <v>76</v>
      </c>
      <c r="Q11" s="74" t="s">
        <v>75</v>
      </c>
      <c r="R11" s="41" t="s">
        <v>76</v>
      </c>
      <c r="S11" s="74" t="s">
        <v>75</v>
      </c>
      <c r="T11" s="41" t="s">
        <v>76</v>
      </c>
      <c r="U11" s="41" t="s">
        <v>75</v>
      </c>
    </row>
    <row r="12" spans="1:21" ht="18" customHeight="1">
      <c r="A12" s="41">
        <v>1</v>
      </c>
      <c r="B12" s="41">
        <v>2</v>
      </c>
      <c r="C12" s="41">
        <v>3</v>
      </c>
      <c r="D12" s="75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>
        <v>10</v>
      </c>
      <c r="K12" s="41">
        <v>11</v>
      </c>
      <c r="L12" s="41">
        <v>12</v>
      </c>
      <c r="M12" s="41">
        <v>13</v>
      </c>
      <c r="N12" s="41">
        <v>14</v>
      </c>
      <c r="O12" s="41">
        <v>15</v>
      </c>
      <c r="P12" s="41">
        <v>16</v>
      </c>
      <c r="Q12" s="41">
        <v>17</v>
      </c>
      <c r="R12" s="41">
        <v>18</v>
      </c>
      <c r="S12" s="41">
        <v>19</v>
      </c>
      <c r="T12" s="41">
        <v>20</v>
      </c>
      <c r="U12" s="41">
        <v>21</v>
      </c>
    </row>
    <row r="13" spans="1:21" ht="33.75" customHeight="1">
      <c r="A13" s="55"/>
      <c r="B13" s="77" t="s">
        <v>43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</row>
    <row r="14" spans="1:21" ht="63.75" customHeight="1">
      <c r="A14" s="41">
        <v>1</v>
      </c>
      <c r="B14" s="42" t="s">
        <v>14</v>
      </c>
      <c r="C14" s="43" t="s">
        <v>11</v>
      </c>
      <c r="D14" s="43"/>
      <c r="E14" s="44">
        <v>0</v>
      </c>
      <c r="F14" s="44">
        <v>40</v>
      </c>
      <c r="G14" s="44">
        <v>40</v>
      </c>
      <c r="H14" s="44">
        <v>60</v>
      </c>
      <c r="I14" s="44">
        <v>60</v>
      </c>
      <c r="J14" s="44">
        <v>0</v>
      </c>
      <c r="K14" s="44">
        <v>0</v>
      </c>
      <c r="L14" s="44">
        <v>80</v>
      </c>
      <c r="M14" s="44"/>
      <c r="N14" s="44">
        <v>0</v>
      </c>
      <c r="O14" s="44"/>
      <c r="P14" s="44">
        <v>0</v>
      </c>
      <c r="Q14" s="44"/>
      <c r="R14" s="44">
        <v>0</v>
      </c>
      <c r="S14" s="44"/>
      <c r="T14" s="44">
        <v>0</v>
      </c>
      <c r="U14" s="44"/>
    </row>
    <row r="15" spans="1:21" s="63" customFormat="1" ht="30">
      <c r="A15" s="41">
        <v>2</v>
      </c>
      <c r="B15" s="45" t="s">
        <v>15</v>
      </c>
      <c r="C15" s="43" t="s">
        <v>11</v>
      </c>
      <c r="D15" s="43"/>
      <c r="E15" s="44">
        <v>6</v>
      </c>
      <c r="F15" s="44">
        <v>53</v>
      </c>
      <c r="G15" s="44">
        <v>53</v>
      </c>
      <c r="H15" s="44">
        <v>13</v>
      </c>
      <c r="I15" s="44">
        <v>13</v>
      </c>
      <c r="J15" s="44">
        <v>0</v>
      </c>
      <c r="K15" s="44">
        <v>0</v>
      </c>
      <c r="L15" s="44">
        <v>0</v>
      </c>
      <c r="M15" s="44"/>
      <c r="N15" s="44">
        <v>0</v>
      </c>
      <c r="O15" s="44"/>
      <c r="P15" s="44">
        <v>0</v>
      </c>
      <c r="Q15" s="44"/>
      <c r="R15" s="44">
        <v>0</v>
      </c>
      <c r="S15" s="44"/>
      <c r="T15" s="44">
        <v>0</v>
      </c>
      <c r="U15" s="44"/>
    </row>
    <row r="16" spans="1:21" ht="47.25" customHeight="1">
      <c r="A16" s="43">
        <v>3</v>
      </c>
      <c r="B16" s="46" t="s">
        <v>17</v>
      </c>
      <c r="C16" s="43" t="s">
        <v>11</v>
      </c>
      <c r="D16" s="43"/>
      <c r="E16" s="43">
        <v>0</v>
      </c>
      <c r="F16" s="47">
        <f>909954.3/10909954.3*100</f>
        <v>8.340587641141632</v>
      </c>
      <c r="G16" s="72">
        <v>8</v>
      </c>
      <c r="H16" s="43">
        <v>0</v>
      </c>
      <c r="I16" s="43">
        <v>0</v>
      </c>
      <c r="J16" s="43">
        <v>0</v>
      </c>
      <c r="K16" s="43">
        <v>0</v>
      </c>
      <c r="L16" s="66">
        <v>100</v>
      </c>
      <c r="M16" s="66"/>
      <c r="N16" s="67">
        <v>0</v>
      </c>
      <c r="O16" s="70"/>
      <c r="P16" s="43">
        <v>0</v>
      </c>
      <c r="Q16" s="43"/>
      <c r="R16" s="43">
        <v>0</v>
      </c>
      <c r="S16" s="43"/>
      <c r="T16" s="43">
        <v>0</v>
      </c>
      <c r="U16" s="43"/>
    </row>
    <row r="17" spans="1:21" ht="47.25" customHeight="1">
      <c r="A17" s="43">
        <v>4</v>
      </c>
      <c r="B17" s="46" t="s">
        <v>68</v>
      </c>
      <c r="C17" s="43" t="s">
        <v>11</v>
      </c>
      <c r="D17" s="43"/>
      <c r="E17" s="43">
        <v>0</v>
      </c>
      <c r="F17" s="48">
        <v>0</v>
      </c>
      <c r="G17" s="7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/>
      <c r="N17" s="43">
        <v>3</v>
      </c>
      <c r="O17" s="43"/>
      <c r="P17" s="49">
        <v>30</v>
      </c>
      <c r="Q17" s="49"/>
      <c r="R17" s="49">
        <v>57</v>
      </c>
      <c r="S17" s="49"/>
      <c r="T17" s="49">
        <v>100</v>
      </c>
      <c r="U17" s="49"/>
    </row>
    <row r="18" spans="1:21" ht="34.5" customHeight="1">
      <c r="A18" s="55"/>
      <c r="B18" s="77" t="s">
        <v>51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</row>
    <row r="19" spans="1:21" ht="71.25" customHeight="1">
      <c r="A19" s="50" t="s">
        <v>59</v>
      </c>
      <c r="B19" s="42" t="s">
        <v>16</v>
      </c>
      <c r="C19" s="43" t="s">
        <v>11</v>
      </c>
      <c r="D19" s="76"/>
      <c r="E19" s="43">
        <v>0</v>
      </c>
      <c r="F19" s="48">
        <v>40</v>
      </c>
      <c r="G19" s="73">
        <v>40</v>
      </c>
      <c r="H19" s="43">
        <v>50</v>
      </c>
      <c r="I19" s="43">
        <v>50</v>
      </c>
      <c r="J19" s="43">
        <v>50</v>
      </c>
      <c r="K19" s="43">
        <v>50</v>
      </c>
      <c r="L19" s="43">
        <v>50</v>
      </c>
      <c r="M19" s="43"/>
      <c r="N19" s="43">
        <v>50</v>
      </c>
      <c r="O19" s="43"/>
      <c r="P19" s="49">
        <v>50</v>
      </c>
      <c r="Q19" s="49"/>
      <c r="R19" s="49">
        <v>50</v>
      </c>
      <c r="S19" s="49"/>
      <c r="T19" s="49">
        <v>50</v>
      </c>
      <c r="U19" s="49"/>
    </row>
    <row r="20" spans="1:21" ht="49.5" customHeight="1">
      <c r="A20" s="50" t="s">
        <v>60</v>
      </c>
      <c r="B20" s="51" t="s">
        <v>46</v>
      </c>
      <c r="C20" s="52" t="s">
        <v>12</v>
      </c>
      <c r="D20" s="52"/>
      <c r="E20" s="44">
        <v>1</v>
      </c>
      <c r="F20" s="48">
        <v>7</v>
      </c>
      <c r="G20" s="48">
        <v>7</v>
      </c>
      <c r="H20" s="44">
        <v>10</v>
      </c>
      <c r="I20" s="44">
        <v>10</v>
      </c>
      <c r="J20" s="44">
        <v>0</v>
      </c>
      <c r="K20" s="44">
        <v>0</v>
      </c>
      <c r="L20" s="44">
        <v>0</v>
      </c>
      <c r="M20" s="44"/>
      <c r="N20" s="44">
        <v>0</v>
      </c>
      <c r="O20" s="44"/>
      <c r="P20" s="44">
        <v>0</v>
      </c>
      <c r="Q20" s="44"/>
      <c r="R20" s="44">
        <v>0</v>
      </c>
      <c r="S20" s="44"/>
      <c r="T20" s="44">
        <v>0</v>
      </c>
      <c r="U20" s="44"/>
    </row>
    <row r="21" spans="1:21" ht="19.5" customHeight="1">
      <c r="A21" s="56"/>
      <c r="B21" s="77" t="s">
        <v>52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</row>
    <row r="22" spans="1:21" ht="55.5" customHeight="1">
      <c r="A22" s="50" t="s">
        <v>61</v>
      </c>
      <c r="B22" s="51" t="s">
        <v>18</v>
      </c>
      <c r="C22" s="53" t="s">
        <v>12</v>
      </c>
      <c r="D22" s="53"/>
      <c r="E22" s="41">
        <v>0</v>
      </c>
      <c r="F22" s="54">
        <v>1</v>
      </c>
      <c r="G22" s="54">
        <v>1</v>
      </c>
      <c r="H22" s="41">
        <v>0</v>
      </c>
      <c r="I22" s="41">
        <v>0</v>
      </c>
      <c r="J22" s="41">
        <v>1</v>
      </c>
      <c r="K22" s="41">
        <v>1</v>
      </c>
      <c r="L22" s="68">
        <v>1</v>
      </c>
      <c r="M22" s="68"/>
      <c r="N22" s="41">
        <v>1</v>
      </c>
      <c r="O22" s="41"/>
      <c r="P22" s="41">
        <v>1</v>
      </c>
      <c r="Q22" s="41"/>
      <c r="R22" s="41">
        <v>1</v>
      </c>
      <c r="S22" s="41"/>
      <c r="T22" s="41">
        <v>1</v>
      </c>
      <c r="U22" s="41"/>
    </row>
  </sheetData>
  <sheetProtection/>
  <mergeCells count="21">
    <mergeCell ref="N5:U5"/>
    <mergeCell ref="A6:U6"/>
    <mergeCell ref="P1:U1"/>
    <mergeCell ref="N3:U3"/>
    <mergeCell ref="F10:G10"/>
    <mergeCell ref="H10:I10"/>
    <mergeCell ref="J10:K10"/>
    <mergeCell ref="B13:U13"/>
    <mergeCell ref="L10:M10"/>
    <mergeCell ref="N10:O10"/>
    <mergeCell ref="E9:U9"/>
    <mergeCell ref="P10:Q10"/>
    <mergeCell ref="B21:U21"/>
    <mergeCell ref="A8:A11"/>
    <mergeCell ref="B8:B11"/>
    <mergeCell ref="C8:C11"/>
    <mergeCell ref="E8:U8"/>
    <mergeCell ref="R10:S10"/>
    <mergeCell ref="T10:U10"/>
    <mergeCell ref="D8:D11"/>
    <mergeCell ref="B18:U18"/>
  </mergeCells>
  <printOptions/>
  <pageMargins left="0.7" right="0.7" top="0.75" bottom="0.75" header="0.3" footer="0.3"/>
  <pageSetup fitToHeight="0" fitToWidth="1"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SheetLayoutView="115" zoomScalePageLayoutView="0" workbookViewId="0" topLeftCell="A1">
      <selection activeCell="G1" sqref="G1:I1"/>
    </sheetView>
  </sheetViews>
  <sheetFormatPr defaultColWidth="9.140625" defaultRowHeight="15"/>
  <cols>
    <col min="1" max="1" width="35.421875" style="62" customWidth="1"/>
    <col min="2" max="2" width="16.28125" style="62" customWidth="1"/>
    <col min="3" max="3" width="12.7109375" style="62" customWidth="1"/>
    <col min="4" max="4" width="14.8515625" style="62" customWidth="1"/>
    <col min="5" max="5" width="14.00390625" style="62" customWidth="1"/>
    <col min="6" max="8" width="14.28125" style="62" bestFit="1" customWidth="1"/>
    <col min="9" max="9" width="15.28125" style="62" customWidth="1"/>
    <col min="10" max="16384" width="9.140625" style="62" customWidth="1"/>
  </cols>
  <sheetData>
    <row r="1" spans="7:9" ht="61.5" customHeight="1">
      <c r="G1" s="86" t="s">
        <v>80</v>
      </c>
      <c r="H1" s="86"/>
      <c r="I1" s="86"/>
    </row>
    <row r="2" spans="5:10" ht="39" customHeight="1">
      <c r="E2" s="23"/>
      <c r="G2" s="97" t="s">
        <v>53</v>
      </c>
      <c r="H2" s="97"/>
      <c r="I2" s="97"/>
      <c r="J2" s="24"/>
    </row>
    <row r="4" spans="1:9" ht="36.75" customHeight="1">
      <c r="A4" s="90" t="s">
        <v>62</v>
      </c>
      <c r="B4" s="90"/>
      <c r="C4" s="90"/>
      <c r="D4" s="90"/>
      <c r="E4" s="90"/>
      <c r="F4" s="90"/>
      <c r="G4" s="90"/>
      <c r="H4" s="90"/>
      <c r="I4" s="90"/>
    </row>
    <row r="6" spans="1:9" ht="30" customHeight="1">
      <c r="A6" s="98" t="s">
        <v>21</v>
      </c>
      <c r="B6" s="100" t="s">
        <v>28</v>
      </c>
      <c r="C6" s="102" t="s">
        <v>27</v>
      </c>
      <c r="D6" s="102"/>
      <c r="E6" s="102"/>
      <c r="F6" s="102"/>
      <c r="G6" s="102"/>
      <c r="H6" s="102"/>
      <c r="I6" s="102"/>
    </row>
    <row r="7" spans="1:9" ht="16.5" customHeight="1">
      <c r="A7" s="99"/>
      <c r="B7" s="101"/>
      <c r="C7" s="27">
        <v>2014</v>
      </c>
      <c r="D7" s="27">
        <v>2015</v>
      </c>
      <c r="E7" s="37">
        <v>2016</v>
      </c>
      <c r="F7" s="37">
        <v>2017</v>
      </c>
      <c r="G7" s="27">
        <v>2018</v>
      </c>
      <c r="H7" s="27">
        <v>2019</v>
      </c>
      <c r="I7" s="28">
        <v>2020</v>
      </c>
    </row>
    <row r="8" spans="1:9" ht="16.5" customHeight="1">
      <c r="A8" s="25">
        <v>1</v>
      </c>
      <c r="B8" s="26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8">
        <v>9</v>
      </c>
    </row>
    <row r="9" spans="1:9" ht="19.5" customHeight="1">
      <c r="A9" s="29" t="s">
        <v>44</v>
      </c>
      <c r="B9" s="30">
        <f>B11+B12+B13+B14</f>
        <v>338612479</v>
      </c>
      <c r="C9" s="30">
        <f aca="true" t="shared" si="0" ref="C9:I9">C11+C12+C13+C14</f>
        <v>859086.3700000001</v>
      </c>
      <c r="D9" s="30">
        <f t="shared" si="0"/>
        <v>11749000</v>
      </c>
      <c r="E9" s="30">
        <f t="shared" si="0"/>
        <v>12344392.63</v>
      </c>
      <c r="F9" s="30">
        <f t="shared" si="0"/>
        <v>0</v>
      </c>
      <c r="G9" s="30">
        <f t="shared" si="0"/>
        <v>90000000</v>
      </c>
      <c r="H9" s="30">
        <f t="shared" si="0"/>
        <v>90000000</v>
      </c>
      <c r="I9" s="30">
        <f t="shared" si="0"/>
        <v>133660000</v>
      </c>
    </row>
    <row r="10" spans="1:9" ht="16.5" customHeight="1">
      <c r="A10" s="91" t="s">
        <v>23</v>
      </c>
      <c r="B10" s="92"/>
      <c r="C10" s="92"/>
      <c r="D10" s="92"/>
      <c r="E10" s="92"/>
      <c r="F10" s="92"/>
      <c r="G10" s="92"/>
      <c r="H10" s="92"/>
      <c r="I10" s="93"/>
    </row>
    <row r="11" spans="1:9" ht="16.5" customHeight="1">
      <c r="A11" s="31" t="s">
        <v>24</v>
      </c>
      <c r="B11" s="32">
        <f>C11+D11+E11+F11+G11+H11+I11</f>
        <v>338302310.69</v>
      </c>
      <c r="C11" s="33">
        <f>C18</f>
        <v>548918.06</v>
      </c>
      <c r="D11" s="33">
        <f aca="true" t="shared" si="1" ref="D11:I11">D18</f>
        <v>11749000</v>
      </c>
      <c r="E11" s="33">
        <f t="shared" si="1"/>
        <v>12344392.63</v>
      </c>
      <c r="F11" s="33">
        <f t="shared" si="1"/>
        <v>0</v>
      </c>
      <c r="G11" s="33">
        <f t="shared" si="1"/>
        <v>90000000</v>
      </c>
      <c r="H11" s="33">
        <f t="shared" si="1"/>
        <v>90000000</v>
      </c>
      <c r="I11" s="33">
        <f t="shared" si="1"/>
        <v>133660000</v>
      </c>
    </row>
    <row r="12" spans="1:9" ht="16.5" customHeight="1">
      <c r="A12" s="31" t="s">
        <v>64</v>
      </c>
      <c r="B12" s="32">
        <f>C12+D12+E12+F12+G12+H12+I12</f>
        <v>310168.31</v>
      </c>
      <c r="C12" s="33">
        <f aca="true" t="shared" si="2" ref="C12:I14">C19</f>
        <v>310168.31</v>
      </c>
      <c r="D12" s="33">
        <f t="shared" si="2"/>
        <v>0</v>
      </c>
      <c r="E12" s="33">
        <f t="shared" si="2"/>
        <v>0</v>
      </c>
      <c r="F12" s="33">
        <f t="shared" si="2"/>
        <v>0</v>
      </c>
      <c r="G12" s="33">
        <f t="shared" si="2"/>
        <v>0</v>
      </c>
      <c r="H12" s="33">
        <f t="shared" si="2"/>
        <v>0</v>
      </c>
      <c r="I12" s="33">
        <f t="shared" si="2"/>
        <v>0</v>
      </c>
    </row>
    <row r="13" spans="1:9" ht="16.5" customHeight="1">
      <c r="A13" s="31" t="s">
        <v>65</v>
      </c>
      <c r="B13" s="32">
        <f>C13+D13+E13+F13+G13+H13+I13</f>
        <v>0</v>
      </c>
      <c r="C13" s="33">
        <f t="shared" si="2"/>
        <v>0</v>
      </c>
      <c r="D13" s="33">
        <f t="shared" si="2"/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</row>
    <row r="14" spans="1:9" ht="16.5" customHeight="1">
      <c r="A14" s="31" t="s">
        <v>25</v>
      </c>
      <c r="B14" s="32">
        <f>C14+D14+E14+F14+G14+H14+I14</f>
        <v>0</v>
      </c>
      <c r="C14" s="33">
        <f t="shared" si="2"/>
        <v>0</v>
      </c>
      <c r="D14" s="33">
        <f t="shared" si="2"/>
        <v>0</v>
      </c>
      <c r="E14" s="33">
        <f t="shared" si="2"/>
        <v>0</v>
      </c>
      <c r="F14" s="33">
        <f t="shared" si="2"/>
        <v>0</v>
      </c>
      <c r="G14" s="33">
        <f t="shared" si="2"/>
        <v>0</v>
      </c>
      <c r="H14" s="33">
        <f t="shared" si="2"/>
        <v>0</v>
      </c>
      <c r="I14" s="33">
        <f t="shared" si="2"/>
        <v>0</v>
      </c>
    </row>
    <row r="15" spans="1:9" ht="16.5" customHeight="1">
      <c r="A15" s="94" t="s">
        <v>26</v>
      </c>
      <c r="B15" s="95"/>
      <c r="C15" s="95"/>
      <c r="D15" s="95"/>
      <c r="E15" s="95"/>
      <c r="F15" s="95"/>
      <c r="G15" s="95"/>
      <c r="H15" s="95"/>
      <c r="I15" s="96"/>
    </row>
    <row r="16" spans="1:9" ht="39.75" customHeight="1">
      <c r="A16" s="34" t="s">
        <v>13</v>
      </c>
      <c r="B16" s="30">
        <f>B18+B19+B20+B21</f>
        <v>338612479</v>
      </c>
      <c r="C16" s="30">
        <f aca="true" t="shared" si="3" ref="C16:I16">C18+C19+C20+C21</f>
        <v>859086.3700000001</v>
      </c>
      <c r="D16" s="30">
        <f t="shared" si="3"/>
        <v>11749000</v>
      </c>
      <c r="E16" s="30">
        <f t="shared" si="3"/>
        <v>12344392.63</v>
      </c>
      <c r="F16" s="30">
        <f t="shared" si="3"/>
        <v>0</v>
      </c>
      <c r="G16" s="30">
        <f t="shared" si="3"/>
        <v>90000000</v>
      </c>
      <c r="H16" s="30">
        <f t="shared" si="3"/>
        <v>90000000</v>
      </c>
      <c r="I16" s="30">
        <f t="shared" si="3"/>
        <v>133660000</v>
      </c>
    </row>
    <row r="17" spans="1:9" ht="16.5" customHeight="1">
      <c r="A17" s="91" t="s">
        <v>23</v>
      </c>
      <c r="B17" s="92"/>
      <c r="C17" s="92"/>
      <c r="D17" s="92"/>
      <c r="E17" s="92"/>
      <c r="F17" s="92"/>
      <c r="G17" s="92"/>
      <c r="H17" s="92"/>
      <c r="I17" s="93"/>
    </row>
    <row r="18" spans="1:9" ht="16.5" customHeight="1">
      <c r="A18" s="31" t="s">
        <v>24</v>
      </c>
      <c r="B18" s="35">
        <f>C18+D18+E18+F18+G18+H18+I18</f>
        <v>338302310.69</v>
      </c>
      <c r="C18" s="33">
        <f>'Приложение 3'!F46</f>
        <v>548918.06</v>
      </c>
      <c r="D18" s="33">
        <f>'Приложение 3'!G46</f>
        <v>11749000</v>
      </c>
      <c r="E18" s="33">
        <f>'Приложение 3'!H46</f>
        <v>12344392.63</v>
      </c>
      <c r="F18" s="33">
        <f>'Приложение 3'!I46</f>
        <v>0</v>
      </c>
      <c r="G18" s="33">
        <f>'Приложение 3'!J46</f>
        <v>90000000</v>
      </c>
      <c r="H18" s="33">
        <f>'Приложение 3'!K46</f>
        <v>90000000</v>
      </c>
      <c r="I18" s="33">
        <f>'Приложение 3'!L46</f>
        <v>133660000</v>
      </c>
    </row>
    <row r="19" spans="1:9" ht="16.5" customHeight="1">
      <c r="A19" s="31" t="s">
        <v>64</v>
      </c>
      <c r="B19" s="35">
        <f>C19+D19+E19+F19+G19+H19+I19</f>
        <v>310168.31</v>
      </c>
      <c r="C19" s="33">
        <f>'Приложение 3'!F47</f>
        <v>310168.31</v>
      </c>
      <c r="D19" s="33">
        <f>'Приложение 3'!G47</f>
        <v>0</v>
      </c>
      <c r="E19" s="33">
        <f>'Приложение 3'!H47</f>
        <v>0</v>
      </c>
      <c r="F19" s="33">
        <f>'Приложение 3'!I47</f>
        <v>0</v>
      </c>
      <c r="G19" s="33">
        <f>'Приложение 3'!J47</f>
        <v>0</v>
      </c>
      <c r="H19" s="33">
        <f>'Приложение 3'!K47</f>
        <v>0</v>
      </c>
      <c r="I19" s="33">
        <f>'Приложение 3'!L47</f>
        <v>0</v>
      </c>
    </row>
    <row r="20" spans="1:9" ht="16.5" customHeight="1">
      <c r="A20" s="31" t="s">
        <v>65</v>
      </c>
      <c r="B20" s="35">
        <f>C20+D20+E20+F20+G20+H20+I20</f>
        <v>0</v>
      </c>
      <c r="C20" s="33">
        <f>'Приложение 3'!F48</f>
        <v>0</v>
      </c>
      <c r="D20" s="33">
        <f>'Приложение 3'!G48</f>
        <v>0</v>
      </c>
      <c r="E20" s="33">
        <f>'Приложение 3'!H48</f>
        <v>0</v>
      </c>
      <c r="F20" s="33">
        <f>'Приложение 3'!I48</f>
        <v>0</v>
      </c>
      <c r="G20" s="33">
        <f>'Приложение 3'!J48</f>
        <v>0</v>
      </c>
      <c r="H20" s="33">
        <f>'Приложение 3'!K48</f>
        <v>0</v>
      </c>
      <c r="I20" s="33">
        <f>'Приложение 3'!L48</f>
        <v>0</v>
      </c>
    </row>
    <row r="21" spans="1:9" ht="16.5" customHeight="1">
      <c r="A21" s="31" t="s">
        <v>25</v>
      </c>
      <c r="B21" s="35">
        <f>C21+D21+E21+F21+G21+H21+I21</f>
        <v>0</v>
      </c>
      <c r="C21" s="33">
        <f>'Приложение 3'!F49</f>
        <v>0</v>
      </c>
      <c r="D21" s="33">
        <f>'Приложение 3'!G49</f>
        <v>0</v>
      </c>
      <c r="E21" s="33">
        <f>'Приложение 3'!H49</f>
        <v>0</v>
      </c>
      <c r="F21" s="33">
        <f>'Приложение 3'!I49</f>
        <v>0</v>
      </c>
      <c r="G21" s="33">
        <f>'Приложение 3'!J49</f>
        <v>0</v>
      </c>
      <c r="H21" s="33">
        <f>'Приложение 3'!K49</f>
        <v>0</v>
      </c>
      <c r="I21" s="33">
        <f>'Приложение 3'!L49</f>
        <v>0</v>
      </c>
    </row>
    <row r="22" spans="1:9" ht="30">
      <c r="A22" s="36" t="s">
        <v>29</v>
      </c>
      <c r="B22" s="35">
        <f>C22+D22+E22+F22+G22+H22+I22</f>
        <v>337586368.06</v>
      </c>
      <c r="C22" s="33">
        <v>398918.06</v>
      </c>
      <c r="D22" s="33">
        <v>11749000</v>
      </c>
      <c r="E22" s="33">
        <f>'Приложение 3'!H34</f>
        <v>11778450</v>
      </c>
      <c r="F22" s="33">
        <f>F18</f>
        <v>0</v>
      </c>
      <c r="G22" s="33">
        <f>G18</f>
        <v>90000000</v>
      </c>
      <c r="H22" s="33">
        <f>H18</f>
        <v>90000000</v>
      </c>
      <c r="I22" s="33">
        <f>I18</f>
        <v>133660000</v>
      </c>
    </row>
  </sheetData>
  <sheetProtection/>
  <mergeCells count="9">
    <mergeCell ref="G1:I1"/>
    <mergeCell ref="A10:I10"/>
    <mergeCell ref="A15:I15"/>
    <mergeCell ref="A17:I17"/>
    <mergeCell ref="G2:I2"/>
    <mergeCell ref="A6:A7"/>
    <mergeCell ref="B6:B7"/>
    <mergeCell ref="C6:I6"/>
    <mergeCell ref="A4:I4"/>
  </mergeCells>
  <printOptions/>
  <pageMargins left="0.5118110236220472" right="0.5118110236220472" top="0.31496062992125984" bottom="0.15748031496062992" header="0.31496062992125984" footer="0.31496062992125984"/>
  <pageSetup fitToHeight="1" fitToWidth="1"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SheetLayoutView="115" zoomScalePageLayoutView="0" workbookViewId="0" topLeftCell="K1">
      <selection activeCell="S1" sqref="S1:U1"/>
    </sheetView>
  </sheetViews>
  <sheetFormatPr defaultColWidth="9.140625" defaultRowHeight="15"/>
  <cols>
    <col min="1" max="1" width="5.57421875" style="22" customWidth="1"/>
    <col min="2" max="2" width="33.8515625" style="2" customWidth="1"/>
    <col min="3" max="3" width="11.57421875" style="2" customWidth="1"/>
    <col min="4" max="4" width="9.8515625" style="2" customWidth="1"/>
    <col min="5" max="5" width="13.28125" style="3" customWidth="1"/>
    <col min="6" max="6" width="12.421875" style="2" customWidth="1"/>
    <col min="7" max="7" width="13.140625" style="2" customWidth="1"/>
    <col min="8" max="8" width="12.8515625" style="2" customWidth="1"/>
    <col min="9" max="9" width="12.28125" style="2" customWidth="1"/>
    <col min="10" max="10" width="13.7109375" style="2" customWidth="1"/>
    <col min="11" max="11" width="12.28125" style="2" customWidth="1"/>
    <col min="12" max="12" width="14.140625" style="2" customWidth="1"/>
    <col min="13" max="13" width="30.140625" style="2" customWidth="1"/>
    <col min="14" max="14" width="4.8515625" style="2" bestFit="1" customWidth="1"/>
    <col min="15" max="20" width="4.421875" style="2" bestFit="1" customWidth="1"/>
    <col min="21" max="21" width="20.7109375" style="2" customWidth="1"/>
    <col min="22" max="16384" width="9.140625" style="2" customWidth="1"/>
  </cols>
  <sheetData>
    <row r="1" spans="3:21" s="9" customFormat="1" ht="57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S1" s="112" t="s">
        <v>81</v>
      </c>
      <c r="T1" s="112"/>
      <c r="U1" s="112"/>
    </row>
    <row r="2" spans="1:21" ht="27" customHeight="1">
      <c r="A2" s="2"/>
      <c r="M2" s="1"/>
      <c r="S2" s="105" t="s">
        <v>54</v>
      </c>
      <c r="T2" s="105"/>
      <c r="U2" s="105"/>
    </row>
    <row r="3" ht="12.75">
      <c r="A3" s="2"/>
    </row>
    <row r="4" spans="1:21" ht="18.75" customHeight="1">
      <c r="A4" s="104" t="s">
        <v>63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ht="12.75">
      <c r="A5" s="2"/>
    </row>
    <row r="6" spans="1:21" ht="49.5" customHeight="1">
      <c r="A6" s="103" t="s">
        <v>31</v>
      </c>
      <c r="B6" s="103" t="s">
        <v>30</v>
      </c>
      <c r="C6" s="103" t="s">
        <v>34</v>
      </c>
      <c r="D6" s="120" t="s">
        <v>21</v>
      </c>
      <c r="E6" s="103" t="s">
        <v>36</v>
      </c>
      <c r="F6" s="103"/>
      <c r="G6" s="103"/>
      <c r="H6" s="103"/>
      <c r="I6" s="103"/>
      <c r="J6" s="103"/>
      <c r="K6" s="103"/>
      <c r="L6" s="103"/>
      <c r="M6" s="103" t="s">
        <v>38</v>
      </c>
      <c r="N6" s="103"/>
      <c r="O6" s="103"/>
      <c r="P6" s="103"/>
      <c r="Q6" s="103"/>
      <c r="R6" s="103"/>
      <c r="S6" s="103"/>
      <c r="T6" s="103"/>
      <c r="U6" s="125" t="s">
        <v>39</v>
      </c>
    </row>
    <row r="7" spans="1:21" ht="17.25" customHeight="1">
      <c r="A7" s="103"/>
      <c r="B7" s="103"/>
      <c r="C7" s="103"/>
      <c r="D7" s="121"/>
      <c r="E7" s="5" t="s">
        <v>4</v>
      </c>
      <c r="F7" s="59">
        <v>2014</v>
      </c>
      <c r="G7" s="59">
        <v>2015</v>
      </c>
      <c r="H7" s="60">
        <v>2016</v>
      </c>
      <c r="I7" s="60">
        <v>2017</v>
      </c>
      <c r="J7" s="59">
        <v>2018</v>
      </c>
      <c r="K7" s="59">
        <v>2019</v>
      </c>
      <c r="L7" s="61">
        <v>2020</v>
      </c>
      <c r="M7" s="4" t="s">
        <v>32</v>
      </c>
      <c r="N7" s="59">
        <v>2014</v>
      </c>
      <c r="O7" s="59">
        <v>2015</v>
      </c>
      <c r="P7" s="60">
        <v>2016</v>
      </c>
      <c r="Q7" s="60">
        <v>2017</v>
      </c>
      <c r="R7" s="59">
        <v>2018</v>
      </c>
      <c r="S7" s="59">
        <v>2019</v>
      </c>
      <c r="T7" s="61">
        <v>2020</v>
      </c>
      <c r="U7" s="126"/>
    </row>
    <row r="8" spans="1:21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  <c r="O8" s="6">
        <v>15</v>
      </c>
      <c r="P8" s="6">
        <v>16</v>
      </c>
      <c r="Q8" s="6">
        <v>17</v>
      </c>
      <c r="R8" s="6">
        <v>18</v>
      </c>
      <c r="S8" s="6">
        <v>19</v>
      </c>
      <c r="T8" s="6">
        <v>20</v>
      </c>
      <c r="U8" s="6">
        <v>21</v>
      </c>
    </row>
    <row r="9" spans="1:21" ht="12.75">
      <c r="A9" s="57"/>
      <c r="B9" s="115" t="s">
        <v>43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</row>
    <row r="10" spans="1:21" ht="12.75">
      <c r="A10" s="58">
        <v>1</v>
      </c>
      <c r="B10" s="113" t="s">
        <v>35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</row>
    <row r="11" spans="1:21" s="9" customFormat="1" ht="12.75">
      <c r="A11" s="110" t="s">
        <v>5</v>
      </c>
      <c r="B11" s="111" t="s">
        <v>56</v>
      </c>
      <c r="C11" s="110" t="s">
        <v>78</v>
      </c>
      <c r="D11" s="7" t="s">
        <v>4</v>
      </c>
      <c r="E11" s="8">
        <f>E12+E13+E14+E15</f>
        <v>464960.2</v>
      </c>
      <c r="F11" s="8">
        <f aca="true" t="shared" si="0" ref="F11:L11">F12+F13+F14+F15</f>
        <v>398918.06</v>
      </c>
      <c r="G11" s="8">
        <f t="shared" si="0"/>
        <v>0</v>
      </c>
      <c r="H11" s="8">
        <f t="shared" si="0"/>
        <v>66042.14</v>
      </c>
      <c r="I11" s="8">
        <f t="shared" si="0"/>
        <v>0</v>
      </c>
      <c r="J11" s="8">
        <f t="shared" si="0"/>
        <v>0</v>
      </c>
      <c r="K11" s="8">
        <f t="shared" si="0"/>
        <v>0</v>
      </c>
      <c r="L11" s="8">
        <f t="shared" si="0"/>
        <v>0</v>
      </c>
      <c r="M11" s="117" t="s">
        <v>48</v>
      </c>
      <c r="N11" s="106">
        <v>5</v>
      </c>
      <c r="O11" s="106" t="s">
        <v>55</v>
      </c>
      <c r="P11" s="106">
        <v>1</v>
      </c>
      <c r="Q11" s="106" t="s">
        <v>55</v>
      </c>
      <c r="R11" s="106" t="s">
        <v>55</v>
      </c>
      <c r="S11" s="106" t="s">
        <v>55</v>
      </c>
      <c r="T11" s="106" t="s">
        <v>55</v>
      </c>
      <c r="U11" s="107" t="s">
        <v>33</v>
      </c>
    </row>
    <row r="12" spans="1:21" s="9" customFormat="1" ht="12.75">
      <c r="A12" s="110"/>
      <c r="B12" s="111"/>
      <c r="C12" s="110"/>
      <c r="D12" s="10" t="s">
        <v>2</v>
      </c>
      <c r="E12" s="11">
        <f>F12+G12+H12+I12+J12+K12+L12</f>
        <v>464960.2</v>
      </c>
      <c r="F12" s="11">
        <v>398918.06</v>
      </c>
      <c r="G12" s="11">
        <v>0</v>
      </c>
      <c r="H12" s="11">
        <f>85246-19203.86</f>
        <v>66042.14</v>
      </c>
      <c r="I12" s="11">
        <v>0</v>
      </c>
      <c r="J12" s="11">
        <v>0</v>
      </c>
      <c r="K12" s="11">
        <v>0</v>
      </c>
      <c r="L12" s="11">
        <v>0</v>
      </c>
      <c r="M12" s="118"/>
      <c r="N12" s="106"/>
      <c r="O12" s="106"/>
      <c r="P12" s="106"/>
      <c r="Q12" s="106"/>
      <c r="R12" s="106"/>
      <c r="S12" s="106"/>
      <c r="T12" s="106"/>
      <c r="U12" s="108"/>
    </row>
    <row r="13" spans="1:21" s="9" customFormat="1" ht="12.75">
      <c r="A13" s="110"/>
      <c r="B13" s="111"/>
      <c r="C13" s="110"/>
      <c r="D13" s="10" t="s">
        <v>0</v>
      </c>
      <c r="E13" s="11">
        <f>F13+G13+H13+I13+J13+K13+L13</f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8"/>
      <c r="N13" s="106"/>
      <c r="O13" s="106"/>
      <c r="P13" s="106"/>
      <c r="Q13" s="106"/>
      <c r="R13" s="106"/>
      <c r="S13" s="106"/>
      <c r="T13" s="106"/>
      <c r="U13" s="108"/>
    </row>
    <row r="14" spans="1:21" s="9" customFormat="1" ht="12.75">
      <c r="A14" s="110"/>
      <c r="B14" s="111"/>
      <c r="C14" s="110"/>
      <c r="D14" s="10" t="s">
        <v>1</v>
      </c>
      <c r="E14" s="11">
        <f>F14+G14+H14+I14+J14+K14+L14</f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8"/>
      <c r="N14" s="106"/>
      <c r="O14" s="106"/>
      <c r="P14" s="106"/>
      <c r="Q14" s="106"/>
      <c r="R14" s="106"/>
      <c r="S14" s="106"/>
      <c r="T14" s="106"/>
      <c r="U14" s="108"/>
    </row>
    <row r="15" spans="1:21" s="9" customFormat="1" ht="12.75">
      <c r="A15" s="110"/>
      <c r="B15" s="111"/>
      <c r="C15" s="110"/>
      <c r="D15" s="10" t="s">
        <v>3</v>
      </c>
      <c r="E15" s="11">
        <f>F15+G15+H15+I15+J15+K15+L15</f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9"/>
      <c r="N15" s="106"/>
      <c r="O15" s="106"/>
      <c r="P15" s="106"/>
      <c r="Q15" s="106"/>
      <c r="R15" s="106"/>
      <c r="S15" s="106"/>
      <c r="T15" s="106"/>
      <c r="U15" s="109"/>
    </row>
    <row r="16" spans="1:21" s="9" customFormat="1" ht="12.75" customHeight="1">
      <c r="A16" s="110" t="s">
        <v>6</v>
      </c>
      <c r="B16" s="111" t="s">
        <v>57</v>
      </c>
      <c r="C16" s="110">
        <v>2014</v>
      </c>
      <c r="D16" s="12" t="s">
        <v>4</v>
      </c>
      <c r="E16" s="8">
        <f aca="true" t="shared" si="1" ref="E16:L16">E17+E18+E19+E20</f>
        <v>460168.31</v>
      </c>
      <c r="F16" s="8">
        <f t="shared" si="1"/>
        <v>460168.31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117" t="s">
        <v>47</v>
      </c>
      <c r="N16" s="106">
        <v>10</v>
      </c>
      <c r="O16" s="106" t="s">
        <v>55</v>
      </c>
      <c r="P16" s="106" t="s">
        <v>55</v>
      </c>
      <c r="Q16" s="106" t="s">
        <v>55</v>
      </c>
      <c r="R16" s="106" t="s">
        <v>55</v>
      </c>
      <c r="S16" s="106" t="s">
        <v>55</v>
      </c>
      <c r="T16" s="106" t="s">
        <v>55</v>
      </c>
      <c r="U16" s="107" t="s">
        <v>33</v>
      </c>
    </row>
    <row r="17" spans="1:21" s="9" customFormat="1" ht="12.75">
      <c r="A17" s="110"/>
      <c r="B17" s="111"/>
      <c r="C17" s="110"/>
      <c r="D17" s="10" t="s">
        <v>2</v>
      </c>
      <c r="E17" s="11">
        <f>F17+G17+H17+I17+J17+K17+L17</f>
        <v>150000</v>
      </c>
      <c r="F17" s="11">
        <v>150000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8"/>
      <c r="N17" s="106"/>
      <c r="O17" s="106"/>
      <c r="P17" s="106"/>
      <c r="Q17" s="106"/>
      <c r="R17" s="106"/>
      <c r="S17" s="106"/>
      <c r="T17" s="106"/>
      <c r="U17" s="108"/>
    </row>
    <row r="18" spans="1:21" s="9" customFormat="1" ht="12.75">
      <c r="A18" s="110"/>
      <c r="B18" s="111"/>
      <c r="C18" s="110"/>
      <c r="D18" s="10" t="s">
        <v>0</v>
      </c>
      <c r="E18" s="11">
        <f>F18+G18+H18+I18+J18+K18+L18</f>
        <v>310168.31</v>
      </c>
      <c r="F18" s="11">
        <v>310168.31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8"/>
      <c r="N18" s="106"/>
      <c r="O18" s="106"/>
      <c r="P18" s="106"/>
      <c r="Q18" s="106"/>
      <c r="R18" s="106"/>
      <c r="S18" s="106"/>
      <c r="T18" s="106"/>
      <c r="U18" s="108"/>
    </row>
    <row r="19" spans="1:21" s="9" customFormat="1" ht="12.75">
      <c r="A19" s="110"/>
      <c r="B19" s="111"/>
      <c r="C19" s="110"/>
      <c r="D19" s="10" t="s">
        <v>1</v>
      </c>
      <c r="E19" s="11">
        <f>F19+G19+H19+I19+J19+K19+L19</f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8"/>
      <c r="N19" s="106"/>
      <c r="O19" s="106"/>
      <c r="P19" s="106"/>
      <c r="Q19" s="106"/>
      <c r="R19" s="106"/>
      <c r="S19" s="106"/>
      <c r="T19" s="106"/>
      <c r="U19" s="108"/>
    </row>
    <row r="20" spans="1:21" s="9" customFormat="1" ht="12.75">
      <c r="A20" s="110"/>
      <c r="B20" s="111"/>
      <c r="C20" s="110"/>
      <c r="D20" s="10" t="s">
        <v>3</v>
      </c>
      <c r="E20" s="11">
        <f>F20+G20+H20+I20+J20+K20+L20</f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9"/>
      <c r="N20" s="106"/>
      <c r="O20" s="106"/>
      <c r="P20" s="106"/>
      <c r="Q20" s="106"/>
      <c r="R20" s="106"/>
      <c r="S20" s="106"/>
      <c r="T20" s="106"/>
      <c r="U20" s="109"/>
    </row>
    <row r="21" spans="1:21" s="9" customFormat="1" ht="12.75">
      <c r="A21" s="156" t="s">
        <v>69</v>
      </c>
      <c r="B21" s="111" t="s">
        <v>72</v>
      </c>
      <c r="C21" s="110">
        <v>2014</v>
      </c>
      <c r="D21" s="12" t="s">
        <v>4</v>
      </c>
      <c r="E21" s="8">
        <f aca="true" t="shared" si="2" ref="E21:L21">E22+E23+E24+E25</f>
        <v>499900.49</v>
      </c>
      <c r="F21" s="8">
        <f t="shared" si="2"/>
        <v>0</v>
      </c>
      <c r="G21" s="8">
        <f t="shared" si="2"/>
        <v>0</v>
      </c>
      <c r="H21" s="8">
        <f t="shared" si="2"/>
        <v>499900.49</v>
      </c>
      <c r="I21" s="8">
        <f t="shared" si="2"/>
        <v>0</v>
      </c>
      <c r="J21" s="8">
        <f t="shared" si="2"/>
        <v>0</v>
      </c>
      <c r="K21" s="8">
        <f t="shared" si="2"/>
        <v>0</v>
      </c>
      <c r="L21" s="8">
        <f t="shared" si="2"/>
        <v>0</v>
      </c>
      <c r="M21" s="117" t="s">
        <v>71</v>
      </c>
      <c r="N21" s="106" t="s">
        <v>55</v>
      </c>
      <c r="O21" s="106" t="s">
        <v>55</v>
      </c>
      <c r="P21" s="106">
        <v>1</v>
      </c>
      <c r="Q21" s="106" t="s">
        <v>55</v>
      </c>
      <c r="R21" s="106" t="s">
        <v>55</v>
      </c>
      <c r="S21" s="106" t="s">
        <v>55</v>
      </c>
      <c r="T21" s="106" t="s">
        <v>55</v>
      </c>
      <c r="U21" s="107" t="s">
        <v>70</v>
      </c>
    </row>
    <row r="22" spans="1:21" s="9" customFormat="1" ht="12.75">
      <c r="A22" s="110"/>
      <c r="B22" s="111"/>
      <c r="C22" s="110"/>
      <c r="D22" s="10" t="s">
        <v>2</v>
      </c>
      <c r="E22" s="11">
        <f>F22+G22+H22+I22+J22+K22+L22</f>
        <v>499900.49</v>
      </c>
      <c r="F22" s="11">
        <v>0</v>
      </c>
      <c r="G22" s="11">
        <v>0</v>
      </c>
      <c r="H22" s="11">
        <f>546613.49-100-46613</f>
        <v>499900.49</v>
      </c>
      <c r="I22" s="11">
        <v>0</v>
      </c>
      <c r="J22" s="11">
        <v>0</v>
      </c>
      <c r="K22" s="11">
        <v>0</v>
      </c>
      <c r="L22" s="11">
        <v>0</v>
      </c>
      <c r="M22" s="118"/>
      <c r="N22" s="106"/>
      <c r="O22" s="106"/>
      <c r="P22" s="106"/>
      <c r="Q22" s="106"/>
      <c r="R22" s="106"/>
      <c r="S22" s="106"/>
      <c r="T22" s="106"/>
      <c r="U22" s="108"/>
    </row>
    <row r="23" spans="1:21" s="9" customFormat="1" ht="12.75">
      <c r="A23" s="110"/>
      <c r="B23" s="111"/>
      <c r="C23" s="110"/>
      <c r="D23" s="10" t="s">
        <v>0</v>
      </c>
      <c r="E23" s="11">
        <f>F23+G23+H23+I23+J23+K23+L23</f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8"/>
      <c r="N23" s="106"/>
      <c r="O23" s="106"/>
      <c r="P23" s="106"/>
      <c r="Q23" s="106"/>
      <c r="R23" s="106"/>
      <c r="S23" s="106"/>
      <c r="T23" s="106"/>
      <c r="U23" s="108"/>
    </row>
    <row r="24" spans="1:21" s="9" customFormat="1" ht="12.75">
      <c r="A24" s="110"/>
      <c r="B24" s="111"/>
      <c r="C24" s="110"/>
      <c r="D24" s="10" t="s">
        <v>1</v>
      </c>
      <c r="E24" s="11">
        <f>F24+G24+H24+I24+J24+K24+L24</f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8"/>
      <c r="N24" s="106"/>
      <c r="O24" s="106"/>
      <c r="P24" s="106"/>
      <c r="Q24" s="106"/>
      <c r="R24" s="106"/>
      <c r="S24" s="106"/>
      <c r="T24" s="106"/>
      <c r="U24" s="108"/>
    </row>
    <row r="25" spans="1:21" s="9" customFormat="1" ht="27.75" customHeight="1">
      <c r="A25" s="110"/>
      <c r="B25" s="111"/>
      <c r="C25" s="110"/>
      <c r="D25" s="10" t="s">
        <v>3</v>
      </c>
      <c r="E25" s="11">
        <f>F25+G25+H25+I25+J25+K25+L25</f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9"/>
      <c r="N25" s="106"/>
      <c r="O25" s="106"/>
      <c r="P25" s="106"/>
      <c r="Q25" s="106"/>
      <c r="R25" s="106"/>
      <c r="S25" s="106"/>
      <c r="T25" s="106"/>
      <c r="U25" s="109"/>
    </row>
    <row r="26" spans="1:21" s="9" customFormat="1" ht="12.75" customHeight="1">
      <c r="A26" s="127"/>
      <c r="B26" s="128" t="s">
        <v>37</v>
      </c>
      <c r="C26" s="129"/>
      <c r="D26" s="13" t="s">
        <v>4</v>
      </c>
      <c r="E26" s="14">
        <f aca="true" t="shared" si="3" ref="E26:L26">E28+E29+E30+E31</f>
        <v>1425029</v>
      </c>
      <c r="F26" s="14">
        <f t="shared" si="3"/>
        <v>859086.3700000001</v>
      </c>
      <c r="G26" s="14">
        <f t="shared" si="3"/>
        <v>0</v>
      </c>
      <c r="H26" s="14">
        <f t="shared" si="3"/>
        <v>565942.63</v>
      </c>
      <c r="I26" s="14">
        <f t="shared" si="3"/>
        <v>0</v>
      </c>
      <c r="J26" s="14">
        <f t="shared" si="3"/>
        <v>0</v>
      </c>
      <c r="K26" s="14">
        <f t="shared" si="3"/>
        <v>0</v>
      </c>
      <c r="L26" s="14">
        <f t="shared" si="3"/>
        <v>0</v>
      </c>
      <c r="M26" s="130"/>
      <c r="N26" s="122"/>
      <c r="O26" s="122"/>
      <c r="P26" s="122"/>
      <c r="Q26" s="122"/>
      <c r="R26" s="122"/>
      <c r="S26" s="122"/>
      <c r="T26" s="122"/>
      <c r="U26" s="133"/>
    </row>
    <row r="27" spans="1:21" s="9" customFormat="1" ht="12.75">
      <c r="A27" s="127"/>
      <c r="B27" s="128"/>
      <c r="C27" s="129"/>
      <c r="D27" s="136" t="s">
        <v>22</v>
      </c>
      <c r="E27" s="137"/>
      <c r="F27" s="137"/>
      <c r="G27" s="137"/>
      <c r="H27" s="137"/>
      <c r="I27" s="137"/>
      <c r="J27" s="137"/>
      <c r="K27" s="137"/>
      <c r="L27" s="138"/>
      <c r="M27" s="131"/>
      <c r="N27" s="123"/>
      <c r="O27" s="123"/>
      <c r="P27" s="123"/>
      <c r="Q27" s="123"/>
      <c r="R27" s="123"/>
      <c r="S27" s="123"/>
      <c r="T27" s="123"/>
      <c r="U27" s="134"/>
    </row>
    <row r="28" spans="1:24" s="9" customFormat="1" ht="12.75">
      <c r="A28" s="127"/>
      <c r="B28" s="128"/>
      <c r="C28" s="129"/>
      <c r="D28" s="15" t="s">
        <v>2</v>
      </c>
      <c r="E28" s="14">
        <f>F28+G28+H28+I28+J28+K28+L28</f>
        <v>1114860.69</v>
      </c>
      <c r="F28" s="16">
        <f aca="true" t="shared" si="4" ref="F28:L31">F12+F17</f>
        <v>548918.06</v>
      </c>
      <c r="G28" s="16">
        <f t="shared" si="4"/>
        <v>0</v>
      </c>
      <c r="H28" s="16">
        <f>H12+H17+H22</f>
        <v>565942.63</v>
      </c>
      <c r="I28" s="16">
        <f t="shared" si="4"/>
        <v>0</v>
      </c>
      <c r="J28" s="16">
        <f t="shared" si="4"/>
        <v>0</v>
      </c>
      <c r="K28" s="16">
        <f t="shared" si="4"/>
        <v>0</v>
      </c>
      <c r="L28" s="16">
        <f t="shared" si="4"/>
        <v>0</v>
      </c>
      <c r="M28" s="131"/>
      <c r="N28" s="123"/>
      <c r="O28" s="123"/>
      <c r="P28" s="123"/>
      <c r="Q28" s="123"/>
      <c r="R28" s="123"/>
      <c r="S28" s="123"/>
      <c r="T28" s="123"/>
      <c r="U28" s="134"/>
      <c r="X28" s="17"/>
    </row>
    <row r="29" spans="1:21" s="9" customFormat="1" ht="12.75">
      <c r="A29" s="127"/>
      <c r="B29" s="128"/>
      <c r="C29" s="129"/>
      <c r="D29" s="15" t="s">
        <v>0</v>
      </c>
      <c r="E29" s="14">
        <f>F29+G29+H29+I29+J29+K29+L29</f>
        <v>310168.31</v>
      </c>
      <c r="F29" s="16">
        <f t="shared" si="4"/>
        <v>310168.31</v>
      </c>
      <c r="G29" s="16">
        <f t="shared" si="4"/>
        <v>0</v>
      </c>
      <c r="H29" s="16">
        <f t="shared" si="4"/>
        <v>0</v>
      </c>
      <c r="I29" s="16">
        <f t="shared" si="4"/>
        <v>0</v>
      </c>
      <c r="J29" s="16">
        <f t="shared" si="4"/>
        <v>0</v>
      </c>
      <c r="K29" s="16">
        <f t="shared" si="4"/>
        <v>0</v>
      </c>
      <c r="L29" s="16">
        <f t="shared" si="4"/>
        <v>0</v>
      </c>
      <c r="M29" s="131"/>
      <c r="N29" s="123"/>
      <c r="O29" s="123"/>
      <c r="P29" s="123"/>
      <c r="Q29" s="123"/>
      <c r="R29" s="123"/>
      <c r="S29" s="123"/>
      <c r="T29" s="123"/>
      <c r="U29" s="134"/>
    </row>
    <row r="30" spans="1:21" s="9" customFormat="1" ht="12.75">
      <c r="A30" s="127"/>
      <c r="B30" s="128"/>
      <c r="C30" s="129"/>
      <c r="D30" s="15" t="s">
        <v>1</v>
      </c>
      <c r="E30" s="14">
        <f>F30+G30+H30+I30+J30+K30+L30</f>
        <v>0</v>
      </c>
      <c r="F30" s="16">
        <f t="shared" si="4"/>
        <v>0</v>
      </c>
      <c r="G30" s="16">
        <f t="shared" si="4"/>
        <v>0</v>
      </c>
      <c r="H30" s="16">
        <f t="shared" si="4"/>
        <v>0</v>
      </c>
      <c r="I30" s="16">
        <f t="shared" si="4"/>
        <v>0</v>
      </c>
      <c r="J30" s="16">
        <f t="shared" si="4"/>
        <v>0</v>
      </c>
      <c r="K30" s="16">
        <f t="shared" si="4"/>
        <v>0</v>
      </c>
      <c r="L30" s="16">
        <f t="shared" si="4"/>
        <v>0</v>
      </c>
      <c r="M30" s="131"/>
      <c r="N30" s="123"/>
      <c r="O30" s="123"/>
      <c r="P30" s="123"/>
      <c r="Q30" s="123"/>
      <c r="R30" s="123"/>
      <c r="S30" s="123"/>
      <c r="T30" s="123"/>
      <c r="U30" s="134"/>
    </row>
    <row r="31" spans="1:21" s="9" customFormat="1" ht="12.75">
      <c r="A31" s="127"/>
      <c r="B31" s="128"/>
      <c r="C31" s="129"/>
      <c r="D31" s="15" t="s">
        <v>3</v>
      </c>
      <c r="E31" s="14">
        <f>F31+G31+H31+I31+J31+K31+L31</f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16">
        <f t="shared" si="4"/>
        <v>0</v>
      </c>
      <c r="J31" s="16">
        <f t="shared" si="4"/>
        <v>0</v>
      </c>
      <c r="K31" s="16">
        <f t="shared" si="4"/>
        <v>0</v>
      </c>
      <c r="L31" s="16">
        <f t="shared" si="4"/>
        <v>0</v>
      </c>
      <c r="M31" s="132"/>
      <c r="N31" s="124"/>
      <c r="O31" s="124"/>
      <c r="P31" s="124"/>
      <c r="Q31" s="124"/>
      <c r="R31" s="124"/>
      <c r="S31" s="124"/>
      <c r="T31" s="124"/>
      <c r="U31" s="135"/>
    </row>
    <row r="32" spans="1:21" ht="12.75">
      <c r="A32" s="58" t="s">
        <v>7</v>
      </c>
      <c r="B32" s="113" t="s">
        <v>40</v>
      </c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</row>
    <row r="33" spans="1:21" s="9" customFormat="1" ht="24.75" customHeight="1">
      <c r="A33" s="110" t="s">
        <v>8</v>
      </c>
      <c r="B33" s="111" t="s">
        <v>77</v>
      </c>
      <c r="C33" s="110" t="s">
        <v>66</v>
      </c>
      <c r="D33" s="12" t="s">
        <v>4</v>
      </c>
      <c r="E33" s="8">
        <f aca="true" t="shared" si="5" ref="E33:L33">E34+E35+E36+E37</f>
        <v>337187450</v>
      </c>
      <c r="F33" s="8">
        <f t="shared" si="5"/>
        <v>0</v>
      </c>
      <c r="G33" s="8">
        <f t="shared" si="5"/>
        <v>11749000</v>
      </c>
      <c r="H33" s="8">
        <f t="shared" si="5"/>
        <v>11778450</v>
      </c>
      <c r="I33" s="8">
        <f t="shared" si="5"/>
        <v>0</v>
      </c>
      <c r="J33" s="8">
        <f t="shared" si="5"/>
        <v>90000000</v>
      </c>
      <c r="K33" s="8">
        <f t="shared" si="5"/>
        <v>90000000</v>
      </c>
      <c r="L33" s="8">
        <f t="shared" si="5"/>
        <v>133660000</v>
      </c>
      <c r="M33" s="117" t="s">
        <v>67</v>
      </c>
      <c r="N33" s="139" t="s">
        <v>55</v>
      </c>
      <c r="O33" s="139" t="s">
        <v>55</v>
      </c>
      <c r="P33" s="139">
        <v>1</v>
      </c>
      <c r="Q33" s="139" t="s">
        <v>55</v>
      </c>
      <c r="R33" s="139" t="s">
        <v>55</v>
      </c>
      <c r="S33" s="139" t="s">
        <v>55</v>
      </c>
      <c r="T33" s="139" t="s">
        <v>55</v>
      </c>
      <c r="U33" s="107" t="s">
        <v>42</v>
      </c>
    </row>
    <row r="34" spans="1:21" s="9" customFormat="1" ht="28.5" customHeight="1">
      <c r="A34" s="110"/>
      <c r="B34" s="111"/>
      <c r="C34" s="110"/>
      <c r="D34" s="10" t="s">
        <v>2</v>
      </c>
      <c r="E34" s="11">
        <f>F34+G34+H34+I34+J34+K34+L34</f>
        <v>337187450</v>
      </c>
      <c r="F34" s="11">
        <v>0</v>
      </c>
      <c r="G34" s="11">
        <f>17200000-5451000</f>
        <v>11749000</v>
      </c>
      <c r="H34" s="11">
        <v>11778450</v>
      </c>
      <c r="I34" s="11">
        <v>0</v>
      </c>
      <c r="J34" s="11">
        <v>90000000</v>
      </c>
      <c r="K34" s="11">
        <v>90000000</v>
      </c>
      <c r="L34" s="65">
        <f>80000000+65409000-17200000+5451000</f>
        <v>133660000</v>
      </c>
      <c r="M34" s="119"/>
      <c r="N34" s="140"/>
      <c r="O34" s="140"/>
      <c r="P34" s="140"/>
      <c r="Q34" s="140"/>
      <c r="R34" s="140"/>
      <c r="S34" s="140"/>
      <c r="T34" s="140"/>
      <c r="U34" s="108"/>
    </row>
    <row r="35" spans="1:21" s="9" customFormat="1" ht="12.75">
      <c r="A35" s="110"/>
      <c r="B35" s="111"/>
      <c r="C35" s="110"/>
      <c r="D35" s="10" t="s">
        <v>0</v>
      </c>
      <c r="E35" s="11">
        <f>F35+G35+H35+I35+J35+K35+L35</f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7" t="s">
        <v>49</v>
      </c>
      <c r="N35" s="139" t="s">
        <v>55</v>
      </c>
      <c r="O35" s="139" t="s">
        <v>55</v>
      </c>
      <c r="P35" s="139" t="s">
        <v>55</v>
      </c>
      <c r="Q35" s="139" t="s">
        <v>55</v>
      </c>
      <c r="R35" s="139" t="s">
        <v>55</v>
      </c>
      <c r="S35" s="139" t="s">
        <v>55</v>
      </c>
      <c r="T35" s="106">
        <v>1</v>
      </c>
      <c r="U35" s="108"/>
    </row>
    <row r="36" spans="1:21" s="9" customFormat="1" ht="12.75">
      <c r="A36" s="110"/>
      <c r="B36" s="111"/>
      <c r="C36" s="110"/>
      <c r="D36" s="10" t="s">
        <v>1</v>
      </c>
      <c r="E36" s="11">
        <f>F36+G36+H36+I36+J36+K36+L36</f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8"/>
      <c r="N36" s="155"/>
      <c r="O36" s="155"/>
      <c r="P36" s="155"/>
      <c r="Q36" s="155"/>
      <c r="R36" s="155"/>
      <c r="S36" s="155"/>
      <c r="T36" s="106"/>
      <c r="U36" s="108"/>
    </row>
    <row r="37" spans="1:21" s="9" customFormat="1" ht="12.75">
      <c r="A37" s="110"/>
      <c r="B37" s="111"/>
      <c r="C37" s="110"/>
      <c r="D37" s="10" t="s">
        <v>3</v>
      </c>
      <c r="E37" s="11">
        <f>F37+G37+H37+I37+J37+K37+L37</f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9"/>
      <c r="N37" s="140"/>
      <c r="O37" s="140"/>
      <c r="P37" s="140"/>
      <c r="Q37" s="140"/>
      <c r="R37" s="140"/>
      <c r="S37" s="140"/>
      <c r="T37" s="106"/>
      <c r="U37" s="109"/>
    </row>
    <row r="38" spans="1:21" s="9" customFormat="1" ht="12.75" customHeight="1">
      <c r="A38" s="127"/>
      <c r="B38" s="128" t="s">
        <v>41</v>
      </c>
      <c r="C38" s="129"/>
      <c r="D38" s="13" t="s">
        <v>4</v>
      </c>
      <c r="E38" s="14">
        <f aca="true" t="shared" si="6" ref="E38:L38">E40+E41+E42+E43</f>
        <v>337187450</v>
      </c>
      <c r="F38" s="14">
        <f t="shared" si="6"/>
        <v>0</v>
      </c>
      <c r="G38" s="14">
        <f t="shared" si="6"/>
        <v>11749000</v>
      </c>
      <c r="H38" s="14">
        <f t="shared" si="6"/>
        <v>11778450</v>
      </c>
      <c r="I38" s="14">
        <f t="shared" si="6"/>
        <v>0</v>
      </c>
      <c r="J38" s="14">
        <f t="shared" si="6"/>
        <v>90000000</v>
      </c>
      <c r="K38" s="14">
        <f t="shared" si="6"/>
        <v>90000000</v>
      </c>
      <c r="L38" s="14">
        <f t="shared" si="6"/>
        <v>133660000</v>
      </c>
      <c r="M38" s="130"/>
      <c r="N38" s="122"/>
      <c r="O38" s="122"/>
      <c r="P38" s="122"/>
      <c r="Q38" s="122"/>
      <c r="R38" s="122"/>
      <c r="S38" s="122"/>
      <c r="T38" s="122"/>
      <c r="U38" s="133"/>
    </row>
    <row r="39" spans="1:21" s="9" customFormat="1" ht="12.75">
      <c r="A39" s="127"/>
      <c r="B39" s="128"/>
      <c r="C39" s="129"/>
      <c r="D39" s="136" t="s">
        <v>22</v>
      </c>
      <c r="E39" s="137"/>
      <c r="F39" s="137"/>
      <c r="G39" s="137"/>
      <c r="H39" s="137"/>
      <c r="I39" s="137"/>
      <c r="J39" s="137"/>
      <c r="K39" s="137"/>
      <c r="L39" s="138"/>
      <c r="M39" s="131"/>
      <c r="N39" s="123"/>
      <c r="O39" s="123"/>
      <c r="P39" s="123"/>
      <c r="Q39" s="123"/>
      <c r="R39" s="123"/>
      <c r="S39" s="123"/>
      <c r="T39" s="123"/>
      <c r="U39" s="134"/>
    </row>
    <row r="40" spans="1:24" s="9" customFormat="1" ht="12.75">
      <c r="A40" s="127"/>
      <c r="B40" s="128"/>
      <c r="C40" s="129"/>
      <c r="D40" s="15" t="s">
        <v>2</v>
      </c>
      <c r="E40" s="14">
        <f>F40+G40+H40+I40+J40+K40+L40</f>
        <v>337187450</v>
      </c>
      <c r="F40" s="16">
        <f>F34</f>
        <v>0</v>
      </c>
      <c r="G40" s="16">
        <f aca="true" t="shared" si="7" ref="G40:L40">G34</f>
        <v>11749000</v>
      </c>
      <c r="H40" s="16">
        <f t="shared" si="7"/>
        <v>11778450</v>
      </c>
      <c r="I40" s="16">
        <f t="shared" si="7"/>
        <v>0</v>
      </c>
      <c r="J40" s="16">
        <f t="shared" si="7"/>
        <v>90000000</v>
      </c>
      <c r="K40" s="16">
        <f t="shared" si="7"/>
        <v>90000000</v>
      </c>
      <c r="L40" s="16">
        <f t="shared" si="7"/>
        <v>133660000</v>
      </c>
      <c r="M40" s="131"/>
      <c r="N40" s="123"/>
      <c r="O40" s="123"/>
      <c r="P40" s="123"/>
      <c r="Q40" s="123"/>
      <c r="R40" s="123"/>
      <c r="S40" s="123"/>
      <c r="T40" s="123"/>
      <c r="U40" s="134"/>
      <c r="X40" s="17"/>
    </row>
    <row r="41" spans="1:21" s="9" customFormat="1" ht="12.75">
      <c r="A41" s="127"/>
      <c r="B41" s="128"/>
      <c r="C41" s="129"/>
      <c r="D41" s="15" t="s">
        <v>0</v>
      </c>
      <c r="E41" s="14">
        <f>F41+G41+H41+I41+J41+K41+L41</f>
        <v>0</v>
      </c>
      <c r="F41" s="16">
        <f aca="true" t="shared" si="8" ref="F41:L43">F35</f>
        <v>0</v>
      </c>
      <c r="G41" s="16">
        <f t="shared" si="8"/>
        <v>0</v>
      </c>
      <c r="H41" s="16">
        <f t="shared" si="8"/>
        <v>0</v>
      </c>
      <c r="I41" s="16">
        <f t="shared" si="8"/>
        <v>0</v>
      </c>
      <c r="J41" s="16">
        <f t="shared" si="8"/>
        <v>0</v>
      </c>
      <c r="K41" s="16">
        <f t="shared" si="8"/>
        <v>0</v>
      </c>
      <c r="L41" s="16">
        <f t="shared" si="8"/>
        <v>0</v>
      </c>
      <c r="M41" s="131"/>
      <c r="N41" s="123"/>
      <c r="O41" s="123"/>
      <c r="P41" s="123"/>
      <c r="Q41" s="123"/>
      <c r="R41" s="123"/>
      <c r="S41" s="123"/>
      <c r="T41" s="123"/>
      <c r="U41" s="134"/>
    </row>
    <row r="42" spans="1:21" s="9" customFormat="1" ht="12.75">
      <c r="A42" s="127"/>
      <c r="B42" s="128"/>
      <c r="C42" s="129"/>
      <c r="D42" s="15" t="s">
        <v>1</v>
      </c>
      <c r="E42" s="14">
        <f>F42+G42+H42+I42+J42+K42+L42</f>
        <v>0</v>
      </c>
      <c r="F42" s="16">
        <f t="shared" si="8"/>
        <v>0</v>
      </c>
      <c r="G42" s="16">
        <f t="shared" si="8"/>
        <v>0</v>
      </c>
      <c r="H42" s="16">
        <f t="shared" si="8"/>
        <v>0</v>
      </c>
      <c r="I42" s="16">
        <f t="shared" si="8"/>
        <v>0</v>
      </c>
      <c r="J42" s="16">
        <f t="shared" si="8"/>
        <v>0</v>
      </c>
      <c r="K42" s="16">
        <f t="shared" si="8"/>
        <v>0</v>
      </c>
      <c r="L42" s="16">
        <f t="shared" si="8"/>
        <v>0</v>
      </c>
      <c r="M42" s="131"/>
      <c r="N42" s="123"/>
      <c r="O42" s="123"/>
      <c r="P42" s="123"/>
      <c r="Q42" s="123"/>
      <c r="R42" s="123"/>
      <c r="S42" s="123"/>
      <c r="T42" s="123"/>
      <c r="U42" s="134"/>
    </row>
    <row r="43" spans="1:21" s="9" customFormat="1" ht="12.75">
      <c r="A43" s="127"/>
      <c r="B43" s="128"/>
      <c r="C43" s="129"/>
      <c r="D43" s="15" t="s">
        <v>3</v>
      </c>
      <c r="E43" s="14">
        <f>F43+G43+H43+I43+J43+K43+L43</f>
        <v>0</v>
      </c>
      <c r="F43" s="16">
        <f t="shared" si="8"/>
        <v>0</v>
      </c>
      <c r="G43" s="16">
        <f t="shared" si="8"/>
        <v>0</v>
      </c>
      <c r="H43" s="16">
        <f t="shared" si="8"/>
        <v>0</v>
      </c>
      <c r="I43" s="16">
        <f t="shared" si="8"/>
        <v>0</v>
      </c>
      <c r="J43" s="16">
        <f t="shared" si="8"/>
        <v>0</v>
      </c>
      <c r="K43" s="16">
        <f t="shared" si="8"/>
        <v>0</v>
      </c>
      <c r="L43" s="16">
        <f t="shared" si="8"/>
        <v>0</v>
      </c>
      <c r="M43" s="132"/>
      <c r="N43" s="124"/>
      <c r="O43" s="124"/>
      <c r="P43" s="124"/>
      <c r="Q43" s="124"/>
      <c r="R43" s="124"/>
      <c r="S43" s="124"/>
      <c r="T43" s="124"/>
      <c r="U43" s="135"/>
    </row>
    <row r="44" spans="1:21" s="9" customFormat="1" ht="13.5" customHeight="1">
      <c r="A44" s="141"/>
      <c r="B44" s="142" t="s">
        <v>45</v>
      </c>
      <c r="C44" s="141"/>
      <c r="D44" s="18" t="s">
        <v>4</v>
      </c>
      <c r="E44" s="19">
        <f aca="true" t="shared" si="9" ref="E44:L44">E46+E47+E48+E49</f>
        <v>338612479</v>
      </c>
      <c r="F44" s="19">
        <f t="shared" si="9"/>
        <v>859086.3700000001</v>
      </c>
      <c r="G44" s="19">
        <f t="shared" si="9"/>
        <v>11749000</v>
      </c>
      <c r="H44" s="19">
        <f t="shared" si="9"/>
        <v>12344392.63</v>
      </c>
      <c r="I44" s="19">
        <f t="shared" si="9"/>
        <v>0</v>
      </c>
      <c r="J44" s="19">
        <f t="shared" si="9"/>
        <v>90000000</v>
      </c>
      <c r="K44" s="19">
        <f t="shared" si="9"/>
        <v>90000000</v>
      </c>
      <c r="L44" s="19">
        <f t="shared" si="9"/>
        <v>133660000</v>
      </c>
      <c r="M44" s="143"/>
      <c r="N44" s="149"/>
      <c r="O44" s="149"/>
      <c r="P44" s="149"/>
      <c r="Q44" s="149"/>
      <c r="R44" s="149"/>
      <c r="S44" s="149"/>
      <c r="T44" s="149"/>
      <c r="U44" s="146"/>
    </row>
    <row r="45" spans="1:21" s="9" customFormat="1" ht="12.75">
      <c r="A45" s="141"/>
      <c r="B45" s="142"/>
      <c r="C45" s="141"/>
      <c r="D45" s="152" t="s">
        <v>22</v>
      </c>
      <c r="E45" s="153"/>
      <c r="F45" s="153"/>
      <c r="G45" s="153"/>
      <c r="H45" s="153"/>
      <c r="I45" s="153"/>
      <c r="J45" s="153"/>
      <c r="K45" s="153"/>
      <c r="L45" s="154"/>
      <c r="M45" s="144"/>
      <c r="N45" s="150"/>
      <c r="O45" s="150"/>
      <c r="P45" s="150"/>
      <c r="Q45" s="150"/>
      <c r="R45" s="150"/>
      <c r="S45" s="150"/>
      <c r="T45" s="150"/>
      <c r="U45" s="147"/>
    </row>
    <row r="46" spans="1:21" s="9" customFormat="1" ht="13.5">
      <c r="A46" s="141"/>
      <c r="B46" s="142"/>
      <c r="C46" s="141"/>
      <c r="D46" s="20" t="s">
        <v>2</v>
      </c>
      <c r="E46" s="19">
        <f>F46+G46+H46+I46+J46+K46+L46</f>
        <v>338302310.69</v>
      </c>
      <c r="F46" s="21">
        <f aca="true" t="shared" si="10" ref="F46:L49">F28+F40</f>
        <v>548918.06</v>
      </c>
      <c r="G46" s="21">
        <f t="shared" si="10"/>
        <v>11749000</v>
      </c>
      <c r="H46" s="21">
        <f t="shared" si="10"/>
        <v>12344392.63</v>
      </c>
      <c r="I46" s="21">
        <f t="shared" si="10"/>
        <v>0</v>
      </c>
      <c r="J46" s="21">
        <f t="shared" si="10"/>
        <v>90000000</v>
      </c>
      <c r="K46" s="21">
        <f t="shared" si="10"/>
        <v>90000000</v>
      </c>
      <c r="L46" s="21">
        <f t="shared" si="10"/>
        <v>133660000</v>
      </c>
      <c r="M46" s="144"/>
      <c r="N46" s="150"/>
      <c r="O46" s="150"/>
      <c r="P46" s="150"/>
      <c r="Q46" s="150"/>
      <c r="R46" s="150"/>
      <c r="S46" s="150"/>
      <c r="T46" s="150"/>
      <c r="U46" s="147"/>
    </row>
    <row r="47" spans="1:21" s="9" customFormat="1" ht="13.5">
      <c r="A47" s="141"/>
      <c r="B47" s="142"/>
      <c r="C47" s="141"/>
      <c r="D47" s="20" t="s">
        <v>0</v>
      </c>
      <c r="E47" s="19">
        <f>F47+G47+H47+I47+J47+K47+L47</f>
        <v>310168.31</v>
      </c>
      <c r="F47" s="21">
        <f t="shared" si="10"/>
        <v>310168.31</v>
      </c>
      <c r="G47" s="21">
        <f t="shared" si="10"/>
        <v>0</v>
      </c>
      <c r="H47" s="21">
        <f t="shared" si="10"/>
        <v>0</v>
      </c>
      <c r="I47" s="21">
        <f t="shared" si="10"/>
        <v>0</v>
      </c>
      <c r="J47" s="21">
        <f t="shared" si="10"/>
        <v>0</v>
      </c>
      <c r="K47" s="21">
        <f t="shared" si="10"/>
        <v>0</v>
      </c>
      <c r="L47" s="21">
        <f t="shared" si="10"/>
        <v>0</v>
      </c>
      <c r="M47" s="144"/>
      <c r="N47" s="150"/>
      <c r="O47" s="150"/>
      <c r="P47" s="150"/>
      <c r="Q47" s="150"/>
      <c r="R47" s="150"/>
      <c r="S47" s="150"/>
      <c r="T47" s="150"/>
      <c r="U47" s="147"/>
    </row>
    <row r="48" spans="1:21" s="9" customFormat="1" ht="13.5">
      <c r="A48" s="141"/>
      <c r="B48" s="142"/>
      <c r="C48" s="141"/>
      <c r="D48" s="20" t="s">
        <v>1</v>
      </c>
      <c r="E48" s="19">
        <f>F48+G48+H48+I48+J48+K48+L48</f>
        <v>0</v>
      </c>
      <c r="F48" s="21">
        <f t="shared" si="10"/>
        <v>0</v>
      </c>
      <c r="G48" s="21">
        <f t="shared" si="10"/>
        <v>0</v>
      </c>
      <c r="H48" s="21">
        <f t="shared" si="10"/>
        <v>0</v>
      </c>
      <c r="I48" s="21">
        <f t="shared" si="10"/>
        <v>0</v>
      </c>
      <c r="J48" s="21">
        <f t="shared" si="10"/>
        <v>0</v>
      </c>
      <c r="K48" s="21">
        <f t="shared" si="10"/>
        <v>0</v>
      </c>
      <c r="L48" s="21">
        <f t="shared" si="10"/>
        <v>0</v>
      </c>
      <c r="M48" s="144"/>
      <c r="N48" s="150"/>
      <c r="O48" s="150"/>
      <c r="P48" s="150"/>
      <c r="Q48" s="150"/>
      <c r="R48" s="150"/>
      <c r="S48" s="150"/>
      <c r="T48" s="150"/>
      <c r="U48" s="147"/>
    </row>
    <row r="49" spans="1:21" s="9" customFormat="1" ht="13.5">
      <c r="A49" s="141"/>
      <c r="B49" s="142"/>
      <c r="C49" s="141"/>
      <c r="D49" s="20" t="s">
        <v>3</v>
      </c>
      <c r="E49" s="19">
        <f>F49+G49+H49+I49+J49+K49+L49</f>
        <v>0</v>
      </c>
      <c r="F49" s="21">
        <f t="shared" si="10"/>
        <v>0</v>
      </c>
      <c r="G49" s="21">
        <f t="shared" si="10"/>
        <v>0</v>
      </c>
      <c r="H49" s="21">
        <f t="shared" si="10"/>
        <v>0</v>
      </c>
      <c r="I49" s="21">
        <f t="shared" si="10"/>
        <v>0</v>
      </c>
      <c r="J49" s="21">
        <f t="shared" si="10"/>
        <v>0</v>
      </c>
      <c r="K49" s="21">
        <f t="shared" si="10"/>
        <v>0</v>
      </c>
      <c r="L49" s="21">
        <f t="shared" si="10"/>
        <v>0</v>
      </c>
      <c r="M49" s="145"/>
      <c r="N49" s="151"/>
      <c r="O49" s="151"/>
      <c r="P49" s="151"/>
      <c r="Q49" s="151"/>
      <c r="R49" s="151"/>
      <c r="S49" s="151"/>
      <c r="T49" s="151"/>
      <c r="U49" s="148"/>
    </row>
  </sheetData>
  <sheetProtection/>
  <mergeCells count="108">
    <mergeCell ref="P21:P25"/>
    <mergeCell ref="Q21:Q25"/>
    <mergeCell ref="R21:R25"/>
    <mergeCell ref="S21:S25"/>
    <mergeCell ref="T21:T25"/>
    <mergeCell ref="U21:U25"/>
    <mergeCell ref="A21:A25"/>
    <mergeCell ref="B21:B25"/>
    <mergeCell ref="C21:C25"/>
    <mergeCell ref="M21:M25"/>
    <mergeCell ref="N21:N25"/>
    <mergeCell ref="O21:O25"/>
    <mergeCell ref="T35:T37"/>
    <mergeCell ref="N35:N37"/>
    <mergeCell ref="O35:O37"/>
    <mergeCell ref="P35:P37"/>
    <mergeCell ref="Q35:Q37"/>
    <mergeCell ref="Q33:Q34"/>
    <mergeCell ref="R33:R34"/>
    <mergeCell ref="S33:S34"/>
    <mergeCell ref="R35:R37"/>
    <mergeCell ref="S35:S37"/>
    <mergeCell ref="N33:N34"/>
    <mergeCell ref="O33:O34"/>
    <mergeCell ref="P33:P34"/>
    <mergeCell ref="D45:L45"/>
    <mergeCell ref="S38:S43"/>
    <mergeCell ref="M35:M37"/>
    <mergeCell ref="S26:S31"/>
    <mergeCell ref="T38:T43"/>
    <mergeCell ref="N44:N49"/>
    <mergeCell ref="O44:O49"/>
    <mergeCell ref="P44:P49"/>
    <mergeCell ref="Q44:Q49"/>
    <mergeCell ref="R44:R49"/>
    <mergeCell ref="S44:S49"/>
    <mergeCell ref="T44:T49"/>
    <mergeCell ref="N38:N43"/>
    <mergeCell ref="N16:N20"/>
    <mergeCell ref="U26:U31"/>
    <mergeCell ref="A44:A49"/>
    <mergeCell ref="B44:B49"/>
    <mergeCell ref="C44:C49"/>
    <mergeCell ref="M44:M49"/>
    <mergeCell ref="O38:O43"/>
    <mergeCell ref="P38:P43"/>
    <mergeCell ref="Q38:Q43"/>
    <mergeCell ref="U44:U49"/>
    <mergeCell ref="M6:T6"/>
    <mergeCell ref="A26:A31"/>
    <mergeCell ref="B26:B31"/>
    <mergeCell ref="C26:C31"/>
    <mergeCell ref="M26:M31"/>
    <mergeCell ref="D27:L27"/>
    <mergeCell ref="T26:T31"/>
    <mergeCell ref="A6:A7"/>
    <mergeCell ref="B6:B7"/>
    <mergeCell ref="R16:R20"/>
    <mergeCell ref="U33:U37"/>
    <mergeCell ref="A38:A43"/>
    <mergeCell ref="B38:B43"/>
    <mergeCell ref="C38:C43"/>
    <mergeCell ref="M38:M43"/>
    <mergeCell ref="U38:U43"/>
    <mergeCell ref="D39:L39"/>
    <mergeCell ref="R38:R43"/>
    <mergeCell ref="T33:T34"/>
    <mergeCell ref="M33:M34"/>
    <mergeCell ref="R26:R31"/>
    <mergeCell ref="O16:O20"/>
    <mergeCell ref="U6:U7"/>
    <mergeCell ref="E6:L6"/>
    <mergeCell ref="P16:P20"/>
    <mergeCell ref="Q16:Q20"/>
    <mergeCell ref="U16:U20"/>
    <mergeCell ref="R11:R15"/>
    <mergeCell ref="S11:S15"/>
    <mergeCell ref="T11:T15"/>
    <mergeCell ref="M16:M20"/>
    <mergeCell ref="A33:A37"/>
    <mergeCell ref="B33:B37"/>
    <mergeCell ref="C33:C37"/>
    <mergeCell ref="D6:D7"/>
    <mergeCell ref="B32:U32"/>
    <mergeCell ref="N26:N31"/>
    <mergeCell ref="O26:O31"/>
    <mergeCell ref="P26:P31"/>
    <mergeCell ref="Q26:Q31"/>
    <mergeCell ref="S1:U1"/>
    <mergeCell ref="B10:U10"/>
    <mergeCell ref="B9:U9"/>
    <mergeCell ref="N11:N15"/>
    <mergeCell ref="O11:O15"/>
    <mergeCell ref="P11:P15"/>
    <mergeCell ref="Q11:Q15"/>
    <mergeCell ref="B11:B15"/>
    <mergeCell ref="C11:C15"/>
    <mergeCell ref="M11:M15"/>
    <mergeCell ref="C6:C7"/>
    <mergeCell ref="A4:U4"/>
    <mergeCell ref="S2:U2"/>
    <mergeCell ref="S16:S20"/>
    <mergeCell ref="T16:T20"/>
    <mergeCell ref="U11:U15"/>
    <mergeCell ref="A11:A15"/>
    <mergeCell ref="A16:A20"/>
    <mergeCell ref="B16:B20"/>
    <mergeCell ref="C16:C20"/>
  </mergeCells>
  <printOptions/>
  <pageMargins left="0.3937007874015748" right="0.3937007874015748" top="0.7480314960629921" bottom="0.7480314960629921" header="0.31496062992125984" footer="0.31496062992125984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Богданова А.С.</dc:creator>
  <cp:keywords/>
  <dc:description/>
  <cp:lastModifiedBy>Полянина Александра Александровна</cp:lastModifiedBy>
  <cp:lastPrinted>2016-11-28T06:32:40Z</cp:lastPrinted>
  <dcterms:created xsi:type="dcterms:W3CDTF">2013-06-06T11:09:14Z</dcterms:created>
  <dcterms:modified xsi:type="dcterms:W3CDTF">2016-12-28T13:10:42Z</dcterms:modified>
  <cp:category/>
  <cp:version/>
  <cp:contentType/>
  <cp:contentStatus/>
</cp:coreProperties>
</file>