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075" activeTab="6"/>
  </bookViews>
  <sheets>
    <sheet name="4(1)" sheetId="1" r:id="rId1"/>
    <sheet name="5(1)" sheetId="2" r:id="rId2"/>
    <sheet name="2(2)" sheetId="3" r:id="rId3"/>
    <sheet name="3(2)" sheetId="4" r:id="rId4"/>
    <sheet name="4(2)" sheetId="5" r:id="rId5"/>
    <sheet name="2(3)" sheetId="6" r:id="rId6"/>
    <sheet name="3(3)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<sst xmlns="http://schemas.openxmlformats.org/spreadsheetml/2006/main" count="253" uniqueCount="115">
  <si>
    <t xml:space="preserve">Перечень основных мероприятий Подпрограммы 1 «Совершенствование финансовой и бюджетной политики»  </t>
  </si>
  <si>
    <t>№ п/п</t>
  </si>
  <si>
    <t>Цель, задачи, основные мероприятия</t>
  </si>
  <si>
    <t>Срок выпол-нения (квартал, год)</t>
  </si>
  <si>
    <t xml:space="preserve">Источни-ки финансирования </t>
  </si>
  <si>
    <t>Объемы финансирования,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</si>
  <si>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</si>
  <si>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</si>
  <si>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 xml:space="preserve"> руб.</t>
  </si>
  <si>
    <t>всего</t>
  </si>
  <si>
    <t>Наименование, ед. измерения</t>
  </si>
  <si>
    <t>Цель 1. Обеспечение долгосрочной сбалансированности и устойчивости бюджета муниципального образования ЗАТО Александровск.</t>
  </si>
  <si>
    <t>Цель 2. Повышение качества бюджетного процесса в ЗАТО Александровск.</t>
  </si>
  <si>
    <t>1.</t>
  </si>
  <si>
    <t>Задача 1. Совершенствование бюджетного процесса в ЗАТО Александровск и нормативного правового регулирования в бюджетно-финансовой сфере, развитие системы муниципального финансового контроля и надзора</t>
  </si>
  <si>
    <t>1.1.</t>
  </si>
  <si>
    <t>Нормативно-методическое обеспечение и организация  бюджетного процесса в ЗАТО Александровск, осуществление контроля и надзора в финансово-бюджетной сфере</t>
  </si>
  <si>
    <t>2014-2020</t>
  </si>
  <si>
    <t>Всего:</t>
  </si>
  <si>
    <t>Наличие нарушений бюджетного законодательства Российской Федерации по результатам Мониторинга соответствия параметров местных бюджетов  требованиям бюджетного законодательства Российской Федерации, проводимого Министерством финансов Мурманской области                          (да-0/нет-1)</t>
  </si>
  <si>
    <t>УФ</t>
  </si>
  <si>
    <t>в т.ч.:</t>
  </si>
  <si>
    <t>МБ</t>
  </si>
  <si>
    <t>Доля расходов местного бюджета ЗАТО Александровск, произведенных с нарушениями действующего законодательства  РФ, признанных нецелевыми и (или) неэффективными по результатам контрольных мероприятий, к общему объему расходов местного бюджета (%)</t>
  </si>
  <si>
    <t>Итого по задаче 1:</t>
  </si>
  <si>
    <t>х</t>
  </si>
  <si>
    <t xml:space="preserve">Всего по Подпрограмме </t>
  </si>
  <si>
    <t xml:space="preserve">Обоснование ресурсного обеспечения Подпрограммы 1 «Совершенствование финансовой и бюджетной политики» </t>
  </si>
  <si>
    <t>Источник финансирования</t>
  </si>
  <si>
    <t>Всего, руб.коп.</t>
  </si>
  <si>
    <t>В том числе по годам реализации, руб. коп.</t>
  </si>
  <si>
    <t>Всего по Подпрограмме 1:</t>
  </si>
  <si>
    <t>в том числе за счет:</t>
  </si>
  <si>
    <t>средств местного бюджета</t>
  </si>
  <si>
    <r>
      <t xml:space="preserve">в том числе по Заказчикам </t>
    </r>
    <r>
      <rPr>
        <sz val="11"/>
        <rFont val="Times New Roman"/>
        <family val="1"/>
      </rPr>
      <t>(главным распорядителям бюджетных средств)</t>
    </r>
    <r>
      <rPr>
        <sz val="12"/>
        <rFont val="Times New Roman"/>
        <family val="1"/>
      </rPr>
      <t>:</t>
    </r>
  </si>
  <si>
    <t>Управление финансов администрации ЗАТО Александровск</t>
  </si>
  <si>
    <t>в т.ч. инвестиции в основной капитал</t>
  </si>
  <si>
    <t>Приложение № 2 к постановлению</t>
  </si>
  <si>
    <t>администрации ЗАТО Александровск</t>
  </si>
  <si>
    <t>"таблица № 2 (2)</t>
  </si>
  <si>
    <t xml:space="preserve">Перечень целей и задач, а также показателей (индикаторов) Подпрограммы 2 «Эффективное управление муниципальным долгом»  </t>
  </si>
  <si>
    <t>Цель, задачи и показатели (индикаторы)</t>
  </si>
  <si>
    <t>Ед. изм.</t>
  </si>
  <si>
    <t>Направ-ленность</t>
  </si>
  <si>
    <t>Значение показателя (индикатора)</t>
  </si>
  <si>
    <t>Соисполнитель, ответственый за выполнение показателя</t>
  </si>
  <si>
    <t>Годы реализации Подпрограммы</t>
  </si>
  <si>
    <t>Факт</t>
  </si>
  <si>
    <t>План</t>
  </si>
  <si>
    <t>Подпрограмма 2 «Эффективное управление муниципальным долгом» на 2014 – 2020 годы</t>
  </si>
  <si>
    <t>I</t>
  </si>
  <si>
    <t>Показатели целей подпрограммы:</t>
  </si>
  <si>
    <t>Цель 1. Оптимизация управления муниципальным долгом ЗАТО Александровск.</t>
  </si>
  <si>
    <t>1.1.1.</t>
  </si>
  <si>
    <t>Отношение объема муниципального долга к общему годовому объему доходов бюджета муниципального образования без учета объема безвозмездных поступлений</t>
  </si>
  <si>
    <t>%</t>
  </si>
  <si>
    <t>ø</t>
  </si>
  <si>
    <t>-</t>
  </si>
  <si>
    <t>1.1.2.</t>
  </si>
  <si>
    <t>Отношение расходов на обслуживание муниципального долга к общему объему расходов местного бюджета за исключением субвенций</t>
  </si>
  <si>
    <t>1.1.3.</t>
  </si>
  <si>
    <t>Отсутствие просроченной задолженности по муниципальному долгу</t>
  </si>
  <si>
    <t>да-1/нет-0</t>
  </si>
  <si>
    <t>=</t>
  </si>
  <si>
    <t>II</t>
  </si>
  <si>
    <t>Показатели задач подпрограммы:</t>
  </si>
  <si>
    <t>2.1.</t>
  </si>
  <si>
    <t>Задача 1 «Поддержание объема муниципального долга на экономически безопасном уровне»</t>
  </si>
  <si>
    <t>2.1.1.</t>
  </si>
  <si>
    <t>Объем планируемых к привлечению кредитов от кредитных организаций, предусмотренных в качестве источника финансирования дефицита местного бюджета (лимит кредитной линии)</t>
  </si>
  <si>
    <t>тыс.руб.</t>
  </si>
  <si>
    <t>2.1.2.</t>
  </si>
  <si>
    <t>Уровень долговой нагрузки местного бюджета</t>
  </si>
  <si>
    <t>2.1.3.</t>
  </si>
  <si>
    <t>Приемлемость уровня риска исполнения расходных обязательств в связи с погашением муниципального долга ЗАТО Александровск (значение уровня риска)</t>
  </si>
  <si>
    <t>2.2.</t>
  </si>
  <si>
    <t>Задача 2 «Своевременное и полное погашение долговых обязательств и их обслуживание»</t>
  </si>
  <si>
    <t>2.2.1.</t>
  </si>
  <si>
    <t>Отсутствие просроченной кредиторской задолженности по обслуживанию муниципального долга</t>
  </si>
  <si>
    <t xml:space="preserve">Перечень основных мероприятий  Подпрограммы 2 «Эффективное управление муниципальным долгом» </t>
  </si>
  <si>
    <t>Объемы финансирования</t>
  </si>
  <si>
    <t>Цель:</t>
  </si>
  <si>
    <t>Задача 1. Поддержание объема муниципального долга на экономически безопасном уровне</t>
  </si>
  <si>
    <t>Управление муниципальным долгом</t>
  </si>
  <si>
    <t>Обеспечение источника финансирования дефицита бюджета ЗАТО Александровск, за счет привлечения кредитов из кредитных организаций по результатам электронных аукционов, в объеме предусмотренном РСД о бюджете (да-1/нет-0)</t>
  </si>
  <si>
    <t>2.</t>
  </si>
  <si>
    <t>Задача 2.  Своевременное и полное погашение долговых обязательств и их обслуживание</t>
  </si>
  <si>
    <t>Исполнение принятых обязательств по погашению и обслуживанию долговых обязательств ЗАТО Александровск</t>
  </si>
  <si>
    <t>Погашение кредитных ресурсов в сроки, установленные кредитными договорами и соглашениями (да-1/нет-0)</t>
  </si>
  <si>
    <t>Итого по задаче 2:</t>
  </si>
  <si>
    <t>Всего по Подпрограмме 2:</t>
  </si>
  <si>
    <t xml:space="preserve">Обоснование ресурсного обеспечения  Подпрограммы 2 «Эффективное управление муниципальным долгом» </t>
  </si>
  <si>
    <t xml:space="preserve">Перечень основных мероприятий Подпрограммы 3 «Совершенствование организационной системы бухгалтерского (бюджетного) учета и формирования  бухгалтерской (бюджетной) отчетности муниципальных учреждений ЗАТО Александровск» </t>
  </si>
  <si>
    <t>Цель 1. Повышение качества  бухгалтерского (бюджетного) учета и  бухгалтерской (бюджетной) отчетности муниципальных учреждений ЗАТО Александровск.</t>
  </si>
  <si>
    <t xml:space="preserve">Задача 1. Организация централизованного бухгалтерского (бюджетного) учета и  формирования бухгалтерской (бюджетной) отчетности муниципальных учреждений ЗАТО Александровск </t>
  </si>
  <si>
    <t>Организация и ведение бухгалтерского (бюджетного) учета и  формирования бухгалтерской (бюджетной) отчетности муниципальных учреждений ЗАТО Александровск специализированной организацией</t>
  </si>
  <si>
    <t>2017-2020</t>
  </si>
  <si>
    <t>Доля бухгалтерской (бюджетной) отчетности обслуживаемых учреждений, своевременно предоставленной пользователям (%)</t>
  </si>
  <si>
    <t>МКУ "Центр бухгалтерского учета и отчетности ЗАТО Александровск"</t>
  </si>
  <si>
    <t>Доля бухгалтерской (бюджетной) отчетности обслуживаемых учреждений, предоставленной с нарушениями (%)</t>
  </si>
  <si>
    <t xml:space="preserve">Обоснование ресурсного обеспечения Подпрограммы 3 «Совершенствование организационной системы бухгалтерского (бюджетного) учета и формирования  бухгалтерской (бюджетной) отчетности муниципальных учреждений ЗАТО Александровск» </t>
  </si>
  <si>
    <t>Всего по Подпрограмме 3:</t>
  </si>
  <si>
    <t>Приложение № 1 к постановлению</t>
  </si>
  <si>
    <t>Приложение № 5 к постановлению</t>
  </si>
  <si>
    <t xml:space="preserve"> "таблица № 4 (2)</t>
  </si>
  <si>
    <t>"таблица № 4 (1)</t>
  </si>
  <si>
    <t>"таблица № 5 (1)</t>
  </si>
  <si>
    <t>Приложение № 3 к постановлению</t>
  </si>
  <si>
    <t>Приложение № 4 к постановлению</t>
  </si>
  <si>
    <t>"таблица № 3 (2)</t>
  </si>
  <si>
    <t>Приложение № 6 к постановлению</t>
  </si>
  <si>
    <t>"таблица № 2 (3)</t>
  </si>
  <si>
    <t>Приложение № 7 к постановлению</t>
  </si>
  <si>
    <t>"таблица № 3 (3)</t>
  </si>
  <si>
    <t>от «03 » декабря 2018 г. № 2282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</si>
</sst>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  <numFmt numFmtId="165" formatCode="#,##0.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6"/>
      <name val="Wingdings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0000FF"/>
      <name val="Times New Roman"/>
      <family val="1"/>
    </font>
    <font>
      <sz val="11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vertical="top" wrapText="1"/>
    </xf>
    <xf numFmtId="4" fontId="4" fillId="0" borderId="11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0" xfId="53" applyAlignment="1">
      <alignment horizontal="center"/>
      <protection/>
    </xf>
    <xf numFmtId="0" fontId="0" fillId="0" borderId="0" xfId="53">
      <alignment/>
      <protection/>
    </xf>
    <xf numFmtId="0" fontId="0" fillId="0" borderId="0" xfId="53" applyFill="1">
      <alignment/>
      <protection/>
    </xf>
    <xf numFmtId="0" fontId="0" fillId="0" borderId="0" xfId="53" applyAlignment="1">
      <alignment horizontal="right"/>
      <protection/>
    </xf>
    <xf numFmtId="0" fontId="9" fillId="0" borderId="0" xfId="53" applyFont="1" applyAlignment="1">
      <alignment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2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65" fontId="5" fillId="0" borderId="10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Border="1">
      <alignment/>
      <protection/>
    </xf>
    <xf numFmtId="0" fontId="11" fillId="0" borderId="10" xfId="53" applyFont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50" fillId="0" borderId="10" xfId="53" applyFont="1" applyBorder="1">
      <alignment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vertical="center" wrapText="1"/>
      <protection/>
    </xf>
    <xf numFmtId="165" fontId="5" fillId="0" borderId="13" xfId="53" applyNumberFormat="1" applyFont="1" applyFill="1" applyBorder="1" applyAlignment="1">
      <alignment horizontal="center" vertical="center" wrapText="1"/>
      <protection/>
    </xf>
    <xf numFmtId="165" fontId="51" fillId="0" borderId="13" xfId="53" applyNumberFormat="1" applyFont="1" applyFill="1" applyBorder="1" applyAlignment="1">
      <alignment horizontal="center" vertical="center" wrapText="1"/>
      <protection/>
    </xf>
    <xf numFmtId="165" fontId="52" fillId="0" borderId="13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Alignment="1">
      <alignment horizontal="center" vertical="center" wrapText="1"/>
      <protection/>
    </xf>
    <xf numFmtId="4" fontId="52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Alignment="1">
      <alignment wrapText="1"/>
      <protection/>
    </xf>
    <xf numFmtId="0" fontId="0" fillId="0" borderId="0" xfId="53" applyFill="1" applyAlignment="1">
      <alignment wrapText="1"/>
      <protection/>
    </xf>
    <xf numFmtId="4" fontId="5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5" fillId="0" borderId="12" xfId="0" applyNumberFormat="1" applyFont="1" applyBorder="1" applyAlignment="1">
      <alignment vertical="top" wrapText="1"/>
    </xf>
    <xf numFmtId="4" fontId="5" fillId="0" borderId="13" xfId="0" applyNumberFormat="1" applyFont="1" applyBorder="1" applyAlignment="1">
      <alignment vertical="top" wrapText="1"/>
    </xf>
    <xf numFmtId="4" fontId="5" fillId="0" borderId="13" xfId="0" applyNumberFormat="1" applyFont="1" applyFill="1" applyBorder="1" applyAlignment="1">
      <alignment vertical="top" wrapText="1"/>
    </xf>
    <xf numFmtId="4" fontId="52" fillId="0" borderId="13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2" xfId="52" applyFont="1" applyBorder="1" applyAlignment="1">
      <alignment horizontal="left" vertical="center" wrapText="1"/>
      <protection/>
    </xf>
    <xf numFmtId="0" fontId="2" fillId="0" borderId="23" xfId="52" applyFont="1" applyBorder="1" applyAlignment="1">
      <alignment horizontal="left" vertical="center" wrapText="1"/>
      <protection/>
    </xf>
    <xf numFmtId="0" fontId="2" fillId="0" borderId="24" xfId="5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" fontId="2" fillId="0" borderId="14" xfId="0" applyNumberFormat="1" applyFont="1" applyBorder="1" applyAlignment="1">
      <alignment horizontal="center" vertical="center" wrapText="1"/>
    </xf>
    <xf numFmtId="16" fontId="2" fillId="0" borderId="17" xfId="0" applyNumberFormat="1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22" xfId="53" applyFont="1" applyBorder="1" applyAlignment="1">
      <alignment horizontal="center" vertical="top" wrapText="1"/>
      <protection/>
    </xf>
    <xf numFmtId="0" fontId="5" fillId="0" borderId="23" xfId="53" applyFont="1" applyBorder="1" applyAlignment="1">
      <alignment horizontal="center" vertical="top" wrapText="1"/>
      <protection/>
    </xf>
    <xf numFmtId="0" fontId="5" fillId="0" borderId="24" xfId="53" applyFont="1" applyBorder="1" applyAlignment="1">
      <alignment horizontal="center" vertical="top" wrapText="1"/>
      <protection/>
    </xf>
    <xf numFmtId="0" fontId="5" fillId="0" borderId="22" xfId="53" applyFont="1" applyBorder="1" applyAlignment="1">
      <alignment horizontal="left" vertical="center" wrapText="1"/>
      <protection/>
    </xf>
    <xf numFmtId="0" fontId="5" fillId="0" borderId="23" xfId="53" applyFont="1" applyBorder="1" applyAlignment="1">
      <alignment horizontal="left" vertical="center" wrapText="1"/>
      <protection/>
    </xf>
    <xf numFmtId="0" fontId="5" fillId="0" borderId="24" xfId="53" applyFont="1" applyBorder="1" applyAlignment="1">
      <alignment horizontal="left" vertical="center" wrapText="1"/>
      <protection/>
    </xf>
    <xf numFmtId="0" fontId="5" fillId="0" borderId="22" xfId="53" applyFont="1" applyFill="1" applyBorder="1" applyAlignment="1">
      <alignment horizontal="left" vertical="center" wrapText="1"/>
      <protection/>
    </xf>
    <xf numFmtId="0" fontId="5" fillId="0" borderId="23" xfId="53" applyFont="1" applyFill="1" applyBorder="1" applyAlignment="1">
      <alignment horizontal="left" vertical="center" wrapText="1"/>
      <protection/>
    </xf>
    <xf numFmtId="0" fontId="5" fillId="0" borderId="24" xfId="53" applyFont="1" applyFill="1" applyBorder="1" applyAlignment="1">
      <alignment horizontal="left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top" wrapText="1"/>
      <protection/>
    </xf>
    <xf numFmtId="0" fontId="2" fillId="0" borderId="22" xfId="53" applyFont="1" applyBorder="1" applyAlignment="1">
      <alignment horizontal="center" vertical="top" wrapText="1"/>
      <protection/>
    </xf>
    <xf numFmtId="0" fontId="2" fillId="0" borderId="24" xfId="53" applyFont="1" applyBorder="1" applyAlignment="1">
      <alignment horizontal="center" vertical="top" wrapText="1"/>
      <protection/>
    </xf>
    <xf numFmtId="0" fontId="2" fillId="0" borderId="22" xfId="53" applyFont="1" applyFill="1" applyBorder="1" applyAlignment="1">
      <alignment horizontal="center" vertical="top" wrapText="1"/>
      <protection/>
    </xf>
    <xf numFmtId="0" fontId="2" fillId="0" borderId="24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left"/>
    </xf>
    <xf numFmtId="0" fontId="9" fillId="0" borderId="0" xfId="53" applyFont="1" applyAlignment="1">
      <alignment horizontal="left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top" wrapText="1"/>
      <protection/>
    </xf>
    <xf numFmtId="0" fontId="2" fillId="0" borderId="12" xfId="53" applyFont="1" applyBorder="1" applyAlignment="1">
      <alignment horizontal="center" vertical="top" wrapText="1"/>
      <protection/>
    </xf>
    <xf numFmtId="0" fontId="2" fillId="0" borderId="13" xfId="53" applyFont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top" wrapText="1"/>
    </xf>
    <xf numFmtId="16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VE~1\AppData\Local\Temp\43437_661412037\&#1055;&#1088;&#1086;&#1075;&#1088;&#1072;&#1084;&#1084;&#1072;%20&#1082;%20&#1087;&#1088;&#1086;&#1077;&#1082;&#1090;&#1091;%20&#1073;&#1102;&#1076;&#1078;&#1077;&#1090;&#1072;\&#1055;&#1088;&#1080;&#1083;&#1086;&#1078;&#1077;&#1085;&#1080;&#1103;%20&#1082;%20&#1055;&#1088;&#1086;&#1075;&#1088;&#1072;&#1084;&#1084;&#1077;_&#1040;&#1056;_2014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(1)"/>
      <sheetName val="4(1)"/>
      <sheetName val="5(1)"/>
      <sheetName val="2(2)"/>
      <sheetName val="3(2)"/>
      <sheetName val="4(2)"/>
      <sheetName val="1(3)"/>
      <sheetName val="2(3)"/>
      <sheetName val="3(3)"/>
      <sheetName val="СВОД не печатать!"/>
    </sheetNames>
    <sheetDataSet>
      <sheetData sheetId="1">
        <row r="24">
          <cell r="F24">
            <v>10151679</v>
          </cell>
          <cell r="G24">
            <v>11334245.19</v>
          </cell>
          <cell r="H24">
            <v>10521758</v>
          </cell>
          <cell r="I24">
            <v>10960901.5</v>
          </cell>
          <cell r="J24">
            <v>10835656.51</v>
          </cell>
          <cell r="K24">
            <v>9736402.36</v>
          </cell>
          <cell r="L24">
            <v>9986550.27</v>
          </cell>
        </row>
      </sheetData>
      <sheetData sheetId="4">
        <row r="27">
          <cell r="F27">
            <v>2181603.07</v>
          </cell>
          <cell r="G27">
            <v>11154136.29</v>
          </cell>
          <cell r="H27">
            <v>11037999.97</v>
          </cell>
          <cell r="I27">
            <v>11526106.81</v>
          </cell>
          <cell r="J27">
            <v>10780290.04</v>
          </cell>
          <cell r="K27">
            <v>14631747.27</v>
          </cell>
          <cell r="L27">
            <v>18099650.14</v>
          </cell>
        </row>
      </sheetData>
      <sheetData sheetId="7">
        <row r="23">
          <cell r="F23">
            <v>340295.78</v>
          </cell>
          <cell r="G23">
            <v>14941750.12</v>
          </cell>
          <cell r="H23">
            <v>32362088.72</v>
          </cell>
          <cell r="I23">
            <v>32602255.05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33"/>
  <sheetViews>
    <sheetView zoomScalePageLayoutView="0" workbookViewId="0" topLeftCell="G1">
      <selection activeCell="H3" sqref="H3:U3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10.8515625" style="1" customWidth="1"/>
    <col min="4" max="4" width="9.57421875" style="1" customWidth="1"/>
    <col min="5" max="6" width="14.421875" style="1" customWidth="1"/>
    <col min="7" max="7" width="16.00390625" style="2" customWidth="1"/>
    <col min="8" max="8" width="14.28125" style="2" customWidth="1"/>
    <col min="9" max="9" width="13.140625" style="2" customWidth="1"/>
    <col min="10" max="10" width="15.421875" style="1" customWidth="1"/>
    <col min="11" max="11" width="14.421875" style="1" customWidth="1"/>
    <col min="12" max="12" width="14.140625" style="1" customWidth="1"/>
    <col min="13" max="13" width="27.8515625" style="1" customWidth="1"/>
    <col min="14" max="20" width="5.57421875" style="1" bestFit="1" customWidth="1"/>
    <col min="21" max="21" width="20.421875" style="1" customWidth="1"/>
    <col min="22" max="16384" width="9.140625" style="1" customWidth="1"/>
  </cols>
  <sheetData>
    <row r="1" spans="8:21" ht="15.75">
      <c r="H1" s="109" t="s">
        <v>102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8:21" ht="15.75">
      <c r="H2" s="109" t="s">
        <v>38</v>
      </c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8:21" ht="15.75">
      <c r="H3" s="109" t="s">
        <v>114</v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5" ht="15.75">
      <c r="U5" s="3" t="s">
        <v>105</v>
      </c>
    </row>
    <row r="6" spans="1:21" ht="15.75">
      <c r="A6" s="110" t="s">
        <v>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</row>
    <row r="9" spans="1:21" ht="35.25" customHeight="1">
      <c r="A9" s="97" t="s">
        <v>1</v>
      </c>
      <c r="B9" s="97" t="s">
        <v>2</v>
      </c>
      <c r="C9" s="97" t="s">
        <v>3</v>
      </c>
      <c r="D9" s="97" t="s">
        <v>4</v>
      </c>
      <c r="E9" s="98" t="s">
        <v>5</v>
      </c>
      <c r="F9" s="99"/>
      <c r="G9" s="99"/>
      <c r="H9" s="99"/>
      <c r="I9" s="99"/>
      <c r="J9" s="99"/>
      <c r="K9" s="99"/>
      <c r="L9" s="100"/>
      <c r="M9" s="112" t="s">
        <v>6</v>
      </c>
      <c r="N9" s="113"/>
      <c r="O9" s="113"/>
      <c r="P9" s="113"/>
      <c r="Q9" s="113"/>
      <c r="R9" s="113"/>
      <c r="S9" s="113"/>
      <c r="T9" s="114"/>
      <c r="U9" s="97" t="s">
        <v>7</v>
      </c>
    </row>
    <row r="10" spans="1:21" ht="15.75">
      <c r="A10" s="97"/>
      <c r="B10" s="97"/>
      <c r="C10" s="97"/>
      <c r="D10" s="97"/>
      <c r="E10" s="98" t="s">
        <v>8</v>
      </c>
      <c r="F10" s="99"/>
      <c r="G10" s="99"/>
      <c r="H10" s="99"/>
      <c r="I10" s="99"/>
      <c r="J10" s="99"/>
      <c r="K10" s="99"/>
      <c r="L10" s="100"/>
      <c r="M10" s="115"/>
      <c r="N10" s="116"/>
      <c r="O10" s="116"/>
      <c r="P10" s="116"/>
      <c r="Q10" s="116"/>
      <c r="R10" s="116"/>
      <c r="S10" s="116"/>
      <c r="T10" s="117"/>
      <c r="U10" s="97"/>
    </row>
    <row r="11" spans="1:21" ht="60.75" customHeight="1">
      <c r="A11" s="97"/>
      <c r="B11" s="97"/>
      <c r="C11" s="97"/>
      <c r="D11" s="97"/>
      <c r="E11" s="4" t="s">
        <v>9</v>
      </c>
      <c r="F11" s="4">
        <v>2014</v>
      </c>
      <c r="G11" s="5">
        <v>2015</v>
      </c>
      <c r="H11" s="5">
        <v>2016</v>
      </c>
      <c r="I11" s="5">
        <v>2017</v>
      </c>
      <c r="J11" s="4">
        <v>2018</v>
      </c>
      <c r="K11" s="4">
        <v>2019</v>
      </c>
      <c r="L11" s="4">
        <v>2020</v>
      </c>
      <c r="M11" s="4" t="s">
        <v>10</v>
      </c>
      <c r="N11" s="4">
        <v>2014</v>
      </c>
      <c r="O11" s="4">
        <v>2015</v>
      </c>
      <c r="P11" s="4">
        <v>2016</v>
      </c>
      <c r="Q11" s="4">
        <v>2017</v>
      </c>
      <c r="R11" s="4">
        <v>2018</v>
      </c>
      <c r="S11" s="4">
        <v>2019</v>
      </c>
      <c r="T11" s="4">
        <v>2020</v>
      </c>
      <c r="U11" s="97"/>
    </row>
    <row r="12" spans="1:21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7">
        <v>7</v>
      </c>
      <c r="H12" s="7">
        <v>8</v>
      </c>
      <c r="I12" s="7">
        <v>9</v>
      </c>
      <c r="J12" s="6">
        <v>10</v>
      </c>
      <c r="K12" s="6">
        <v>11</v>
      </c>
      <c r="L12" s="6">
        <v>12</v>
      </c>
      <c r="M12" s="6">
        <f>L12+1</f>
        <v>13</v>
      </c>
      <c r="N12" s="6">
        <f aca="true" t="shared" si="0" ref="N12:U12">M12+1</f>
        <v>14</v>
      </c>
      <c r="O12" s="6">
        <f t="shared" si="0"/>
        <v>15</v>
      </c>
      <c r="P12" s="6">
        <f t="shared" si="0"/>
        <v>16</v>
      </c>
      <c r="Q12" s="6">
        <f t="shared" si="0"/>
        <v>17</v>
      </c>
      <c r="R12" s="6">
        <f t="shared" si="0"/>
        <v>18</v>
      </c>
      <c r="S12" s="6">
        <f t="shared" si="0"/>
        <v>19</v>
      </c>
      <c r="T12" s="6">
        <f t="shared" si="0"/>
        <v>20</v>
      </c>
      <c r="U12" s="6">
        <f t="shared" si="0"/>
        <v>21</v>
      </c>
    </row>
    <row r="13" spans="1:21" ht="15.75" customHeight="1">
      <c r="A13" s="101" t="s">
        <v>11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3"/>
    </row>
    <row r="14" spans="1:21" ht="15.75" customHeight="1">
      <c r="A14" s="101" t="s">
        <v>12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</row>
    <row r="15" spans="1:21" ht="21.75" customHeight="1">
      <c r="A15" s="4" t="s">
        <v>13</v>
      </c>
      <c r="B15" s="104" t="s">
        <v>14</v>
      </c>
      <c r="C15" s="104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</row>
    <row r="16" spans="1:21" ht="74.25" customHeight="1">
      <c r="A16" s="106" t="s">
        <v>15</v>
      </c>
      <c r="B16" s="106" t="s">
        <v>16</v>
      </c>
      <c r="C16" s="106" t="s">
        <v>17</v>
      </c>
      <c r="D16" s="106" t="s">
        <v>18</v>
      </c>
      <c r="E16" s="94">
        <f>F16+G16+H16+I16+J16+K16+L16</f>
        <v>73527192.83</v>
      </c>
      <c r="F16" s="94">
        <v>10151679</v>
      </c>
      <c r="G16" s="94">
        <v>11334245.19</v>
      </c>
      <c r="H16" s="94">
        <v>10521758</v>
      </c>
      <c r="I16" s="94">
        <v>10960901.5</v>
      </c>
      <c r="J16" s="91">
        <v>10835656.51</v>
      </c>
      <c r="K16" s="91">
        <v>9736402.36</v>
      </c>
      <c r="L16" s="91">
        <v>9986550.27</v>
      </c>
      <c r="M16" s="70" t="s">
        <v>19</v>
      </c>
      <c r="N16" s="70">
        <v>1</v>
      </c>
      <c r="O16" s="70">
        <v>1</v>
      </c>
      <c r="P16" s="70">
        <v>1</v>
      </c>
      <c r="Q16" s="70">
        <v>1</v>
      </c>
      <c r="R16" s="70">
        <v>1</v>
      </c>
      <c r="S16" s="70">
        <v>1</v>
      </c>
      <c r="T16" s="70">
        <v>1</v>
      </c>
      <c r="U16" s="70" t="s">
        <v>20</v>
      </c>
    </row>
    <row r="17" spans="1:21" ht="15" customHeight="1">
      <c r="A17" s="107"/>
      <c r="B17" s="107"/>
      <c r="C17" s="107"/>
      <c r="D17" s="107" t="s">
        <v>21</v>
      </c>
      <c r="E17" s="95"/>
      <c r="F17" s="95"/>
      <c r="G17" s="95"/>
      <c r="H17" s="95"/>
      <c r="I17" s="95"/>
      <c r="J17" s="92"/>
      <c r="K17" s="92"/>
      <c r="L17" s="92"/>
      <c r="M17" s="71"/>
      <c r="N17" s="71"/>
      <c r="O17" s="71"/>
      <c r="P17" s="71"/>
      <c r="Q17" s="71"/>
      <c r="R17" s="71"/>
      <c r="S17" s="71"/>
      <c r="T17" s="71"/>
      <c r="U17" s="71"/>
    </row>
    <row r="18" spans="1:21" ht="60.75" customHeight="1">
      <c r="A18" s="107"/>
      <c r="B18" s="107"/>
      <c r="C18" s="107"/>
      <c r="D18" s="107" t="s">
        <v>22</v>
      </c>
      <c r="E18" s="95"/>
      <c r="F18" s="95"/>
      <c r="G18" s="95">
        <v>11334245.19</v>
      </c>
      <c r="H18" s="95">
        <v>10388358</v>
      </c>
      <c r="I18" s="95">
        <v>11602942.72</v>
      </c>
      <c r="J18" s="92"/>
      <c r="K18" s="92"/>
      <c r="L18" s="92"/>
      <c r="M18" s="72"/>
      <c r="N18" s="72"/>
      <c r="O18" s="72"/>
      <c r="P18" s="72"/>
      <c r="Q18" s="72"/>
      <c r="R18" s="72"/>
      <c r="S18" s="72"/>
      <c r="T18" s="72"/>
      <c r="U18" s="72"/>
    </row>
    <row r="19" spans="1:21" ht="60.75" customHeight="1">
      <c r="A19" s="107"/>
      <c r="B19" s="107"/>
      <c r="C19" s="107"/>
      <c r="D19" s="107"/>
      <c r="E19" s="95"/>
      <c r="F19" s="95"/>
      <c r="G19" s="95"/>
      <c r="H19" s="95"/>
      <c r="I19" s="95"/>
      <c r="J19" s="92"/>
      <c r="K19" s="92"/>
      <c r="L19" s="92"/>
      <c r="M19" s="70" t="s">
        <v>23</v>
      </c>
      <c r="N19" s="70">
        <v>1.8</v>
      </c>
      <c r="O19" s="70">
        <v>1.5</v>
      </c>
      <c r="P19" s="70">
        <v>1</v>
      </c>
      <c r="Q19" s="70">
        <v>0.5</v>
      </c>
      <c r="R19" s="70">
        <v>0.3</v>
      </c>
      <c r="S19" s="70">
        <v>0.2</v>
      </c>
      <c r="T19" s="70">
        <v>0.1</v>
      </c>
      <c r="U19" s="70" t="s">
        <v>20</v>
      </c>
    </row>
    <row r="20" spans="1:21" ht="60.75" customHeight="1">
      <c r="A20" s="107"/>
      <c r="B20" s="107"/>
      <c r="C20" s="107"/>
      <c r="D20" s="107"/>
      <c r="E20" s="95"/>
      <c r="F20" s="95"/>
      <c r="G20" s="95"/>
      <c r="H20" s="95"/>
      <c r="I20" s="95"/>
      <c r="J20" s="92"/>
      <c r="K20" s="92"/>
      <c r="L20" s="92"/>
      <c r="M20" s="71"/>
      <c r="N20" s="71"/>
      <c r="O20" s="71"/>
      <c r="P20" s="71"/>
      <c r="Q20" s="71"/>
      <c r="R20" s="71"/>
      <c r="S20" s="71"/>
      <c r="T20" s="71"/>
      <c r="U20" s="71"/>
    </row>
    <row r="21" spans="1:21" ht="60.75" customHeight="1">
      <c r="A21" s="108"/>
      <c r="B21" s="108"/>
      <c r="C21" s="108"/>
      <c r="D21" s="108"/>
      <c r="E21" s="96"/>
      <c r="F21" s="96"/>
      <c r="G21" s="96"/>
      <c r="H21" s="96"/>
      <c r="I21" s="96"/>
      <c r="J21" s="93"/>
      <c r="K21" s="93"/>
      <c r="L21" s="93"/>
      <c r="M21" s="72"/>
      <c r="N21" s="72"/>
      <c r="O21" s="72"/>
      <c r="P21" s="72"/>
      <c r="Q21" s="72"/>
      <c r="R21" s="72"/>
      <c r="S21" s="72"/>
      <c r="T21" s="72"/>
      <c r="U21" s="72"/>
    </row>
    <row r="22" spans="1:21" ht="15.75">
      <c r="A22" s="73" t="s">
        <v>24</v>
      </c>
      <c r="B22" s="74"/>
      <c r="C22" s="75"/>
      <c r="D22" s="9" t="s">
        <v>18</v>
      </c>
      <c r="E22" s="10">
        <f>E24</f>
        <v>73527192.83</v>
      </c>
      <c r="F22" s="10">
        <f>F24</f>
        <v>10151679</v>
      </c>
      <c r="G22" s="11">
        <f aca="true" t="shared" si="1" ref="G22:L22">G24</f>
        <v>11334245.19</v>
      </c>
      <c r="H22" s="11">
        <f t="shared" si="1"/>
        <v>10521758</v>
      </c>
      <c r="I22" s="11">
        <f t="shared" si="1"/>
        <v>10960901.5</v>
      </c>
      <c r="J22" s="10">
        <f t="shared" si="1"/>
        <v>10835656.51</v>
      </c>
      <c r="K22" s="10">
        <f t="shared" si="1"/>
        <v>9736402.36</v>
      </c>
      <c r="L22" s="10">
        <f t="shared" si="1"/>
        <v>9986550.27</v>
      </c>
      <c r="M22" s="82" t="s">
        <v>25</v>
      </c>
      <c r="N22" s="83"/>
      <c r="O22" s="83"/>
      <c r="P22" s="83"/>
      <c r="Q22" s="83"/>
      <c r="R22" s="83"/>
      <c r="S22" s="83"/>
      <c r="T22" s="83"/>
      <c r="U22" s="84"/>
    </row>
    <row r="23" spans="1:21" s="15" customFormat="1" ht="15.75">
      <c r="A23" s="76"/>
      <c r="B23" s="77"/>
      <c r="C23" s="78"/>
      <c r="D23" s="12" t="s">
        <v>21</v>
      </c>
      <c r="E23" s="13"/>
      <c r="F23" s="13"/>
      <c r="G23" s="14"/>
      <c r="H23" s="14"/>
      <c r="I23" s="14"/>
      <c r="J23" s="13"/>
      <c r="K23" s="13"/>
      <c r="L23" s="13"/>
      <c r="M23" s="85"/>
      <c r="N23" s="86"/>
      <c r="O23" s="86"/>
      <c r="P23" s="86"/>
      <c r="Q23" s="86"/>
      <c r="R23" s="86"/>
      <c r="S23" s="86"/>
      <c r="T23" s="86"/>
      <c r="U23" s="87"/>
    </row>
    <row r="24" spans="1:21" ht="15.75">
      <c r="A24" s="79"/>
      <c r="B24" s="80"/>
      <c r="C24" s="81"/>
      <c r="D24" s="16" t="s">
        <v>22</v>
      </c>
      <c r="E24" s="17">
        <f>E16</f>
        <v>73527192.83</v>
      </c>
      <c r="F24" s="17">
        <f>F16</f>
        <v>10151679</v>
      </c>
      <c r="G24" s="17">
        <f aca="true" t="shared" si="2" ref="G24:L24">G16</f>
        <v>11334245.19</v>
      </c>
      <c r="H24" s="17">
        <f t="shared" si="2"/>
        <v>10521758</v>
      </c>
      <c r="I24" s="17">
        <f>I16</f>
        <v>10960901.5</v>
      </c>
      <c r="J24" s="17">
        <f t="shared" si="2"/>
        <v>10835656.51</v>
      </c>
      <c r="K24" s="17">
        <f t="shared" si="2"/>
        <v>9736402.36</v>
      </c>
      <c r="L24" s="17">
        <f t="shared" si="2"/>
        <v>9986550.27</v>
      </c>
      <c r="M24" s="85"/>
      <c r="N24" s="86"/>
      <c r="O24" s="86"/>
      <c r="P24" s="86"/>
      <c r="Q24" s="86"/>
      <c r="R24" s="86"/>
      <c r="S24" s="86"/>
      <c r="T24" s="86"/>
      <c r="U24" s="87"/>
    </row>
    <row r="25" spans="1:21" ht="15.75">
      <c r="A25" s="73" t="s">
        <v>26</v>
      </c>
      <c r="B25" s="74"/>
      <c r="C25" s="75"/>
      <c r="D25" s="9" t="s">
        <v>18</v>
      </c>
      <c r="E25" s="10">
        <f>E27</f>
        <v>73527192.83</v>
      </c>
      <c r="F25" s="10">
        <f aca="true" t="shared" si="3" ref="F25:L25">F27</f>
        <v>10151679</v>
      </c>
      <c r="G25" s="10">
        <f t="shared" si="3"/>
        <v>11334245.19</v>
      </c>
      <c r="H25" s="10">
        <f t="shared" si="3"/>
        <v>10521758</v>
      </c>
      <c r="I25" s="10">
        <f t="shared" si="3"/>
        <v>10960901.5</v>
      </c>
      <c r="J25" s="10">
        <f t="shared" si="3"/>
        <v>10835656.51</v>
      </c>
      <c r="K25" s="10">
        <f t="shared" si="3"/>
        <v>9736402.36</v>
      </c>
      <c r="L25" s="10">
        <f t="shared" si="3"/>
        <v>9986550.27</v>
      </c>
      <c r="M25" s="85"/>
      <c r="N25" s="86"/>
      <c r="O25" s="86"/>
      <c r="P25" s="86"/>
      <c r="Q25" s="86"/>
      <c r="R25" s="86"/>
      <c r="S25" s="86"/>
      <c r="T25" s="86"/>
      <c r="U25" s="87"/>
    </row>
    <row r="26" spans="1:21" s="15" customFormat="1" ht="15.75">
      <c r="A26" s="76"/>
      <c r="B26" s="77"/>
      <c r="C26" s="78"/>
      <c r="D26" s="12" t="s">
        <v>21</v>
      </c>
      <c r="E26" s="13"/>
      <c r="F26" s="13"/>
      <c r="G26" s="13"/>
      <c r="H26" s="13"/>
      <c r="I26" s="13"/>
      <c r="J26" s="13"/>
      <c r="K26" s="13"/>
      <c r="L26" s="13"/>
      <c r="M26" s="85"/>
      <c r="N26" s="86"/>
      <c r="O26" s="86"/>
      <c r="P26" s="86"/>
      <c r="Q26" s="86"/>
      <c r="R26" s="86"/>
      <c r="S26" s="86"/>
      <c r="T26" s="86"/>
      <c r="U26" s="87"/>
    </row>
    <row r="27" spans="1:21" ht="15.75">
      <c r="A27" s="79"/>
      <c r="B27" s="80"/>
      <c r="C27" s="81"/>
      <c r="D27" s="16" t="s">
        <v>22</v>
      </c>
      <c r="E27" s="17">
        <f>E24</f>
        <v>73527192.83</v>
      </c>
      <c r="F27" s="17">
        <f>F24</f>
        <v>10151679</v>
      </c>
      <c r="G27" s="17">
        <f aca="true" t="shared" si="4" ref="G27:L27">G24</f>
        <v>11334245.19</v>
      </c>
      <c r="H27" s="17">
        <f t="shared" si="4"/>
        <v>10521758</v>
      </c>
      <c r="I27" s="17">
        <f t="shared" si="4"/>
        <v>10960901.5</v>
      </c>
      <c r="J27" s="17">
        <f t="shared" si="4"/>
        <v>10835656.51</v>
      </c>
      <c r="K27" s="17">
        <f t="shared" si="4"/>
        <v>9736402.36</v>
      </c>
      <c r="L27" s="17">
        <f t="shared" si="4"/>
        <v>9986550.27</v>
      </c>
      <c r="M27" s="88"/>
      <c r="N27" s="89"/>
      <c r="O27" s="89"/>
      <c r="P27" s="89"/>
      <c r="Q27" s="89"/>
      <c r="R27" s="89"/>
      <c r="S27" s="89"/>
      <c r="T27" s="89"/>
      <c r="U27" s="90"/>
    </row>
    <row r="29" ht="15.75">
      <c r="G29" s="18"/>
    </row>
    <row r="30" spans="5:7" ht="15.75">
      <c r="E30" s="19"/>
      <c r="G30" s="18"/>
    </row>
    <row r="32" ht="15.75">
      <c r="G32" s="20"/>
    </row>
    <row r="33" ht="15.75">
      <c r="G33" s="20"/>
    </row>
  </sheetData>
  <sheetProtection/>
  <mergeCells count="48">
    <mergeCell ref="H1:U1"/>
    <mergeCell ref="H2:U2"/>
    <mergeCell ref="H3:U3"/>
    <mergeCell ref="A6:U6"/>
    <mergeCell ref="A9:A11"/>
    <mergeCell ref="B9:B11"/>
    <mergeCell ref="C9:C11"/>
    <mergeCell ref="D9:D11"/>
    <mergeCell ref="E9:L9"/>
    <mergeCell ref="M9:T10"/>
    <mergeCell ref="U9:U11"/>
    <mergeCell ref="E10:L10"/>
    <mergeCell ref="A13:U13"/>
    <mergeCell ref="A14:U14"/>
    <mergeCell ref="B15:U15"/>
    <mergeCell ref="A16:A21"/>
    <mergeCell ref="B16:B21"/>
    <mergeCell ref="C16:C21"/>
    <mergeCell ref="D16:D21"/>
    <mergeCell ref="E16:E21"/>
    <mergeCell ref="F16:F21"/>
    <mergeCell ref="G16:G21"/>
    <mergeCell ref="H16:H21"/>
    <mergeCell ref="I16:I21"/>
    <mergeCell ref="J16:J21"/>
    <mergeCell ref="K16:K21"/>
    <mergeCell ref="S19:S21"/>
    <mergeCell ref="T19:T21"/>
    <mergeCell ref="N16:N18"/>
    <mergeCell ref="O16:O18"/>
    <mergeCell ref="P16:P18"/>
    <mergeCell ref="Q16:Q18"/>
    <mergeCell ref="M19:M21"/>
    <mergeCell ref="N19:N21"/>
    <mergeCell ref="L16:L21"/>
    <mergeCell ref="M16:M18"/>
    <mergeCell ref="Q19:Q21"/>
    <mergeCell ref="R19:R21"/>
    <mergeCell ref="O19:O21"/>
    <mergeCell ref="P19:P21"/>
    <mergeCell ref="R16:R18"/>
    <mergeCell ref="S16:S18"/>
    <mergeCell ref="U19:U21"/>
    <mergeCell ref="A22:C24"/>
    <mergeCell ref="M22:U27"/>
    <mergeCell ref="A25:C27"/>
    <mergeCell ref="T16:T18"/>
    <mergeCell ref="U16:U18"/>
  </mergeCells>
  <printOptions/>
  <pageMargins left="0.15748031496062992" right="0.15748031496062992" top="0.31496062992125984" bottom="0.35433070866141736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8.421875" style="0" customWidth="1"/>
    <col min="2" max="2" width="15.57421875" style="0" bestFit="1" customWidth="1"/>
    <col min="3" max="5" width="12.28125" style="0" bestFit="1" customWidth="1"/>
    <col min="6" max="6" width="14.421875" style="0" customWidth="1"/>
    <col min="7" max="8" width="12.28125" style="0" bestFit="1" customWidth="1"/>
    <col min="9" max="9" width="14.421875" style="0" customWidth="1"/>
    <col min="12" max="12" width="12.28125" style="0" bestFit="1" customWidth="1"/>
  </cols>
  <sheetData>
    <row r="1" spans="1:9" ht="15.75">
      <c r="A1" s="109" t="s">
        <v>37</v>
      </c>
      <c r="B1" s="109"/>
      <c r="C1" s="109"/>
      <c r="D1" s="109"/>
      <c r="E1" s="109"/>
      <c r="F1" s="109"/>
      <c r="G1" s="109"/>
      <c r="H1" s="109"/>
      <c r="I1" s="109"/>
    </row>
    <row r="2" spans="1:9" ht="15.75">
      <c r="A2" s="109" t="s">
        <v>38</v>
      </c>
      <c r="B2" s="109"/>
      <c r="C2" s="109"/>
      <c r="D2" s="109"/>
      <c r="E2" s="109"/>
      <c r="F2" s="109"/>
      <c r="G2" s="109"/>
      <c r="H2" s="109"/>
      <c r="I2" s="109"/>
    </row>
    <row r="3" spans="1:9" ht="15.75">
      <c r="A3" s="109" t="s">
        <v>114</v>
      </c>
      <c r="B3" s="109"/>
      <c r="C3" s="109"/>
      <c r="D3" s="109"/>
      <c r="E3" s="109"/>
      <c r="F3" s="109"/>
      <c r="G3" s="109"/>
      <c r="H3" s="109"/>
      <c r="I3" s="109"/>
    </row>
    <row r="5" spans="6:9" ht="15.75">
      <c r="F5" s="1"/>
      <c r="H5" s="109" t="s">
        <v>106</v>
      </c>
      <c r="I5" s="109"/>
    </row>
    <row r="6" spans="1:10" ht="54.75" customHeight="1">
      <c r="A6" s="110" t="s">
        <v>27</v>
      </c>
      <c r="B6" s="110"/>
      <c r="C6" s="110"/>
      <c r="D6" s="110"/>
      <c r="E6" s="110"/>
      <c r="F6" s="110"/>
      <c r="G6" s="110"/>
      <c r="H6" s="110"/>
      <c r="I6" s="110"/>
      <c r="J6" s="21"/>
    </row>
    <row r="7" ht="15.75">
      <c r="F7" s="1"/>
    </row>
    <row r="9" spans="1:9" ht="15.75" customHeight="1">
      <c r="A9" s="97" t="s">
        <v>28</v>
      </c>
      <c r="B9" s="97" t="s">
        <v>29</v>
      </c>
      <c r="C9" s="97" t="s">
        <v>30</v>
      </c>
      <c r="D9" s="97"/>
      <c r="E9" s="97"/>
      <c r="F9" s="97"/>
      <c r="G9" s="97"/>
      <c r="H9" s="97"/>
      <c r="I9" s="97"/>
    </row>
    <row r="10" spans="1:9" ht="15.75">
      <c r="A10" s="97"/>
      <c r="B10" s="97"/>
      <c r="C10" s="4">
        <v>2014</v>
      </c>
      <c r="D10" s="4">
        <v>2015</v>
      </c>
      <c r="E10" s="4">
        <v>2016</v>
      </c>
      <c r="F10" s="4">
        <v>2017</v>
      </c>
      <c r="G10" s="4">
        <v>2018</v>
      </c>
      <c r="H10" s="4">
        <v>2019</v>
      </c>
      <c r="I10" s="4">
        <v>2020</v>
      </c>
    </row>
    <row r="11" spans="1:9" ht="1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3">
        <v>8</v>
      </c>
      <c r="I11" s="23">
        <v>9</v>
      </c>
    </row>
    <row r="12" spans="1:9" ht="15.75">
      <c r="A12" s="24" t="s">
        <v>31</v>
      </c>
      <c r="B12" s="25">
        <f aca="true" t="shared" si="0" ref="B12:I12">B16</f>
        <v>73527192.83</v>
      </c>
      <c r="C12" s="25">
        <f t="shared" si="0"/>
        <v>10151679</v>
      </c>
      <c r="D12" s="25">
        <f t="shared" si="0"/>
        <v>11334245.19</v>
      </c>
      <c r="E12" s="25">
        <f t="shared" si="0"/>
        <v>10521758</v>
      </c>
      <c r="F12" s="25">
        <f t="shared" si="0"/>
        <v>10960901.5</v>
      </c>
      <c r="G12" s="25">
        <f t="shared" si="0"/>
        <v>10835656.51</v>
      </c>
      <c r="H12" s="25">
        <f t="shared" si="0"/>
        <v>9736402.36</v>
      </c>
      <c r="I12" s="25">
        <f t="shared" si="0"/>
        <v>9986550.27</v>
      </c>
    </row>
    <row r="13" spans="1:9" ht="15.75">
      <c r="A13" s="8" t="s">
        <v>32</v>
      </c>
      <c r="B13" s="26"/>
      <c r="C13" s="26"/>
      <c r="D13" s="26"/>
      <c r="E13" s="26"/>
      <c r="F13" s="26"/>
      <c r="G13" s="26"/>
      <c r="H13" s="27"/>
      <c r="I13" s="27"/>
    </row>
    <row r="14" spans="1:9" ht="27" customHeight="1">
      <c r="A14" s="8" t="s">
        <v>33</v>
      </c>
      <c r="B14" s="26">
        <f aca="true" t="shared" si="1" ref="B14:I14">B16</f>
        <v>73527192.83</v>
      </c>
      <c r="C14" s="26">
        <f t="shared" si="1"/>
        <v>10151679</v>
      </c>
      <c r="D14" s="26">
        <f t="shared" si="1"/>
        <v>11334245.19</v>
      </c>
      <c r="E14" s="26">
        <f t="shared" si="1"/>
        <v>10521758</v>
      </c>
      <c r="F14" s="26">
        <f t="shared" si="1"/>
        <v>10960901.5</v>
      </c>
      <c r="G14" s="26">
        <f t="shared" si="1"/>
        <v>10835656.51</v>
      </c>
      <c r="H14" s="26">
        <f t="shared" si="1"/>
        <v>9736402.36</v>
      </c>
      <c r="I14" s="26">
        <f t="shared" si="1"/>
        <v>9986550.27</v>
      </c>
    </row>
    <row r="15" spans="1:9" ht="31.5">
      <c r="A15" s="8" t="s">
        <v>34</v>
      </c>
      <c r="B15" s="26"/>
      <c r="C15" s="26"/>
      <c r="D15" s="26"/>
      <c r="E15" s="26"/>
      <c r="F15" s="26"/>
      <c r="G15" s="26"/>
      <c r="H15" s="27"/>
      <c r="I15" s="27"/>
    </row>
    <row r="16" spans="1:12" s="28" customFormat="1" ht="47.25">
      <c r="A16" s="8" t="s">
        <v>35</v>
      </c>
      <c r="B16" s="26">
        <f aca="true" t="shared" si="2" ref="B16:I16">B18</f>
        <v>73527192.83</v>
      </c>
      <c r="C16" s="26">
        <f t="shared" si="2"/>
        <v>10151679</v>
      </c>
      <c r="D16" s="26">
        <f t="shared" si="2"/>
        <v>11334245.19</v>
      </c>
      <c r="E16" s="26">
        <f t="shared" si="2"/>
        <v>10521758</v>
      </c>
      <c r="F16" s="26">
        <f t="shared" si="2"/>
        <v>10960901.5</v>
      </c>
      <c r="G16" s="26">
        <f t="shared" si="2"/>
        <v>10835656.51</v>
      </c>
      <c r="H16" s="26">
        <f t="shared" si="2"/>
        <v>9736402.36</v>
      </c>
      <c r="I16" s="26">
        <f t="shared" si="2"/>
        <v>9986550.27</v>
      </c>
      <c r="L16" s="29"/>
    </row>
    <row r="17" spans="1:9" ht="15.75">
      <c r="A17" s="8" t="s">
        <v>32</v>
      </c>
      <c r="B17" s="26"/>
      <c r="C17" s="26"/>
      <c r="D17" s="26"/>
      <c r="E17" s="26"/>
      <c r="F17" s="26"/>
      <c r="G17" s="26"/>
      <c r="H17" s="27"/>
      <c r="I17" s="27"/>
    </row>
    <row r="18" spans="1:9" ht="27" customHeight="1">
      <c r="A18" s="8" t="s">
        <v>33</v>
      </c>
      <c r="B18" s="30">
        <f>SUM(C18:I18)</f>
        <v>73527192.83</v>
      </c>
      <c r="C18" s="30">
        <f>'[1]4(1)'!F24</f>
        <v>10151679</v>
      </c>
      <c r="D18" s="30">
        <f>'[1]4(1)'!G24</f>
        <v>11334245.19</v>
      </c>
      <c r="E18" s="30">
        <f>'[1]4(1)'!H24</f>
        <v>10521758</v>
      </c>
      <c r="F18" s="30">
        <f>'[1]4(1)'!I24</f>
        <v>10960901.5</v>
      </c>
      <c r="G18" s="30">
        <f>'[1]4(1)'!J24</f>
        <v>10835656.51</v>
      </c>
      <c r="H18" s="30">
        <f>'[1]4(1)'!K24</f>
        <v>9736402.36</v>
      </c>
      <c r="I18" s="30">
        <f>'[1]4(1)'!L24</f>
        <v>9986550.27</v>
      </c>
    </row>
    <row r="19" spans="1:9" ht="31.5">
      <c r="A19" s="8" t="s">
        <v>36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</row>
    <row r="22" ht="12.75">
      <c r="B22" s="31"/>
    </row>
  </sheetData>
  <sheetProtection/>
  <mergeCells count="8">
    <mergeCell ref="H5:I5"/>
    <mergeCell ref="A6:I6"/>
    <mergeCell ref="A9:A10"/>
    <mergeCell ref="B9:B10"/>
    <mergeCell ref="C9:I9"/>
    <mergeCell ref="A1:I1"/>
    <mergeCell ref="A2:I2"/>
    <mergeCell ref="A3:I3"/>
  </mergeCells>
  <printOptions/>
  <pageMargins left="0.37" right="0.45" top="0.61" bottom="1" header="0.5" footer="0.5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32"/>
  <sheetViews>
    <sheetView zoomScalePageLayoutView="0" workbookViewId="0" topLeftCell="A1">
      <selection activeCell="Q3" sqref="Q3:V3"/>
    </sheetView>
  </sheetViews>
  <sheetFormatPr defaultColWidth="9.140625" defaultRowHeight="12.75"/>
  <cols>
    <col min="1" max="1" width="6.421875" style="32" customWidth="1"/>
    <col min="2" max="2" width="33.8515625" style="33" customWidth="1"/>
    <col min="3" max="3" width="9.140625" style="33" customWidth="1"/>
    <col min="4" max="4" width="10.28125" style="33" customWidth="1"/>
    <col min="5" max="5" width="5.8515625" style="34" bestFit="1" customWidth="1"/>
    <col min="6" max="6" width="6.00390625" style="34" bestFit="1" customWidth="1"/>
    <col min="7" max="7" width="5.8515625" style="33" bestFit="1" customWidth="1"/>
    <col min="8" max="8" width="8.421875" style="33" customWidth="1"/>
    <col min="9" max="9" width="8.8515625" style="34" customWidth="1"/>
    <col min="10" max="10" width="6.00390625" style="33" bestFit="1" customWidth="1"/>
    <col min="11" max="11" width="5.8515625" style="34" bestFit="1" customWidth="1"/>
    <col min="12" max="12" width="6.00390625" style="33" bestFit="1" customWidth="1"/>
    <col min="13" max="13" width="5.8515625" style="33" bestFit="1" customWidth="1"/>
    <col min="14" max="14" width="7.140625" style="33" customWidth="1"/>
    <col min="15" max="15" width="8.00390625" style="33" customWidth="1"/>
    <col min="16" max="16" width="10.00390625" style="33" customWidth="1"/>
    <col min="17" max="17" width="5.8515625" style="33" customWidth="1"/>
    <col min="18" max="18" width="9.8515625" style="33" customWidth="1"/>
    <col min="19" max="19" width="5.8515625" style="33" bestFit="1" customWidth="1"/>
    <col min="20" max="20" width="9.28125" style="33" customWidth="1"/>
    <col min="21" max="21" width="5.8515625" style="33" bestFit="1" customWidth="1"/>
    <col min="22" max="22" width="16.7109375" style="33" customWidth="1"/>
    <col min="23" max="16384" width="9.140625" style="33" customWidth="1"/>
  </cols>
  <sheetData>
    <row r="1" spans="17:22" ht="15.75">
      <c r="Q1" s="135" t="s">
        <v>107</v>
      </c>
      <c r="R1" s="135"/>
      <c r="S1" s="135"/>
      <c r="T1" s="135"/>
      <c r="U1" s="135"/>
      <c r="V1" s="135"/>
    </row>
    <row r="2" spans="17:22" ht="15.75">
      <c r="Q2" s="135" t="s">
        <v>38</v>
      </c>
      <c r="R2" s="135"/>
      <c r="S2" s="135"/>
      <c r="T2" s="135"/>
      <c r="U2" s="135"/>
      <c r="V2" s="135"/>
    </row>
    <row r="3" spans="17:22" ht="15.75">
      <c r="Q3" s="135" t="s">
        <v>114</v>
      </c>
      <c r="R3" s="135"/>
      <c r="S3" s="135"/>
      <c r="T3" s="135"/>
      <c r="U3" s="135"/>
      <c r="V3" s="135"/>
    </row>
    <row r="4" spans="14:21" ht="12.75">
      <c r="N4" s="35"/>
      <c r="O4" s="35"/>
      <c r="P4" s="35"/>
      <c r="Q4" s="35"/>
      <c r="R4" s="35"/>
      <c r="S4" s="35"/>
      <c r="T4" s="35"/>
      <c r="U4" s="35"/>
    </row>
    <row r="5" spans="1:22" ht="15">
      <c r="A5" s="33"/>
      <c r="O5" s="36"/>
      <c r="P5" s="36"/>
      <c r="Q5" s="136" t="s">
        <v>39</v>
      </c>
      <c r="R5" s="136"/>
      <c r="S5" s="136"/>
      <c r="T5" s="136"/>
      <c r="U5" s="136"/>
      <c r="V5" s="136"/>
    </row>
    <row r="6" ht="19.5" customHeight="1">
      <c r="A6" s="33"/>
    </row>
    <row r="7" spans="1:22" ht="40.5" customHeight="1">
      <c r="A7" s="137" t="s">
        <v>40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spans="1:20" ht="15.75">
      <c r="A8" s="37"/>
      <c r="B8" s="37"/>
      <c r="C8" s="37"/>
      <c r="D8" s="37"/>
      <c r="E8" s="38"/>
      <c r="F8" s="38"/>
      <c r="G8" s="37"/>
      <c r="H8" s="37"/>
      <c r="I8" s="38"/>
      <c r="J8" s="37"/>
      <c r="K8" s="38"/>
      <c r="L8" s="37"/>
      <c r="M8" s="37"/>
      <c r="N8" s="37"/>
      <c r="O8" s="37"/>
      <c r="P8" s="37"/>
      <c r="Q8" s="37"/>
      <c r="R8" s="37"/>
      <c r="S8" s="37"/>
      <c r="T8" s="37"/>
    </row>
    <row r="9" spans="1:22" ht="21" customHeight="1">
      <c r="A9" s="130" t="s">
        <v>1</v>
      </c>
      <c r="B9" s="130" t="s">
        <v>41</v>
      </c>
      <c r="C9" s="130" t="s">
        <v>42</v>
      </c>
      <c r="D9" s="138" t="s">
        <v>43</v>
      </c>
      <c r="E9" s="130" t="s">
        <v>44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27" t="s">
        <v>45</v>
      </c>
    </row>
    <row r="10" spans="1:22" ht="31.5" customHeight="1">
      <c r="A10" s="130"/>
      <c r="B10" s="130"/>
      <c r="C10" s="130"/>
      <c r="D10" s="139"/>
      <c r="E10" s="130" t="s">
        <v>46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28"/>
    </row>
    <row r="11" spans="1:22" ht="15.75">
      <c r="A11" s="130"/>
      <c r="B11" s="130"/>
      <c r="C11" s="130"/>
      <c r="D11" s="139"/>
      <c r="E11" s="40">
        <v>2012</v>
      </c>
      <c r="F11" s="130">
        <v>2013</v>
      </c>
      <c r="G11" s="130"/>
      <c r="H11" s="131">
        <v>2014</v>
      </c>
      <c r="I11" s="132"/>
      <c r="J11" s="131">
        <v>2015</v>
      </c>
      <c r="K11" s="132"/>
      <c r="L11" s="131">
        <v>2016</v>
      </c>
      <c r="M11" s="132"/>
      <c r="N11" s="131">
        <v>2017</v>
      </c>
      <c r="O11" s="132"/>
      <c r="P11" s="131">
        <v>2018</v>
      </c>
      <c r="Q11" s="132"/>
      <c r="R11" s="131">
        <v>2019</v>
      </c>
      <c r="S11" s="132"/>
      <c r="T11" s="133">
        <v>2020</v>
      </c>
      <c r="U11" s="134"/>
      <c r="V11" s="128"/>
    </row>
    <row r="12" spans="1:22" ht="15.75">
      <c r="A12" s="130"/>
      <c r="B12" s="130"/>
      <c r="C12" s="130"/>
      <c r="D12" s="140"/>
      <c r="E12" s="40" t="s">
        <v>47</v>
      </c>
      <c r="F12" s="40" t="s">
        <v>48</v>
      </c>
      <c r="G12" s="39" t="s">
        <v>47</v>
      </c>
      <c r="H12" s="39" t="s">
        <v>48</v>
      </c>
      <c r="I12" s="40" t="s">
        <v>47</v>
      </c>
      <c r="J12" s="39" t="s">
        <v>48</v>
      </c>
      <c r="K12" s="40" t="s">
        <v>47</v>
      </c>
      <c r="L12" s="39" t="s">
        <v>48</v>
      </c>
      <c r="M12" s="39" t="s">
        <v>47</v>
      </c>
      <c r="N12" s="39" t="s">
        <v>48</v>
      </c>
      <c r="O12" s="39" t="s">
        <v>47</v>
      </c>
      <c r="P12" s="39" t="s">
        <v>48</v>
      </c>
      <c r="Q12" s="39" t="s">
        <v>47</v>
      </c>
      <c r="R12" s="39" t="s">
        <v>48</v>
      </c>
      <c r="S12" s="39" t="s">
        <v>47</v>
      </c>
      <c r="T12" s="39" t="s">
        <v>48</v>
      </c>
      <c r="U12" s="39" t="s">
        <v>47</v>
      </c>
      <c r="V12" s="129"/>
    </row>
    <row r="13" spans="1:22" ht="23.25" customHeight="1">
      <c r="A13" s="41">
        <v>1</v>
      </c>
      <c r="B13" s="41">
        <v>2</v>
      </c>
      <c r="C13" s="41">
        <v>3</v>
      </c>
      <c r="D13" s="41">
        <v>4</v>
      </c>
      <c r="E13" s="42">
        <v>5</v>
      </c>
      <c r="F13" s="42">
        <v>6</v>
      </c>
      <c r="G13" s="41">
        <v>7</v>
      </c>
      <c r="H13" s="41">
        <v>8</v>
      </c>
      <c r="I13" s="42">
        <v>9</v>
      </c>
      <c r="J13" s="41">
        <v>10</v>
      </c>
      <c r="K13" s="42">
        <v>11</v>
      </c>
      <c r="L13" s="41">
        <v>12</v>
      </c>
      <c r="M13" s="41">
        <v>13</v>
      </c>
      <c r="N13" s="41">
        <v>14</v>
      </c>
      <c r="O13" s="41">
        <v>15</v>
      </c>
      <c r="P13" s="41">
        <v>16</v>
      </c>
      <c r="Q13" s="41">
        <v>17</v>
      </c>
      <c r="R13" s="41">
        <v>18</v>
      </c>
      <c r="S13" s="41">
        <v>19</v>
      </c>
      <c r="T13" s="41">
        <v>20</v>
      </c>
      <c r="U13" s="41">
        <v>21</v>
      </c>
      <c r="V13" s="41">
        <v>22</v>
      </c>
    </row>
    <row r="14" spans="1:22" ht="23.25" customHeight="1">
      <c r="A14" s="118" t="s">
        <v>49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20"/>
      <c r="V14" s="43" t="s">
        <v>25</v>
      </c>
    </row>
    <row r="15" spans="1:22" ht="23.25" customHeight="1">
      <c r="A15" s="44" t="s">
        <v>50</v>
      </c>
      <c r="B15" s="121" t="s">
        <v>51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  <c r="V15" s="43" t="s">
        <v>25</v>
      </c>
    </row>
    <row r="16" spans="1:22" ht="23.25" customHeight="1">
      <c r="A16" s="45" t="s">
        <v>15</v>
      </c>
      <c r="B16" s="121" t="s">
        <v>52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43" t="s">
        <v>25</v>
      </c>
    </row>
    <row r="17" spans="1:22" ht="63.75">
      <c r="A17" s="44" t="s">
        <v>53</v>
      </c>
      <c r="B17" s="46" t="s">
        <v>54</v>
      </c>
      <c r="C17" s="44" t="s">
        <v>55</v>
      </c>
      <c r="D17" s="47" t="s">
        <v>56</v>
      </c>
      <c r="E17" s="48">
        <v>6.8</v>
      </c>
      <c r="F17" s="48">
        <v>4.09</v>
      </c>
      <c r="G17" s="49">
        <v>3.9</v>
      </c>
      <c r="H17" s="49">
        <v>13.7</v>
      </c>
      <c r="I17" s="49">
        <v>14.9</v>
      </c>
      <c r="J17" s="49">
        <f>ROUND(96800000/844459137.98*100,1)</f>
        <v>11.5</v>
      </c>
      <c r="K17" s="50">
        <v>13.72</v>
      </c>
      <c r="L17" s="49">
        <f>ROUND(96800000/758206039.2*100,1)</f>
        <v>12.8</v>
      </c>
      <c r="M17" s="49">
        <v>14.9</v>
      </c>
      <c r="N17" s="49">
        <v>17.7</v>
      </c>
      <c r="O17" s="49">
        <v>18.22</v>
      </c>
      <c r="P17" s="49">
        <v>19.5</v>
      </c>
      <c r="Q17" s="49"/>
      <c r="R17" s="49">
        <v>19.5</v>
      </c>
      <c r="S17" s="49"/>
      <c r="T17" s="49">
        <v>19.5</v>
      </c>
      <c r="U17" s="51"/>
      <c r="V17" s="52" t="s">
        <v>57</v>
      </c>
    </row>
    <row r="18" spans="1:22" ht="51">
      <c r="A18" s="44" t="s">
        <v>58</v>
      </c>
      <c r="B18" s="46" t="s">
        <v>59</v>
      </c>
      <c r="C18" s="44" t="s">
        <v>55</v>
      </c>
      <c r="D18" s="47" t="s">
        <v>56</v>
      </c>
      <c r="E18" s="48">
        <v>0.16</v>
      </c>
      <c r="F18" s="53">
        <f>ROUND(34000000/1890975903.49*100,2)</f>
        <v>1.8</v>
      </c>
      <c r="G18" s="50">
        <v>0.09</v>
      </c>
      <c r="H18" s="50">
        <v>0.2</v>
      </c>
      <c r="I18" s="50">
        <v>0.13</v>
      </c>
      <c r="J18" s="50">
        <v>0.7</v>
      </c>
      <c r="K18" s="50">
        <v>0.73</v>
      </c>
      <c r="L18" s="50">
        <v>0.83</v>
      </c>
      <c r="M18" s="50">
        <v>0.8</v>
      </c>
      <c r="N18" s="50">
        <v>1</v>
      </c>
      <c r="O18" s="50">
        <v>0.47</v>
      </c>
      <c r="P18" s="50">
        <v>1</v>
      </c>
      <c r="Q18" s="50"/>
      <c r="R18" s="50">
        <v>1</v>
      </c>
      <c r="S18" s="50"/>
      <c r="T18" s="50">
        <v>1</v>
      </c>
      <c r="U18" s="54"/>
      <c r="V18" s="52" t="s">
        <v>57</v>
      </c>
    </row>
    <row r="19" spans="1:22" ht="38.25">
      <c r="A19" s="44" t="s">
        <v>60</v>
      </c>
      <c r="B19" s="46" t="s">
        <v>61</v>
      </c>
      <c r="C19" s="44" t="s">
        <v>62</v>
      </c>
      <c r="D19" s="55" t="s">
        <v>63</v>
      </c>
      <c r="E19" s="48">
        <v>1</v>
      </c>
      <c r="F19" s="48">
        <v>1</v>
      </c>
      <c r="G19" s="44">
        <v>1</v>
      </c>
      <c r="H19" s="44">
        <v>1</v>
      </c>
      <c r="I19" s="48">
        <v>1</v>
      </c>
      <c r="J19" s="44">
        <v>1</v>
      </c>
      <c r="K19" s="50">
        <v>1</v>
      </c>
      <c r="L19" s="44">
        <v>1</v>
      </c>
      <c r="M19" s="44">
        <v>1</v>
      </c>
      <c r="N19" s="44">
        <v>1</v>
      </c>
      <c r="O19" s="44">
        <v>1</v>
      </c>
      <c r="P19" s="44">
        <v>1</v>
      </c>
      <c r="Q19" s="44"/>
      <c r="R19" s="44">
        <v>1</v>
      </c>
      <c r="S19" s="44"/>
      <c r="T19" s="44">
        <v>1</v>
      </c>
      <c r="U19" s="51"/>
      <c r="V19" s="52" t="s">
        <v>57</v>
      </c>
    </row>
    <row r="20" spans="1:22" ht="15.75">
      <c r="A20" s="44" t="s">
        <v>64</v>
      </c>
      <c r="B20" s="121" t="s">
        <v>65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3"/>
      <c r="V20" s="43" t="s">
        <v>25</v>
      </c>
    </row>
    <row r="21" spans="1:22" ht="12.75" customHeight="1">
      <c r="A21" s="48" t="s">
        <v>66</v>
      </c>
      <c r="B21" s="124" t="s">
        <v>67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6"/>
      <c r="V21" s="43" t="s">
        <v>25</v>
      </c>
    </row>
    <row r="22" spans="1:22" ht="86.25" customHeight="1">
      <c r="A22" s="48" t="s">
        <v>68</v>
      </c>
      <c r="B22" s="56" t="s">
        <v>69</v>
      </c>
      <c r="C22" s="48" t="s">
        <v>70</v>
      </c>
      <c r="D22" s="55" t="s">
        <v>63</v>
      </c>
      <c r="E22" s="57">
        <v>0</v>
      </c>
      <c r="F22" s="57">
        <v>0</v>
      </c>
      <c r="G22" s="57">
        <v>0</v>
      </c>
      <c r="H22" s="57">
        <v>96800</v>
      </c>
      <c r="I22" s="57">
        <v>96800</v>
      </c>
      <c r="J22" s="57">
        <v>0</v>
      </c>
      <c r="K22" s="57">
        <v>0</v>
      </c>
      <c r="L22" s="57">
        <v>0</v>
      </c>
      <c r="M22" s="57">
        <v>0</v>
      </c>
      <c r="N22" s="57">
        <v>96800</v>
      </c>
      <c r="O22" s="57">
        <v>96800</v>
      </c>
      <c r="P22" s="57">
        <v>118500</v>
      </c>
      <c r="Q22" s="58"/>
      <c r="R22" s="59">
        <v>199800</v>
      </c>
      <c r="S22" s="59"/>
      <c r="T22" s="59">
        <f>R22+18000</f>
        <v>217800</v>
      </c>
      <c r="U22" s="51"/>
      <c r="V22" s="52" t="s">
        <v>57</v>
      </c>
    </row>
    <row r="23" spans="1:22" ht="25.5">
      <c r="A23" s="48" t="s">
        <v>71</v>
      </c>
      <c r="B23" s="56" t="s">
        <v>72</v>
      </c>
      <c r="C23" s="44" t="s">
        <v>55</v>
      </c>
      <c r="D23" s="60" t="s">
        <v>56</v>
      </c>
      <c r="E23" s="48">
        <f>ROUND(54/2073*100,2)</f>
        <v>2.6</v>
      </c>
      <c r="F23" s="48">
        <v>1.51</v>
      </c>
      <c r="G23" s="50">
        <v>1.6</v>
      </c>
      <c r="H23" s="50">
        <v>4.25</v>
      </c>
      <c r="I23" s="50">
        <v>4.47</v>
      </c>
      <c r="J23" s="50">
        <f>ROUND(96800000/2272556851.72*100,1)</f>
        <v>4.3</v>
      </c>
      <c r="K23" s="50">
        <v>4.43</v>
      </c>
      <c r="L23" s="50">
        <f>ROUND(96800000/2090578119.4*100,1)</f>
        <v>4.6</v>
      </c>
      <c r="M23" s="50">
        <v>5.43</v>
      </c>
      <c r="N23" s="50">
        <v>5.5</v>
      </c>
      <c r="O23" s="50">
        <v>6.5</v>
      </c>
      <c r="P23" s="50">
        <v>8.5</v>
      </c>
      <c r="Q23" s="50"/>
      <c r="R23" s="61">
        <f>ROUND(199800000/(924602758.27+612601554)*100,0)</f>
        <v>13</v>
      </c>
      <c r="S23" s="61"/>
      <c r="T23" s="61">
        <f>ROUND(217800000/(962472540.29+468364554)*100,0)</f>
        <v>15</v>
      </c>
      <c r="U23" s="51"/>
      <c r="V23" s="52" t="s">
        <v>57</v>
      </c>
    </row>
    <row r="24" spans="1:22" ht="63.75">
      <c r="A24" s="48" t="s">
        <v>73</v>
      </c>
      <c r="B24" s="56" t="s">
        <v>74</v>
      </c>
      <c r="C24" s="44" t="s">
        <v>55</v>
      </c>
      <c r="D24" s="55" t="s">
        <v>63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/>
      <c r="R24" s="49">
        <v>0</v>
      </c>
      <c r="S24" s="49"/>
      <c r="T24" s="49">
        <v>0</v>
      </c>
      <c r="U24" s="51"/>
      <c r="V24" s="52" t="s">
        <v>57</v>
      </c>
    </row>
    <row r="25" spans="1:22" ht="15.75">
      <c r="A25" s="48" t="s">
        <v>75</v>
      </c>
      <c r="B25" s="124" t="s">
        <v>76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6"/>
      <c r="U25" s="51"/>
      <c r="V25" s="43" t="s">
        <v>25</v>
      </c>
    </row>
    <row r="26" spans="1:22" ht="38.25">
      <c r="A26" s="48" t="s">
        <v>77</v>
      </c>
      <c r="B26" s="56" t="s">
        <v>78</v>
      </c>
      <c r="C26" s="44" t="s">
        <v>62</v>
      </c>
      <c r="D26" s="55" t="s">
        <v>63</v>
      </c>
      <c r="E26" s="48">
        <v>1</v>
      </c>
      <c r="F26" s="48">
        <v>1</v>
      </c>
      <c r="G26" s="44">
        <v>1</v>
      </c>
      <c r="H26" s="44">
        <v>1</v>
      </c>
      <c r="I26" s="48">
        <v>1</v>
      </c>
      <c r="J26" s="44">
        <v>1</v>
      </c>
      <c r="K26" s="48">
        <v>1</v>
      </c>
      <c r="L26" s="44">
        <v>1</v>
      </c>
      <c r="M26" s="44">
        <v>1</v>
      </c>
      <c r="N26" s="44">
        <v>1</v>
      </c>
      <c r="O26" s="44">
        <v>1</v>
      </c>
      <c r="P26" s="44">
        <v>1</v>
      </c>
      <c r="Q26" s="44"/>
      <c r="R26" s="44">
        <v>1</v>
      </c>
      <c r="S26" s="44"/>
      <c r="T26" s="44">
        <v>1</v>
      </c>
      <c r="U26" s="51"/>
      <c r="V26" s="52" t="s">
        <v>57</v>
      </c>
    </row>
    <row r="28" spans="10:11" ht="12.75">
      <c r="J28" s="62"/>
      <c r="K28" s="63"/>
    </row>
    <row r="29" spans="10:11" ht="12.75">
      <c r="J29" s="62"/>
      <c r="K29" s="63"/>
    </row>
    <row r="30" spans="10:11" ht="12.75">
      <c r="J30" s="62"/>
      <c r="K30" s="63"/>
    </row>
    <row r="31" spans="10:11" ht="12.75">
      <c r="J31" s="62"/>
      <c r="K31" s="63"/>
    </row>
    <row r="32" spans="10:11" ht="12.75">
      <c r="J32" s="62"/>
      <c r="K32" s="63"/>
    </row>
  </sheetData>
  <sheetProtection/>
  <mergeCells count="26">
    <mergeCell ref="Q1:V1"/>
    <mergeCell ref="Q2:V2"/>
    <mergeCell ref="Q3:V3"/>
    <mergeCell ref="Q5:V5"/>
    <mergeCell ref="A7:V7"/>
    <mergeCell ref="A9:A12"/>
    <mergeCell ref="B9:B12"/>
    <mergeCell ref="C9:C12"/>
    <mergeCell ref="D9:D12"/>
    <mergeCell ref="E9:U9"/>
    <mergeCell ref="V9:V12"/>
    <mergeCell ref="E10:U10"/>
    <mergeCell ref="F11:G11"/>
    <mergeCell ref="H11:I11"/>
    <mergeCell ref="J11:K11"/>
    <mergeCell ref="L11:M11"/>
    <mergeCell ref="N11:O11"/>
    <mergeCell ref="P11:Q11"/>
    <mergeCell ref="R11:S11"/>
    <mergeCell ref="T11:U11"/>
    <mergeCell ref="A14:U14"/>
    <mergeCell ref="B15:U15"/>
    <mergeCell ref="B16:U16"/>
    <mergeCell ref="B20:U20"/>
    <mergeCell ref="B21:U21"/>
    <mergeCell ref="B25:T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32"/>
  <sheetViews>
    <sheetView zoomScalePageLayoutView="0" workbookViewId="0" topLeftCell="F1">
      <selection activeCell="H3" sqref="H3:U3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10.8515625" style="1" customWidth="1"/>
    <col min="4" max="4" width="9.57421875" style="1" customWidth="1"/>
    <col min="5" max="5" width="15.421875" style="1" bestFit="1" customWidth="1"/>
    <col min="6" max="6" width="11.8515625" style="1" customWidth="1"/>
    <col min="7" max="7" width="13.140625" style="1" bestFit="1" customWidth="1"/>
    <col min="8" max="8" width="12.28125" style="1" customWidth="1"/>
    <col min="9" max="9" width="13.140625" style="1" customWidth="1"/>
    <col min="10" max="10" width="12.00390625" style="1" customWidth="1"/>
    <col min="11" max="12" width="14.140625" style="1" customWidth="1"/>
    <col min="13" max="13" width="25.8515625" style="1" customWidth="1"/>
    <col min="14" max="20" width="5.57421875" style="1" bestFit="1" customWidth="1"/>
    <col min="21" max="21" width="18.140625" style="1" customWidth="1"/>
    <col min="22" max="16384" width="9.140625" style="1" customWidth="1"/>
  </cols>
  <sheetData>
    <row r="1" spans="8:21" ht="15.75">
      <c r="H1" s="109" t="s">
        <v>108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8:21" ht="15.75">
      <c r="H2" s="109" t="s">
        <v>38</v>
      </c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8:21" ht="15.75">
      <c r="H3" s="109" t="s">
        <v>114</v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5" ht="15.75">
      <c r="U5" s="3" t="s">
        <v>109</v>
      </c>
    </row>
    <row r="6" spans="1:21" ht="15.75">
      <c r="A6" s="110" t="s">
        <v>79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</row>
    <row r="9" spans="1:21" ht="35.25" customHeight="1">
      <c r="A9" s="97" t="s">
        <v>1</v>
      </c>
      <c r="B9" s="97" t="s">
        <v>2</v>
      </c>
      <c r="C9" s="97" t="s">
        <v>3</v>
      </c>
      <c r="D9" s="97" t="s">
        <v>4</v>
      </c>
      <c r="E9" s="98" t="s">
        <v>80</v>
      </c>
      <c r="F9" s="99"/>
      <c r="G9" s="99"/>
      <c r="H9" s="99"/>
      <c r="I9" s="99"/>
      <c r="J9" s="99"/>
      <c r="K9" s="99"/>
      <c r="L9" s="100"/>
      <c r="M9" s="112" t="s">
        <v>6</v>
      </c>
      <c r="N9" s="113"/>
      <c r="O9" s="113"/>
      <c r="P9" s="113"/>
      <c r="Q9" s="113"/>
      <c r="R9" s="113"/>
      <c r="S9" s="113"/>
      <c r="T9" s="114"/>
      <c r="U9" s="97" t="s">
        <v>7</v>
      </c>
    </row>
    <row r="10" spans="1:21" ht="15.75">
      <c r="A10" s="97"/>
      <c r="B10" s="97"/>
      <c r="C10" s="97"/>
      <c r="D10" s="97"/>
      <c r="E10" s="98" t="s">
        <v>8</v>
      </c>
      <c r="F10" s="99"/>
      <c r="G10" s="99"/>
      <c r="H10" s="99"/>
      <c r="I10" s="99"/>
      <c r="J10" s="99"/>
      <c r="K10" s="99"/>
      <c r="L10" s="100"/>
      <c r="M10" s="115"/>
      <c r="N10" s="116"/>
      <c r="O10" s="116"/>
      <c r="P10" s="116"/>
      <c r="Q10" s="116"/>
      <c r="R10" s="116"/>
      <c r="S10" s="116"/>
      <c r="T10" s="117"/>
      <c r="U10" s="97"/>
    </row>
    <row r="11" spans="1:21" ht="60.75" customHeight="1">
      <c r="A11" s="97"/>
      <c r="B11" s="97"/>
      <c r="C11" s="97"/>
      <c r="D11" s="97"/>
      <c r="E11" s="4" t="s">
        <v>9</v>
      </c>
      <c r="F11" s="4">
        <v>2014</v>
      </c>
      <c r="G11" s="4">
        <v>2015</v>
      </c>
      <c r="H11" s="4">
        <v>2016</v>
      </c>
      <c r="I11" s="4">
        <v>2017</v>
      </c>
      <c r="J11" s="4">
        <v>2018</v>
      </c>
      <c r="K11" s="4">
        <v>2019</v>
      </c>
      <c r="L11" s="4">
        <v>2020</v>
      </c>
      <c r="M11" s="4" t="s">
        <v>10</v>
      </c>
      <c r="N11" s="4">
        <v>2014</v>
      </c>
      <c r="O11" s="4">
        <v>2015</v>
      </c>
      <c r="P11" s="4">
        <v>2016</v>
      </c>
      <c r="Q11" s="4">
        <v>2017</v>
      </c>
      <c r="R11" s="4">
        <v>2018</v>
      </c>
      <c r="S11" s="4">
        <v>2019</v>
      </c>
      <c r="T11" s="4">
        <v>2020</v>
      </c>
      <c r="U11" s="97"/>
    </row>
    <row r="12" spans="1:21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f>L12+1</f>
        <v>13</v>
      </c>
      <c r="N12" s="6">
        <f aca="true" t="shared" si="0" ref="N12:U12">M12+1</f>
        <v>14</v>
      </c>
      <c r="O12" s="6">
        <f t="shared" si="0"/>
        <v>15</v>
      </c>
      <c r="P12" s="6">
        <f t="shared" si="0"/>
        <v>16</v>
      </c>
      <c r="Q12" s="6">
        <f t="shared" si="0"/>
        <v>17</v>
      </c>
      <c r="R12" s="6">
        <f t="shared" si="0"/>
        <v>18</v>
      </c>
      <c r="S12" s="6">
        <f t="shared" si="0"/>
        <v>19</v>
      </c>
      <c r="T12" s="6">
        <f t="shared" si="0"/>
        <v>20</v>
      </c>
      <c r="U12" s="6">
        <f t="shared" si="0"/>
        <v>21</v>
      </c>
    </row>
    <row r="13" spans="1:21" ht="15.75">
      <c r="A13" s="8"/>
      <c r="B13" s="104" t="s">
        <v>81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</row>
    <row r="14" spans="1:21" ht="15.75">
      <c r="A14" s="4" t="s">
        <v>13</v>
      </c>
      <c r="B14" s="104" t="s">
        <v>82</v>
      </c>
      <c r="C14" s="104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51.75" customHeight="1">
      <c r="A15" s="144" t="s">
        <v>15</v>
      </c>
      <c r="B15" s="146" t="s">
        <v>83</v>
      </c>
      <c r="C15" s="112" t="s">
        <v>17</v>
      </c>
      <c r="D15" s="9" t="s">
        <v>18</v>
      </c>
      <c r="E15" s="64">
        <f>SUM(F15:L15)</f>
        <v>0</v>
      </c>
      <c r="F15" s="64">
        <f aca="true" t="shared" si="1" ref="F15:L15">F17</f>
        <v>0</v>
      </c>
      <c r="G15" s="64">
        <f t="shared" si="1"/>
        <v>0</v>
      </c>
      <c r="H15" s="64">
        <f t="shared" si="1"/>
        <v>0</v>
      </c>
      <c r="I15" s="64">
        <f t="shared" si="1"/>
        <v>0</v>
      </c>
      <c r="J15" s="64">
        <f t="shared" si="1"/>
        <v>0</v>
      </c>
      <c r="K15" s="64">
        <f t="shared" si="1"/>
        <v>0</v>
      </c>
      <c r="L15" s="64">
        <f t="shared" si="1"/>
        <v>0</v>
      </c>
      <c r="M15" s="70" t="s">
        <v>84</v>
      </c>
      <c r="N15" s="141">
        <v>1</v>
      </c>
      <c r="O15" s="141">
        <v>1</v>
      </c>
      <c r="P15" s="141">
        <v>1</v>
      </c>
      <c r="Q15" s="141">
        <v>1</v>
      </c>
      <c r="R15" s="141">
        <v>1</v>
      </c>
      <c r="S15" s="141">
        <v>1</v>
      </c>
      <c r="T15" s="141">
        <v>1</v>
      </c>
      <c r="U15" s="141" t="s">
        <v>20</v>
      </c>
    </row>
    <row r="16" spans="1:21" ht="17.25" customHeight="1">
      <c r="A16" s="145"/>
      <c r="B16" s="147"/>
      <c r="C16" s="148"/>
      <c r="D16" s="65" t="s">
        <v>21</v>
      </c>
      <c r="E16" s="66"/>
      <c r="F16" s="66"/>
      <c r="G16" s="66"/>
      <c r="H16" s="66"/>
      <c r="I16" s="66"/>
      <c r="J16" s="66"/>
      <c r="K16" s="66"/>
      <c r="L16" s="66"/>
      <c r="M16" s="71"/>
      <c r="N16" s="142"/>
      <c r="O16" s="142"/>
      <c r="P16" s="142"/>
      <c r="Q16" s="142"/>
      <c r="R16" s="142"/>
      <c r="S16" s="142"/>
      <c r="T16" s="142"/>
      <c r="U16" s="142"/>
    </row>
    <row r="17" spans="1:21" ht="15.75">
      <c r="A17" s="145"/>
      <c r="B17" s="147"/>
      <c r="C17" s="115"/>
      <c r="D17" s="16" t="s">
        <v>22</v>
      </c>
      <c r="E17" s="67">
        <f>SUM(F17:L17)</f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71"/>
      <c r="N17" s="142"/>
      <c r="O17" s="142"/>
      <c r="P17" s="142"/>
      <c r="Q17" s="142"/>
      <c r="R17" s="142"/>
      <c r="S17" s="142"/>
      <c r="T17" s="142"/>
      <c r="U17" s="142"/>
    </row>
    <row r="18" spans="1:21" ht="15.75" customHeight="1">
      <c r="A18" s="73" t="s">
        <v>24</v>
      </c>
      <c r="B18" s="74"/>
      <c r="C18" s="75"/>
      <c r="D18" s="9" t="s">
        <v>18</v>
      </c>
      <c r="E18" s="64">
        <f>SUM(F18:L18)</f>
        <v>0</v>
      </c>
      <c r="F18" s="64">
        <f aca="true" t="shared" si="2" ref="F18:L18">F20</f>
        <v>0</v>
      </c>
      <c r="G18" s="64">
        <f t="shared" si="2"/>
        <v>0</v>
      </c>
      <c r="H18" s="64">
        <f t="shared" si="2"/>
        <v>0</v>
      </c>
      <c r="I18" s="64">
        <f t="shared" si="2"/>
        <v>0</v>
      </c>
      <c r="J18" s="64">
        <f>J20</f>
        <v>0</v>
      </c>
      <c r="K18" s="64">
        <f t="shared" si="2"/>
        <v>0</v>
      </c>
      <c r="L18" s="64">
        <f t="shared" si="2"/>
        <v>0</v>
      </c>
      <c r="M18" s="71"/>
      <c r="N18" s="142"/>
      <c r="O18" s="142"/>
      <c r="P18" s="142"/>
      <c r="Q18" s="142"/>
      <c r="R18" s="142"/>
      <c r="S18" s="142"/>
      <c r="T18" s="142"/>
      <c r="U18" s="142"/>
    </row>
    <row r="19" spans="1:21" ht="15.75">
      <c r="A19" s="76"/>
      <c r="B19" s="77"/>
      <c r="C19" s="78"/>
      <c r="D19" s="65" t="s">
        <v>21</v>
      </c>
      <c r="E19" s="66"/>
      <c r="F19" s="66"/>
      <c r="G19" s="66"/>
      <c r="H19" s="66"/>
      <c r="I19" s="66"/>
      <c r="J19" s="66"/>
      <c r="K19" s="66"/>
      <c r="L19" s="66"/>
      <c r="M19" s="71"/>
      <c r="N19" s="142"/>
      <c r="O19" s="142"/>
      <c r="P19" s="142"/>
      <c r="Q19" s="142"/>
      <c r="R19" s="142"/>
      <c r="S19" s="142"/>
      <c r="T19" s="142"/>
      <c r="U19" s="142"/>
    </row>
    <row r="20" spans="1:21" ht="15.75">
      <c r="A20" s="79"/>
      <c r="B20" s="80"/>
      <c r="C20" s="81"/>
      <c r="D20" s="16" t="s">
        <v>22</v>
      </c>
      <c r="E20" s="67">
        <f>SUM(F20:L20)</f>
        <v>0</v>
      </c>
      <c r="F20" s="67">
        <f aca="true" t="shared" si="3" ref="F20:L20">F17</f>
        <v>0</v>
      </c>
      <c r="G20" s="67">
        <f t="shared" si="3"/>
        <v>0</v>
      </c>
      <c r="H20" s="67">
        <f t="shared" si="3"/>
        <v>0</v>
      </c>
      <c r="I20" s="67">
        <f t="shared" si="3"/>
        <v>0</v>
      </c>
      <c r="J20" s="67">
        <f t="shared" si="3"/>
        <v>0</v>
      </c>
      <c r="K20" s="67">
        <f t="shared" si="3"/>
        <v>0</v>
      </c>
      <c r="L20" s="67">
        <f t="shared" si="3"/>
        <v>0</v>
      </c>
      <c r="M20" s="72"/>
      <c r="N20" s="143"/>
      <c r="O20" s="143"/>
      <c r="P20" s="143"/>
      <c r="Q20" s="143"/>
      <c r="R20" s="143"/>
      <c r="S20" s="143"/>
      <c r="T20" s="143"/>
      <c r="U20" s="143"/>
    </row>
    <row r="21" spans="1:21" ht="15.75" customHeight="1">
      <c r="A21" s="4" t="s">
        <v>85</v>
      </c>
      <c r="B21" s="149" t="s">
        <v>86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1"/>
    </row>
    <row r="22" spans="1:21" ht="24" customHeight="1">
      <c r="A22" s="144" t="s">
        <v>66</v>
      </c>
      <c r="B22" s="146" t="s">
        <v>87</v>
      </c>
      <c r="C22" s="112" t="s">
        <v>17</v>
      </c>
      <c r="D22" s="9" t="s">
        <v>18</v>
      </c>
      <c r="E22" s="64">
        <f>SUM(F22:L22)</f>
        <v>79411533.59</v>
      </c>
      <c r="F22" s="64">
        <f aca="true" t="shared" si="4" ref="F22:L22">F24</f>
        <v>2181603.07</v>
      </c>
      <c r="G22" s="64">
        <f t="shared" si="4"/>
        <v>11154136.29</v>
      </c>
      <c r="H22" s="64">
        <f t="shared" si="4"/>
        <v>11037999.97</v>
      </c>
      <c r="I22" s="64">
        <f t="shared" si="4"/>
        <v>11526106.81</v>
      </c>
      <c r="J22" s="64">
        <f t="shared" si="4"/>
        <v>10780290.04</v>
      </c>
      <c r="K22" s="64">
        <f t="shared" si="4"/>
        <v>14631747.27</v>
      </c>
      <c r="L22" s="64">
        <f t="shared" si="4"/>
        <v>18099650.14</v>
      </c>
      <c r="M22" s="70" t="s">
        <v>88</v>
      </c>
      <c r="N22" s="141">
        <v>1</v>
      </c>
      <c r="O22" s="141">
        <v>1</v>
      </c>
      <c r="P22" s="141">
        <v>1</v>
      </c>
      <c r="Q22" s="141">
        <v>1</v>
      </c>
      <c r="R22" s="141">
        <v>1</v>
      </c>
      <c r="S22" s="141">
        <v>1</v>
      </c>
      <c r="T22" s="141">
        <v>1</v>
      </c>
      <c r="U22" s="141" t="s">
        <v>20</v>
      </c>
    </row>
    <row r="23" spans="1:21" ht="21.75" customHeight="1">
      <c r="A23" s="145"/>
      <c r="B23" s="147"/>
      <c r="C23" s="148"/>
      <c r="D23" s="65" t="s">
        <v>21</v>
      </c>
      <c r="E23" s="66"/>
      <c r="F23" s="66"/>
      <c r="G23" s="66"/>
      <c r="H23" s="66"/>
      <c r="I23" s="66"/>
      <c r="J23" s="66"/>
      <c r="K23" s="66"/>
      <c r="L23" s="66"/>
      <c r="M23" s="71"/>
      <c r="N23" s="142"/>
      <c r="O23" s="142"/>
      <c r="P23" s="142"/>
      <c r="Q23" s="142"/>
      <c r="R23" s="142"/>
      <c r="S23" s="142"/>
      <c r="T23" s="142"/>
      <c r="U23" s="142"/>
    </row>
    <row r="24" spans="1:21" ht="18.75" customHeight="1">
      <c r="A24" s="145"/>
      <c r="B24" s="147"/>
      <c r="C24" s="115"/>
      <c r="D24" s="16" t="s">
        <v>22</v>
      </c>
      <c r="E24" s="67">
        <f>SUM(F24:L24)</f>
        <v>79411533.59</v>
      </c>
      <c r="F24" s="67">
        <v>2181603.07</v>
      </c>
      <c r="G24" s="68">
        <v>11154136.29</v>
      </c>
      <c r="H24" s="68">
        <v>11037999.97</v>
      </c>
      <c r="I24" s="67">
        <v>11526106.81</v>
      </c>
      <c r="J24" s="67">
        <v>10780290.04</v>
      </c>
      <c r="K24" s="69">
        <v>14631747.27</v>
      </c>
      <c r="L24" s="69">
        <v>18099650.14</v>
      </c>
      <c r="M24" s="71"/>
      <c r="N24" s="142"/>
      <c r="O24" s="142"/>
      <c r="P24" s="142"/>
      <c r="Q24" s="142"/>
      <c r="R24" s="142"/>
      <c r="S24" s="142"/>
      <c r="T24" s="142"/>
      <c r="U24" s="142"/>
    </row>
    <row r="25" spans="1:21" ht="34.5" customHeight="1">
      <c r="A25" s="73" t="s">
        <v>89</v>
      </c>
      <c r="B25" s="74"/>
      <c r="C25" s="75"/>
      <c r="D25" s="9" t="s">
        <v>18</v>
      </c>
      <c r="E25" s="64">
        <f>SUM(F25:L25)</f>
        <v>79411533.59</v>
      </c>
      <c r="F25" s="64">
        <f aca="true" t="shared" si="5" ref="F25:L25">F27</f>
        <v>2181603.07</v>
      </c>
      <c r="G25" s="64">
        <f t="shared" si="5"/>
        <v>11154136.29</v>
      </c>
      <c r="H25" s="64">
        <f t="shared" si="5"/>
        <v>11037999.97</v>
      </c>
      <c r="I25" s="64">
        <f t="shared" si="5"/>
        <v>11526106.81</v>
      </c>
      <c r="J25" s="64">
        <f t="shared" si="5"/>
        <v>10780290.04</v>
      </c>
      <c r="K25" s="64">
        <f t="shared" si="5"/>
        <v>14631747.27</v>
      </c>
      <c r="L25" s="64">
        <f t="shared" si="5"/>
        <v>18099650.14</v>
      </c>
      <c r="M25" s="71"/>
      <c r="N25" s="142"/>
      <c r="O25" s="142"/>
      <c r="P25" s="142"/>
      <c r="Q25" s="142"/>
      <c r="R25" s="142"/>
      <c r="S25" s="142"/>
      <c r="T25" s="142"/>
      <c r="U25" s="142"/>
    </row>
    <row r="26" spans="1:21" ht="15" customHeight="1">
      <c r="A26" s="76"/>
      <c r="B26" s="77"/>
      <c r="C26" s="78"/>
      <c r="D26" s="65" t="s">
        <v>21</v>
      </c>
      <c r="E26" s="66"/>
      <c r="F26" s="66"/>
      <c r="G26" s="66"/>
      <c r="H26" s="66"/>
      <c r="I26" s="66"/>
      <c r="J26" s="66"/>
      <c r="K26" s="66"/>
      <c r="L26" s="66"/>
      <c r="M26" s="71"/>
      <c r="N26" s="142"/>
      <c r="O26" s="142"/>
      <c r="P26" s="142"/>
      <c r="Q26" s="142"/>
      <c r="R26" s="142"/>
      <c r="S26" s="142"/>
      <c r="T26" s="142"/>
      <c r="U26" s="142"/>
    </row>
    <row r="27" spans="1:21" ht="38.25" customHeight="1">
      <c r="A27" s="79"/>
      <c r="B27" s="80"/>
      <c r="C27" s="81"/>
      <c r="D27" s="16" t="s">
        <v>22</v>
      </c>
      <c r="E27" s="67">
        <f>SUM(F27:L27)</f>
        <v>79411533.59</v>
      </c>
      <c r="F27" s="67">
        <f aca="true" t="shared" si="6" ref="F27:L27">F24</f>
        <v>2181603.07</v>
      </c>
      <c r="G27" s="67">
        <f t="shared" si="6"/>
        <v>11154136.29</v>
      </c>
      <c r="H27" s="67">
        <f t="shared" si="6"/>
        <v>11037999.97</v>
      </c>
      <c r="I27" s="67">
        <f t="shared" si="6"/>
        <v>11526106.81</v>
      </c>
      <c r="J27" s="67">
        <f t="shared" si="6"/>
        <v>10780290.04</v>
      </c>
      <c r="K27" s="67">
        <f t="shared" si="6"/>
        <v>14631747.27</v>
      </c>
      <c r="L27" s="67">
        <f t="shared" si="6"/>
        <v>18099650.14</v>
      </c>
      <c r="M27" s="72"/>
      <c r="N27" s="143"/>
      <c r="O27" s="143"/>
      <c r="P27" s="143"/>
      <c r="Q27" s="143"/>
      <c r="R27" s="143"/>
      <c r="S27" s="143"/>
      <c r="T27" s="143"/>
      <c r="U27" s="143"/>
    </row>
    <row r="28" spans="1:21" ht="15.75">
      <c r="A28" s="73" t="s">
        <v>26</v>
      </c>
      <c r="B28" s="74"/>
      <c r="C28" s="75"/>
      <c r="D28" s="9" t="s">
        <v>18</v>
      </c>
      <c r="E28" s="64">
        <f>SUM(F28:L28)</f>
        <v>79411533.59</v>
      </c>
      <c r="F28" s="64">
        <f aca="true" t="shared" si="7" ref="F28:L28">F30</f>
        <v>2181603.07</v>
      </c>
      <c r="G28" s="64">
        <f t="shared" si="7"/>
        <v>11154136.29</v>
      </c>
      <c r="H28" s="64">
        <f t="shared" si="7"/>
        <v>11037999.97</v>
      </c>
      <c r="I28" s="64">
        <f t="shared" si="7"/>
        <v>11526106.81</v>
      </c>
      <c r="J28" s="64">
        <f t="shared" si="7"/>
        <v>10780290.04</v>
      </c>
      <c r="K28" s="64">
        <f t="shared" si="7"/>
        <v>14631747.27</v>
      </c>
      <c r="L28" s="64">
        <f t="shared" si="7"/>
        <v>18099650.14</v>
      </c>
      <c r="M28" s="82" t="s">
        <v>25</v>
      </c>
      <c r="N28" s="83"/>
      <c r="O28" s="83"/>
      <c r="P28" s="83"/>
      <c r="Q28" s="83"/>
      <c r="R28" s="83"/>
      <c r="S28" s="83"/>
      <c r="T28" s="83"/>
      <c r="U28" s="84"/>
    </row>
    <row r="29" spans="1:21" ht="15.75">
      <c r="A29" s="76"/>
      <c r="B29" s="77"/>
      <c r="C29" s="78"/>
      <c r="D29" s="65" t="s">
        <v>21</v>
      </c>
      <c r="E29" s="66"/>
      <c r="F29" s="66"/>
      <c r="G29" s="66"/>
      <c r="H29" s="66"/>
      <c r="I29" s="66"/>
      <c r="J29" s="66"/>
      <c r="K29" s="66"/>
      <c r="L29" s="66"/>
      <c r="M29" s="85"/>
      <c r="N29" s="86"/>
      <c r="O29" s="86"/>
      <c r="P29" s="86"/>
      <c r="Q29" s="86"/>
      <c r="R29" s="86"/>
      <c r="S29" s="86"/>
      <c r="T29" s="86"/>
      <c r="U29" s="87"/>
    </row>
    <row r="30" spans="1:21" ht="15.75">
      <c r="A30" s="79"/>
      <c r="B30" s="80"/>
      <c r="C30" s="81"/>
      <c r="D30" s="16" t="s">
        <v>22</v>
      </c>
      <c r="E30" s="67">
        <f>SUM(F30:L30)</f>
        <v>79411533.59</v>
      </c>
      <c r="F30" s="67">
        <f aca="true" t="shared" si="8" ref="F30:L30">F18+F25</f>
        <v>2181603.07</v>
      </c>
      <c r="G30" s="67">
        <f t="shared" si="8"/>
        <v>11154136.29</v>
      </c>
      <c r="H30" s="67">
        <f t="shared" si="8"/>
        <v>11037999.97</v>
      </c>
      <c r="I30" s="67">
        <f t="shared" si="8"/>
        <v>11526106.81</v>
      </c>
      <c r="J30" s="67">
        <f t="shared" si="8"/>
        <v>10780290.04</v>
      </c>
      <c r="K30" s="67">
        <f t="shared" si="8"/>
        <v>14631747.27</v>
      </c>
      <c r="L30" s="67">
        <f t="shared" si="8"/>
        <v>18099650.14</v>
      </c>
      <c r="M30" s="88"/>
      <c r="N30" s="89"/>
      <c r="O30" s="89"/>
      <c r="P30" s="89"/>
      <c r="Q30" s="89"/>
      <c r="R30" s="89"/>
      <c r="S30" s="89"/>
      <c r="T30" s="89"/>
      <c r="U30" s="90"/>
    </row>
    <row r="32" ht="15.75">
      <c r="E32" s="19"/>
    </row>
  </sheetData>
  <sheetProtection/>
  <mergeCells count="43">
    <mergeCell ref="H2:U2"/>
    <mergeCell ref="H3:U3"/>
    <mergeCell ref="H1:U1"/>
    <mergeCell ref="Q15:Q20"/>
    <mergeCell ref="A6:U6"/>
    <mergeCell ref="A9:A11"/>
    <mergeCell ref="B9:B11"/>
    <mergeCell ref="C9:C11"/>
    <mergeCell ref="D9:D11"/>
    <mergeCell ref="E9:L9"/>
    <mergeCell ref="M9:T10"/>
    <mergeCell ref="U9:U11"/>
    <mergeCell ref="E10:L10"/>
    <mergeCell ref="S15:S20"/>
    <mergeCell ref="T15:T20"/>
    <mergeCell ref="U15:U20"/>
    <mergeCell ref="A18:C20"/>
    <mergeCell ref="B21:U21"/>
    <mergeCell ref="B13:U13"/>
    <mergeCell ref="B14:U14"/>
    <mergeCell ref="A15:A17"/>
    <mergeCell ref="B15:B17"/>
    <mergeCell ref="C15:C17"/>
    <mergeCell ref="C22:C24"/>
    <mergeCell ref="M22:M27"/>
    <mergeCell ref="N22:N27"/>
    <mergeCell ref="O22:O27"/>
    <mergeCell ref="A25:C27"/>
    <mergeCell ref="R15:R20"/>
    <mergeCell ref="M15:M20"/>
    <mergeCell ref="N15:N20"/>
    <mergeCell ref="O15:O20"/>
    <mergeCell ref="P15:P20"/>
    <mergeCell ref="A28:C30"/>
    <mergeCell ref="M28:U30"/>
    <mergeCell ref="P22:P27"/>
    <mergeCell ref="Q22:Q27"/>
    <mergeCell ref="R22:R27"/>
    <mergeCell ref="S22:S27"/>
    <mergeCell ref="T22:T27"/>
    <mergeCell ref="U22:U27"/>
    <mergeCell ref="A22:A24"/>
    <mergeCell ref="B22:B24"/>
  </mergeCells>
  <printOptions/>
  <pageMargins left="0.17" right="0.17" top="0.3" bottom="0.36" header="0.53" footer="0.5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2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38.421875" style="0" customWidth="1"/>
    <col min="2" max="2" width="15.57421875" style="0" bestFit="1" customWidth="1"/>
    <col min="3" max="9" width="16.28125" style="0" customWidth="1"/>
  </cols>
  <sheetData>
    <row r="1" spans="1:9" ht="15.75">
      <c r="A1" s="109" t="s">
        <v>103</v>
      </c>
      <c r="B1" s="109"/>
      <c r="C1" s="109"/>
      <c r="D1" s="109"/>
      <c r="E1" s="109"/>
      <c r="F1" s="109"/>
      <c r="G1" s="109"/>
      <c r="H1" s="109"/>
      <c r="I1" s="109"/>
    </row>
    <row r="2" spans="1:9" ht="15.75">
      <c r="A2" s="109" t="s">
        <v>38</v>
      </c>
      <c r="B2" s="109"/>
      <c r="C2" s="109"/>
      <c r="D2" s="109"/>
      <c r="E2" s="109"/>
      <c r="F2" s="109"/>
      <c r="G2" s="109"/>
      <c r="H2" s="109"/>
      <c r="I2" s="109"/>
    </row>
    <row r="3" spans="1:9" ht="23.25" customHeight="1">
      <c r="A3" s="109" t="s">
        <v>114</v>
      </c>
      <c r="B3" s="109"/>
      <c r="C3" s="109"/>
      <c r="D3" s="109"/>
      <c r="E3" s="109"/>
      <c r="F3" s="109"/>
      <c r="G3" s="109"/>
      <c r="H3" s="109"/>
      <c r="I3" s="109"/>
    </row>
    <row r="5" spans="6:9" ht="15.75">
      <c r="F5" s="1"/>
      <c r="H5" s="109" t="s">
        <v>104</v>
      </c>
      <c r="I5" s="109"/>
    </row>
    <row r="6" spans="1:10" ht="54.75" customHeight="1">
      <c r="A6" s="110" t="s">
        <v>91</v>
      </c>
      <c r="B6" s="110"/>
      <c r="C6" s="110"/>
      <c r="D6" s="110"/>
      <c r="E6" s="110"/>
      <c r="F6" s="110"/>
      <c r="G6" s="110"/>
      <c r="H6" s="110"/>
      <c r="I6" s="110"/>
      <c r="J6" s="21"/>
    </row>
    <row r="7" ht="15.75">
      <c r="F7" s="1"/>
    </row>
    <row r="9" spans="1:9" ht="15.75" customHeight="1">
      <c r="A9" s="97" t="s">
        <v>28</v>
      </c>
      <c r="B9" s="97" t="s">
        <v>29</v>
      </c>
      <c r="C9" s="97" t="s">
        <v>30</v>
      </c>
      <c r="D9" s="97"/>
      <c r="E9" s="97"/>
      <c r="F9" s="97"/>
      <c r="G9" s="97"/>
      <c r="H9" s="97"/>
      <c r="I9" s="97"/>
    </row>
    <row r="10" spans="1:9" ht="15.75">
      <c r="A10" s="97"/>
      <c r="B10" s="97"/>
      <c r="C10" s="4">
        <v>2014</v>
      </c>
      <c r="D10" s="4">
        <v>2015</v>
      </c>
      <c r="E10" s="4">
        <v>2016</v>
      </c>
      <c r="F10" s="4">
        <v>2017</v>
      </c>
      <c r="G10" s="4">
        <v>2018</v>
      </c>
      <c r="H10" s="4">
        <v>2019</v>
      </c>
      <c r="I10" s="4">
        <v>2020</v>
      </c>
    </row>
    <row r="11" spans="1:9" ht="1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3">
        <v>8</v>
      </c>
      <c r="I11" s="23">
        <v>9</v>
      </c>
    </row>
    <row r="12" spans="1:9" ht="15.75">
      <c r="A12" s="24" t="s">
        <v>90</v>
      </c>
      <c r="B12" s="25">
        <f aca="true" t="shared" si="0" ref="B12:I12">B16</f>
        <v>79411533.59</v>
      </c>
      <c r="C12" s="25">
        <f t="shared" si="0"/>
        <v>2181603.07</v>
      </c>
      <c r="D12" s="25">
        <f t="shared" si="0"/>
        <v>11154136.29</v>
      </c>
      <c r="E12" s="25">
        <f t="shared" si="0"/>
        <v>11037999.97</v>
      </c>
      <c r="F12" s="25">
        <f t="shared" si="0"/>
        <v>11526106.81</v>
      </c>
      <c r="G12" s="25">
        <f t="shared" si="0"/>
        <v>10780290.04</v>
      </c>
      <c r="H12" s="25">
        <f t="shared" si="0"/>
        <v>14631747.27</v>
      </c>
      <c r="I12" s="25">
        <f t="shared" si="0"/>
        <v>18099650.14</v>
      </c>
    </row>
    <row r="13" spans="1:9" ht="15.75">
      <c r="A13" s="8" t="s">
        <v>32</v>
      </c>
      <c r="B13" s="26"/>
      <c r="C13" s="26"/>
      <c r="D13" s="26"/>
      <c r="E13" s="26"/>
      <c r="F13" s="26"/>
      <c r="G13" s="26"/>
      <c r="H13" s="27"/>
      <c r="I13" s="27"/>
    </row>
    <row r="14" spans="1:9" ht="27" customHeight="1">
      <c r="A14" s="8" t="s">
        <v>33</v>
      </c>
      <c r="B14" s="26">
        <f aca="true" t="shared" si="1" ref="B14:I14">B16</f>
        <v>79411533.59</v>
      </c>
      <c r="C14" s="26">
        <f t="shared" si="1"/>
        <v>2181603.07</v>
      </c>
      <c r="D14" s="26">
        <f t="shared" si="1"/>
        <v>11154136.29</v>
      </c>
      <c r="E14" s="26">
        <f t="shared" si="1"/>
        <v>11037999.97</v>
      </c>
      <c r="F14" s="26">
        <f t="shared" si="1"/>
        <v>11526106.81</v>
      </c>
      <c r="G14" s="26">
        <f t="shared" si="1"/>
        <v>10780290.04</v>
      </c>
      <c r="H14" s="26">
        <f t="shared" si="1"/>
        <v>14631747.27</v>
      </c>
      <c r="I14" s="26">
        <f t="shared" si="1"/>
        <v>18099650.14</v>
      </c>
    </row>
    <row r="15" spans="1:9" ht="31.5">
      <c r="A15" s="8" t="s">
        <v>34</v>
      </c>
      <c r="B15" s="26"/>
      <c r="C15" s="26"/>
      <c r="D15" s="26"/>
      <c r="E15" s="26"/>
      <c r="F15" s="26"/>
      <c r="G15" s="26"/>
      <c r="H15" s="27"/>
      <c r="I15" s="27"/>
    </row>
    <row r="16" spans="1:9" s="28" customFormat="1" ht="47.25">
      <c r="A16" s="8" t="s">
        <v>35</v>
      </c>
      <c r="B16" s="26">
        <f aca="true" t="shared" si="2" ref="B16:I16">B18</f>
        <v>79411533.59</v>
      </c>
      <c r="C16" s="26">
        <f t="shared" si="2"/>
        <v>2181603.07</v>
      </c>
      <c r="D16" s="26">
        <f t="shared" si="2"/>
        <v>11154136.29</v>
      </c>
      <c r="E16" s="26">
        <f t="shared" si="2"/>
        <v>11037999.97</v>
      </c>
      <c r="F16" s="26">
        <f t="shared" si="2"/>
        <v>11526106.81</v>
      </c>
      <c r="G16" s="26">
        <f t="shared" si="2"/>
        <v>10780290.04</v>
      </c>
      <c r="H16" s="26">
        <f t="shared" si="2"/>
        <v>14631747.27</v>
      </c>
      <c r="I16" s="26">
        <f t="shared" si="2"/>
        <v>18099650.14</v>
      </c>
    </row>
    <row r="17" spans="1:9" ht="15.75">
      <c r="A17" s="8" t="s">
        <v>32</v>
      </c>
      <c r="B17" s="26"/>
      <c r="C17" s="26"/>
      <c r="D17" s="26"/>
      <c r="E17" s="26"/>
      <c r="F17" s="26"/>
      <c r="G17" s="26"/>
      <c r="H17" s="27"/>
      <c r="I17" s="27"/>
    </row>
    <row r="18" spans="1:9" ht="27" customHeight="1">
      <c r="A18" s="8" t="s">
        <v>33</v>
      </c>
      <c r="B18" s="30">
        <f>SUM(C18:I18)</f>
        <v>79411533.59</v>
      </c>
      <c r="C18" s="30">
        <f>'[1]3(2)'!F27</f>
        <v>2181603.07</v>
      </c>
      <c r="D18" s="30">
        <f>'[1]3(2)'!G27</f>
        <v>11154136.29</v>
      </c>
      <c r="E18" s="30">
        <f>'[1]3(2)'!H27</f>
        <v>11037999.97</v>
      </c>
      <c r="F18" s="30">
        <f>'[1]3(2)'!I27</f>
        <v>11526106.81</v>
      </c>
      <c r="G18" s="30">
        <f>'[1]3(2)'!J27</f>
        <v>10780290.04</v>
      </c>
      <c r="H18" s="30">
        <f>'[1]3(2)'!K27</f>
        <v>14631747.27</v>
      </c>
      <c r="I18" s="30">
        <f>'[1]3(2)'!L27</f>
        <v>18099650.14</v>
      </c>
    </row>
    <row r="19" spans="1:9" ht="31.5">
      <c r="A19" s="8" t="s">
        <v>36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</row>
    <row r="21" spans="2:9" ht="12.75">
      <c r="B21" s="31"/>
      <c r="C21" s="31"/>
      <c r="D21" s="31"/>
      <c r="E21" s="31"/>
      <c r="F21" s="31"/>
      <c r="G21" s="31"/>
      <c r="H21" s="31"/>
      <c r="I21" s="31"/>
    </row>
    <row r="22" spans="2:9" ht="12.75">
      <c r="B22" s="31"/>
      <c r="C22" s="31"/>
      <c r="D22" s="31"/>
      <c r="E22" s="31"/>
      <c r="F22" s="31"/>
      <c r="G22" s="31"/>
      <c r="H22" s="31"/>
      <c r="I22" s="31"/>
    </row>
  </sheetData>
  <sheetProtection/>
  <mergeCells count="8">
    <mergeCell ref="A1:I1"/>
    <mergeCell ref="A2:I2"/>
    <mergeCell ref="A3:I3"/>
    <mergeCell ref="H5:I5"/>
    <mergeCell ref="A6:I6"/>
    <mergeCell ref="A9:A10"/>
    <mergeCell ref="B9:B10"/>
    <mergeCell ref="C9:I9"/>
  </mergeCells>
  <printOptions/>
  <pageMargins left="0.37" right="0.45" top="0.61" bottom="1" header="0.5" footer="0.5"/>
  <pageSetup fitToHeight="0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9"/>
  <sheetViews>
    <sheetView zoomScalePageLayoutView="0" workbookViewId="0" topLeftCell="A1">
      <selection activeCell="I3" sqref="I3:N3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10.8515625" style="1" customWidth="1"/>
    <col min="4" max="4" width="9.57421875" style="1" customWidth="1"/>
    <col min="5" max="5" width="14.421875" style="1" customWidth="1"/>
    <col min="6" max="6" width="13.140625" style="2" customWidth="1"/>
    <col min="7" max="7" width="15.421875" style="1" customWidth="1"/>
    <col min="8" max="8" width="12.7109375" style="1" customWidth="1"/>
    <col min="9" max="9" width="14.140625" style="1" customWidth="1"/>
    <col min="10" max="10" width="27.8515625" style="1" customWidth="1"/>
    <col min="11" max="11" width="11.28125" style="1" customWidth="1"/>
    <col min="12" max="12" width="9.140625" style="1" customWidth="1"/>
    <col min="13" max="13" width="11.00390625" style="1" customWidth="1"/>
    <col min="14" max="14" width="20.421875" style="1" customWidth="1"/>
    <col min="15" max="16" width="9.140625" style="1" customWidth="1"/>
    <col min="17" max="17" width="11.28125" style="1" bestFit="1" customWidth="1"/>
    <col min="18" max="16384" width="9.140625" style="1" customWidth="1"/>
  </cols>
  <sheetData>
    <row r="1" spans="9:14" ht="15.75">
      <c r="I1" s="109" t="s">
        <v>110</v>
      </c>
      <c r="J1" s="109"/>
      <c r="K1" s="109"/>
      <c r="L1" s="109"/>
      <c r="M1" s="109"/>
      <c r="N1" s="109"/>
    </row>
    <row r="2" spans="9:14" ht="15.75">
      <c r="I2" s="109" t="s">
        <v>38</v>
      </c>
      <c r="J2" s="109"/>
      <c r="K2" s="109"/>
      <c r="L2" s="109"/>
      <c r="M2" s="109"/>
      <c r="N2" s="109"/>
    </row>
    <row r="3" spans="9:14" ht="15.75">
      <c r="I3" s="109" t="s">
        <v>114</v>
      </c>
      <c r="J3" s="109"/>
      <c r="K3" s="109"/>
      <c r="L3" s="109"/>
      <c r="M3" s="109"/>
      <c r="N3" s="109"/>
    </row>
    <row r="5" ht="15.75">
      <c r="N5" s="3" t="s">
        <v>111</v>
      </c>
    </row>
    <row r="6" spans="1:14" ht="15.75">
      <c r="A6" s="110" t="s">
        <v>92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9" spans="1:14" ht="35.25" customHeight="1">
      <c r="A9" s="97" t="s">
        <v>1</v>
      </c>
      <c r="B9" s="97" t="s">
        <v>2</v>
      </c>
      <c r="C9" s="97" t="s">
        <v>3</v>
      </c>
      <c r="D9" s="97" t="s">
        <v>4</v>
      </c>
      <c r="E9" s="98" t="s">
        <v>5</v>
      </c>
      <c r="F9" s="99"/>
      <c r="G9" s="99"/>
      <c r="H9" s="99"/>
      <c r="I9" s="100"/>
      <c r="J9" s="112" t="s">
        <v>6</v>
      </c>
      <c r="K9" s="113"/>
      <c r="L9" s="113"/>
      <c r="M9" s="114"/>
      <c r="N9" s="97" t="s">
        <v>7</v>
      </c>
    </row>
    <row r="10" spans="1:14" ht="15.75">
      <c r="A10" s="97"/>
      <c r="B10" s="97"/>
      <c r="C10" s="97"/>
      <c r="D10" s="97"/>
      <c r="E10" s="98" t="s">
        <v>8</v>
      </c>
      <c r="F10" s="99"/>
      <c r="G10" s="99"/>
      <c r="H10" s="99"/>
      <c r="I10" s="100"/>
      <c r="J10" s="115"/>
      <c r="K10" s="116"/>
      <c r="L10" s="116"/>
      <c r="M10" s="117"/>
      <c r="N10" s="97"/>
    </row>
    <row r="11" spans="1:14" ht="60.75" customHeight="1">
      <c r="A11" s="97"/>
      <c r="B11" s="97"/>
      <c r="C11" s="97"/>
      <c r="D11" s="97"/>
      <c r="E11" s="4" t="s">
        <v>9</v>
      </c>
      <c r="F11" s="5">
        <v>2017</v>
      </c>
      <c r="G11" s="4">
        <v>2018</v>
      </c>
      <c r="H11" s="4">
        <v>2019</v>
      </c>
      <c r="I11" s="4">
        <v>2020</v>
      </c>
      <c r="J11" s="4" t="s">
        <v>10</v>
      </c>
      <c r="K11" s="4">
        <v>2018</v>
      </c>
      <c r="L11" s="4">
        <v>2019</v>
      </c>
      <c r="M11" s="4">
        <v>2020</v>
      </c>
      <c r="N11" s="97"/>
    </row>
    <row r="12" spans="1:14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7">
        <v>6</v>
      </c>
      <c r="G12" s="6">
        <v>7</v>
      </c>
      <c r="H12" s="6">
        <v>8</v>
      </c>
      <c r="I12" s="6">
        <v>9</v>
      </c>
      <c r="J12" s="6">
        <f>I12+1</f>
        <v>10</v>
      </c>
      <c r="K12" s="6">
        <f>J12+1</f>
        <v>11</v>
      </c>
      <c r="L12" s="6">
        <f>K12+1</f>
        <v>12</v>
      </c>
      <c r="M12" s="6">
        <f>L12+1</f>
        <v>13</v>
      </c>
      <c r="N12" s="6">
        <f>M12+1</f>
        <v>14</v>
      </c>
    </row>
    <row r="13" spans="1:14" ht="15.75" customHeight="1">
      <c r="A13" s="101" t="s">
        <v>93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3"/>
    </row>
    <row r="14" spans="1:14" ht="21.75" customHeight="1">
      <c r="A14" s="4" t="s">
        <v>13</v>
      </c>
      <c r="B14" s="104" t="s">
        <v>94</v>
      </c>
      <c r="C14" s="104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74.25" customHeight="1">
      <c r="A15" s="106" t="s">
        <v>15</v>
      </c>
      <c r="B15" s="106" t="s">
        <v>95</v>
      </c>
      <c r="C15" s="106" t="s">
        <v>96</v>
      </c>
      <c r="D15" s="106" t="s">
        <v>18</v>
      </c>
      <c r="E15" s="94">
        <f>SUM(F15:I20)</f>
        <v>80246389.67</v>
      </c>
      <c r="F15" s="94">
        <v>340295.78</v>
      </c>
      <c r="G15" s="94">
        <v>14941750.12</v>
      </c>
      <c r="H15" s="91">
        <v>32362088.72</v>
      </c>
      <c r="I15" s="91">
        <v>32602255.05</v>
      </c>
      <c r="J15" s="70" t="s">
        <v>97</v>
      </c>
      <c r="K15" s="70">
        <v>95</v>
      </c>
      <c r="L15" s="70">
        <v>100</v>
      </c>
      <c r="M15" s="70">
        <v>100</v>
      </c>
      <c r="N15" s="70" t="s">
        <v>98</v>
      </c>
    </row>
    <row r="16" spans="1:14" ht="15" customHeight="1">
      <c r="A16" s="107"/>
      <c r="B16" s="107"/>
      <c r="C16" s="107"/>
      <c r="D16" s="107" t="s">
        <v>21</v>
      </c>
      <c r="E16" s="95"/>
      <c r="F16" s="95"/>
      <c r="G16" s="95"/>
      <c r="H16" s="92"/>
      <c r="I16" s="92"/>
      <c r="J16" s="71"/>
      <c r="K16" s="71"/>
      <c r="L16" s="71"/>
      <c r="M16" s="71"/>
      <c r="N16" s="71"/>
    </row>
    <row r="17" spans="1:14" ht="60.75" customHeight="1">
      <c r="A17" s="107"/>
      <c r="B17" s="107"/>
      <c r="C17" s="107"/>
      <c r="D17" s="107" t="s">
        <v>22</v>
      </c>
      <c r="E17" s="95"/>
      <c r="F17" s="95"/>
      <c r="G17" s="95"/>
      <c r="H17" s="92"/>
      <c r="I17" s="92"/>
      <c r="J17" s="72"/>
      <c r="K17" s="72"/>
      <c r="L17" s="72"/>
      <c r="M17" s="72"/>
      <c r="N17" s="72"/>
    </row>
    <row r="18" spans="1:17" ht="60.75" customHeight="1">
      <c r="A18" s="107"/>
      <c r="B18" s="107"/>
      <c r="C18" s="107"/>
      <c r="D18" s="107"/>
      <c r="E18" s="95"/>
      <c r="F18" s="95"/>
      <c r="G18" s="95"/>
      <c r="H18" s="92"/>
      <c r="I18" s="92"/>
      <c r="J18" s="70" t="s">
        <v>99</v>
      </c>
      <c r="K18" s="70">
        <v>5</v>
      </c>
      <c r="L18" s="70">
        <v>0</v>
      </c>
      <c r="M18" s="70">
        <v>0</v>
      </c>
      <c r="N18" s="70" t="s">
        <v>98</v>
      </c>
      <c r="Q18" s="19"/>
    </row>
    <row r="19" spans="1:14" ht="60.75" customHeight="1">
      <c r="A19" s="107"/>
      <c r="B19" s="107"/>
      <c r="C19" s="107"/>
      <c r="D19" s="107"/>
      <c r="E19" s="95"/>
      <c r="F19" s="95"/>
      <c r="G19" s="95"/>
      <c r="H19" s="92"/>
      <c r="I19" s="92"/>
      <c r="J19" s="71"/>
      <c r="K19" s="71"/>
      <c r="L19" s="71"/>
      <c r="M19" s="71"/>
      <c r="N19" s="71"/>
    </row>
    <row r="20" spans="1:14" ht="60.75" customHeight="1">
      <c r="A20" s="108"/>
      <c r="B20" s="108"/>
      <c r="C20" s="108"/>
      <c r="D20" s="108"/>
      <c r="E20" s="96"/>
      <c r="F20" s="96"/>
      <c r="G20" s="96"/>
      <c r="H20" s="93"/>
      <c r="I20" s="93"/>
      <c r="J20" s="72"/>
      <c r="K20" s="72"/>
      <c r="L20" s="72"/>
      <c r="M20" s="72"/>
      <c r="N20" s="72"/>
    </row>
    <row r="21" spans="1:14" ht="15.75">
      <c r="A21" s="73" t="s">
        <v>24</v>
      </c>
      <c r="B21" s="74"/>
      <c r="C21" s="75"/>
      <c r="D21" s="9" t="s">
        <v>18</v>
      </c>
      <c r="E21" s="10">
        <f>E23</f>
        <v>80246389.67</v>
      </c>
      <c r="F21" s="11">
        <f>F23</f>
        <v>340295.78</v>
      </c>
      <c r="G21" s="10">
        <f>G23</f>
        <v>14941750.12</v>
      </c>
      <c r="H21" s="10">
        <f>H23</f>
        <v>32362088.72</v>
      </c>
      <c r="I21" s="10">
        <f>I23</f>
        <v>32602255.05</v>
      </c>
      <c r="J21" s="82" t="s">
        <v>25</v>
      </c>
      <c r="K21" s="83"/>
      <c r="L21" s="83"/>
      <c r="M21" s="83"/>
      <c r="N21" s="84"/>
    </row>
    <row r="22" spans="1:14" s="15" customFormat="1" ht="15.75">
      <c r="A22" s="76"/>
      <c r="B22" s="77"/>
      <c r="C22" s="78"/>
      <c r="D22" s="12" t="s">
        <v>21</v>
      </c>
      <c r="E22" s="13"/>
      <c r="F22" s="14"/>
      <c r="G22" s="13"/>
      <c r="H22" s="13"/>
      <c r="I22" s="13"/>
      <c r="J22" s="85"/>
      <c r="K22" s="86"/>
      <c r="L22" s="86"/>
      <c r="M22" s="86"/>
      <c r="N22" s="87"/>
    </row>
    <row r="23" spans="1:14" ht="15.75">
      <c r="A23" s="79"/>
      <c r="B23" s="80"/>
      <c r="C23" s="81"/>
      <c r="D23" s="16" t="s">
        <v>22</v>
      </c>
      <c r="E23" s="17">
        <f>E15</f>
        <v>80246389.67</v>
      </c>
      <c r="F23" s="17">
        <f>F15</f>
        <v>340295.78</v>
      </c>
      <c r="G23" s="17">
        <f>G15</f>
        <v>14941750.12</v>
      </c>
      <c r="H23" s="17">
        <f>H15</f>
        <v>32362088.72</v>
      </c>
      <c r="I23" s="17">
        <f>I15</f>
        <v>32602255.05</v>
      </c>
      <c r="J23" s="85"/>
      <c r="K23" s="86"/>
      <c r="L23" s="86"/>
      <c r="M23" s="86"/>
      <c r="N23" s="87"/>
    </row>
    <row r="24" spans="1:14" ht="15.75">
      <c r="A24" s="73" t="s">
        <v>26</v>
      </c>
      <c r="B24" s="74"/>
      <c r="C24" s="75"/>
      <c r="D24" s="9" t="s">
        <v>18</v>
      </c>
      <c r="E24" s="10">
        <f>E26</f>
        <v>80246389.67</v>
      </c>
      <c r="F24" s="10">
        <f>F26</f>
        <v>340295.78</v>
      </c>
      <c r="G24" s="10">
        <f>G26</f>
        <v>14941750.12</v>
      </c>
      <c r="H24" s="10">
        <f>H26</f>
        <v>32362088.72</v>
      </c>
      <c r="I24" s="10">
        <f>I26</f>
        <v>32602255.05</v>
      </c>
      <c r="J24" s="85"/>
      <c r="K24" s="86"/>
      <c r="L24" s="86"/>
      <c r="M24" s="86"/>
      <c r="N24" s="87"/>
    </row>
    <row r="25" spans="1:14" s="15" customFormat="1" ht="15.75">
      <c r="A25" s="76"/>
      <c r="B25" s="77"/>
      <c r="C25" s="78"/>
      <c r="D25" s="12" t="s">
        <v>21</v>
      </c>
      <c r="E25" s="13"/>
      <c r="F25" s="13"/>
      <c r="G25" s="13"/>
      <c r="H25" s="13"/>
      <c r="I25" s="13"/>
      <c r="J25" s="85"/>
      <c r="K25" s="86"/>
      <c r="L25" s="86"/>
      <c r="M25" s="86"/>
      <c r="N25" s="87"/>
    </row>
    <row r="26" spans="1:14" ht="15.75">
      <c r="A26" s="79"/>
      <c r="B26" s="80"/>
      <c r="C26" s="81"/>
      <c r="D26" s="16" t="s">
        <v>22</v>
      </c>
      <c r="E26" s="17">
        <f>E23</f>
        <v>80246389.67</v>
      </c>
      <c r="F26" s="17">
        <f>F23</f>
        <v>340295.78</v>
      </c>
      <c r="G26" s="17">
        <f>G23</f>
        <v>14941750.12</v>
      </c>
      <c r="H26" s="17">
        <f>H23</f>
        <v>32362088.72</v>
      </c>
      <c r="I26" s="17">
        <f>I23</f>
        <v>32602255.05</v>
      </c>
      <c r="J26" s="88"/>
      <c r="K26" s="89"/>
      <c r="L26" s="89"/>
      <c r="M26" s="89"/>
      <c r="N26" s="90"/>
    </row>
    <row r="29" ht="15.75">
      <c r="E29" s="19"/>
    </row>
  </sheetData>
  <sheetProtection/>
  <mergeCells count="36">
    <mergeCell ref="J9:M10"/>
    <mergeCell ref="N9:N11"/>
    <mergeCell ref="E10:I10"/>
    <mergeCell ref="I1:N1"/>
    <mergeCell ref="I2:N2"/>
    <mergeCell ref="I3:N3"/>
    <mergeCell ref="E15:E20"/>
    <mergeCell ref="F15:F20"/>
    <mergeCell ref="G15:G20"/>
    <mergeCell ref="H15:H20"/>
    <mergeCell ref="A6:N6"/>
    <mergeCell ref="A9:A11"/>
    <mergeCell ref="B9:B11"/>
    <mergeCell ref="C9:C11"/>
    <mergeCell ref="D9:D11"/>
    <mergeCell ref="E9:I9"/>
    <mergeCell ref="J18:J20"/>
    <mergeCell ref="K18:K20"/>
    <mergeCell ref="L18:L20"/>
    <mergeCell ref="M18:M20"/>
    <mergeCell ref="A13:N13"/>
    <mergeCell ref="B14:N14"/>
    <mergeCell ref="A15:A20"/>
    <mergeCell ref="B15:B20"/>
    <mergeCell ref="C15:C20"/>
    <mergeCell ref="D15:D20"/>
    <mergeCell ref="N18:N20"/>
    <mergeCell ref="A21:C23"/>
    <mergeCell ref="J21:N26"/>
    <mergeCell ref="A24:C26"/>
    <mergeCell ref="I15:I20"/>
    <mergeCell ref="J15:J17"/>
    <mergeCell ref="K15:K17"/>
    <mergeCell ref="L15:L17"/>
    <mergeCell ref="M15:M17"/>
    <mergeCell ref="N15:N17"/>
  </mergeCells>
  <printOptions/>
  <pageMargins left="0.15748031496062992" right="0.15748031496062992" top="0.31496062992125984" bottom="0.35433070866141736" header="0.5118110236220472" footer="0.5118110236220472"/>
  <pageSetup fitToHeight="0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2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38.421875" style="0" customWidth="1"/>
    <col min="2" max="2" width="15.57421875" style="0" bestFit="1" customWidth="1"/>
    <col min="3" max="3" width="14.421875" style="0" customWidth="1"/>
    <col min="4" max="5" width="12.28125" style="0" bestFit="1" customWidth="1"/>
    <col min="6" max="6" width="14.421875" style="0" customWidth="1"/>
  </cols>
  <sheetData>
    <row r="1" spans="1:6" ht="15.75">
      <c r="A1" s="109" t="s">
        <v>112</v>
      </c>
      <c r="B1" s="109"/>
      <c r="C1" s="109"/>
      <c r="D1" s="109"/>
      <c r="E1" s="109"/>
      <c r="F1" s="109"/>
    </row>
    <row r="2" spans="1:6" ht="15.75">
      <c r="A2" s="109" t="s">
        <v>38</v>
      </c>
      <c r="B2" s="109"/>
      <c r="C2" s="109"/>
      <c r="D2" s="109"/>
      <c r="E2" s="109"/>
      <c r="F2" s="109"/>
    </row>
    <row r="3" spans="1:6" ht="15.75">
      <c r="A3" s="109" t="s">
        <v>114</v>
      </c>
      <c r="B3" s="109"/>
      <c r="C3" s="109"/>
      <c r="D3" s="109"/>
      <c r="E3" s="109"/>
      <c r="F3" s="109"/>
    </row>
    <row r="5" spans="3:6" ht="15.75">
      <c r="C5" s="1"/>
      <c r="E5" s="109" t="s">
        <v>113</v>
      </c>
      <c r="F5" s="109"/>
    </row>
    <row r="6" spans="1:7" ht="54.75" customHeight="1">
      <c r="A6" s="110" t="s">
        <v>100</v>
      </c>
      <c r="B6" s="110"/>
      <c r="C6" s="110"/>
      <c r="D6" s="110"/>
      <c r="E6" s="110"/>
      <c r="F6" s="110"/>
      <c r="G6" s="21"/>
    </row>
    <row r="7" ht="15.75">
      <c r="C7" s="1"/>
    </row>
    <row r="9" spans="1:6" ht="15.75" customHeight="1">
      <c r="A9" s="97" t="s">
        <v>28</v>
      </c>
      <c r="B9" s="97" t="s">
        <v>29</v>
      </c>
      <c r="C9" s="97" t="s">
        <v>30</v>
      </c>
      <c r="D9" s="97"/>
      <c r="E9" s="97"/>
      <c r="F9" s="97"/>
    </row>
    <row r="10" spans="1:6" ht="15.75">
      <c r="A10" s="97"/>
      <c r="B10" s="97"/>
      <c r="C10" s="4">
        <v>2017</v>
      </c>
      <c r="D10" s="4">
        <v>2018</v>
      </c>
      <c r="E10" s="4">
        <v>2019</v>
      </c>
      <c r="F10" s="4">
        <v>2020</v>
      </c>
    </row>
    <row r="11" spans="1:6" ht="15">
      <c r="A11" s="22">
        <v>1</v>
      </c>
      <c r="B11" s="22">
        <v>2</v>
      </c>
      <c r="C11" s="22">
        <v>3</v>
      </c>
      <c r="D11" s="22">
        <v>4</v>
      </c>
      <c r="E11" s="23">
        <v>5</v>
      </c>
      <c r="F11" s="23">
        <v>6</v>
      </c>
    </row>
    <row r="12" spans="1:6" ht="15.75">
      <c r="A12" s="24" t="s">
        <v>101</v>
      </c>
      <c r="B12" s="25">
        <f>B16</f>
        <v>80246389.67</v>
      </c>
      <c r="C12" s="25">
        <f>C16</f>
        <v>340295.78</v>
      </c>
      <c r="D12" s="25">
        <f>D16</f>
        <v>14941750.12</v>
      </c>
      <c r="E12" s="25">
        <f>E16</f>
        <v>32362088.72</v>
      </c>
      <c r="F12" s="25">
        <f>F16</f>
        <v>32602255.05</v>
      </c>
    </row>
    <row r="13" spans="1:6" ht="15.75">
      <c r="A13" s="8" t="s">
        <v>32</v>
      </c>
      <c r="B13" s="26"/>
      <c r="C13" s="26"/>
      <c r="D13" s="26"/>
      <c r="E13" s="27"/>
      <c r="F13" s="27"/>
    </row>
    <row r="14" spans="1:6" ht="27" customHeight="1">
      <c r="A14" s="8" t="s">
        <v>33</v>
      </c>
      <c r="B14" s="26">
        <f>B16</f>
        <v>80246389.67</v>
      </c>
      <c r="C14" s="26">
        <f>C16</f>
        <v>340295.78</v>
      </c>
      <c r="D14" s="26">
        <f>D16</f>
        <v>14941750.12</v>
      </c>
      <c r="E14" s="26">
        <f>E16</f>
        <v>32362088.72</v>
      </c>
      <c r="F14" s="26">
        <f>F16</f>
        <v>32602255.05</v>
      </c>
    </row>
    <row r="15" spans="1:6" ht="31.5">
      <c r="A15" s="8" t="s">
        <v>34</v>
      </c>
      <c r="B15" s="26"/>
      <c r="C15" s="26"/>
      <c r="D15" s="26"/>
      <c r="E15" s="27"/>
      <c r="F15" s="27"/>
    </row>
    <row r="16" spans="1:6" s="28" customFormat="1" ht="47.25">
      <c r="A16" s="8" t="s">
        <v>35</v>
      </c>
      <c r="B16" s="26">
        <f>B18</f>
        <v>80246389.67</v>
      </c>
      <c r="C16" s="26">
        <f>C18</f>
        <v>340295.78</v>
      </c>
      <c r="D16" s="26">
        <f>D18</f>
        <v>14941750.12</v>
      </c>
      <c r="E16" s="26">
        <f>E18</f>
        <v>32362088.72</v>
      </c>
      <c r="F16" s="26">
        <f>F18</f>
        <v>32602255.05</v>
      </c>
    </row>
    <row r="17" spans="1:6" ht="15.75">
      <c r="A17" s="8" t="s">
        <v>32</v>
      </c>
      <c r="B17" s="26"/>
      <c r="C17" s="26"/>
      <c r="D17" s="26"/>
      <c r="E17" s="27"/>
      <c r="F17" s="27"/>
    </row>
    <row r="18" spans="1:6" ht="27" customHeight="1">
      <c r="A18" s="8" t="s">
        <v>33</v>
      </c>
      <c r="B18" s="30">
        <f>SUM(C18:F18)</f>
        <v>80246389.67</v>
      </c>
      <c r="C18" s="30">
        <f>'[1]2(3)'!F23</f>
        <v>340295.78</v>
      </c>
      <c r="D18" s="30">
        <f>'[1]2(3)'!G23</f>
        <v>14941750.12</v>
      </c>
      <c r="E18" s="30">
        <f>'[1]2(3)'!H23</f>
        <v>32362088.72</v>
      </c>
      <c r="F18" s="30">
        <f>'[1]2(3)'!I23</f>
        <v>32602255.05</v>
      </c>
    </row>
    <row r="19" spans="1:6" ht="31.5">
      <c r="A19" s="8" t="s">
        <v>36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</row>
    <row r="22" ht="12.75">
      <c r="B22" s="31"/>
    </row>
  </sheetData>
  <sheetProtection/>
  <mergeCells count="8">
    <mergeCell ref="E5:F5"/>
    <mergeCell ref="A6:F6"/>
    <mergeCell ref="A9:A10"/>
    <mergeCell ref="B9:B10"/>
    <mergeCell ref="C9:F9"/>
    <mergeCell ref="A1:F1"/>
    <mergeCell ref="A2:F2"/>
    <mergeCell ref="A3:F3"/>
  </mergeCells>
  <printOptions/>
  <pageMargins left="0.37" right="0.45" top="0.6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CvindinaGV</dc:creator>
  <cp:keywords/>
  <dc:description/>
  <cp:lastModifiedBy>Полянина Александра Александровна</cp:lastModifiedBy>
  <dcterms:created xsi:type="dcterms:W3CDTF">2018-11-14T09:00:31Z</dcterms:created>
  <dcterms:modified xsi:type="dcterms:W3CDTF">2018-12-04T08:09:13Z</dcterms:modified>
  <cp:category/>
  <cp:version/>
  <cp:contentType/>
  <cp:contentStatus/>
</cp:coreProperties>
</file>