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525" windowWidth="19320" windowHeight="11025" tabRatio="886" activeTab="0"/>
  </bookViews>
  <sheets>
    <sheet name="Таблица 2 (1)" sheetId="1" r:id="rId1"/>
    <sheet name="Таблица 3 (1)" sheetId="2" r:id="rId2"/>
  </sheets>
  <definedNames>
    <definedName name="_xlnm.Print_Area" localSheetId="1">'Таблица 3 (1)'!$A$1:$Q$81</definedName>
  </definedNames>
  <calcPr fullCalcOnLoad="1"/>
</workbook>
</file>

<file path=xl/sharedStrings.xml><?xml version="1.0" encoding="utf-8"?>
<sst xmlns="http://schemas.openxmlformats.org/spreadsheetml/2006/main" count="178" uniqueCount="80">
  <si>
    <t>ОБ</t>
  </si>
  <si>
    <t>ФБ</t>
  </si>
  <si>
    <t>МБ</t>
  </si>
  <si>
    <t>ВБС</t>
  </si>
  <si>
    <t>Всего</t>
  </si>
  <si>
    <t>1.1.</t>
  </si>
  <si>
    <t>1.2.</t>
  </si>
  <si>
    <t>2.1.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</si>
  <si>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</si>
  <si>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</si>
  <si>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</si>
  <si>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</si>
  <si>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</si>
  <si>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</si>
  <si>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</si>
  <si>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</si>
  <si>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</si>
  <si>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</si>
  <si>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№  п/п</t>
  </si>
  <si>
    <t>Наименование, ед.измерения</t>
  </si>
  <si>
    <t>2.2.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</si>
  <si>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</si>
  <si>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</si>
  <si>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</si>
  <si>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2018 год</t>
  </si>
  <si>
    <t>2019 год</t>
  </si>
  <si>
    <t>2020 год</t>
  </si>
  <si>
    <t>Итого по задаче 1:</t>
  </si>
  <si>
    <t>Итого по задаче 2:</t>
  </si>
  <si>
    <t>Исполнитель, перечень организаций, участвующих в реализации основных мероприятий</t>
  </si>
  <si>
    <t>2.3.</t>
  </si>
  <si>
    <t>2.4.</t>
  </si>
  <si>
    <t>3.1.</t>
  </si>
  <si>
    <t>Итого по задаче 3:</t>
  </si>
  <si>
    <t xml:space="preserve">Показатели (индикаторы) результативности выполнения основных мероприятий </t>
  </si>
  <si>
    <t>Количество реализуемых видов деятельности, ед.</t>
  </si>
  <si>
    <t>2021 год</t>
  </si>
  <si>
    <t>2022 год</t>
  </si>
  <si>
    <t>2018-2022 годы</t>
  </si>
  <si>
    <t>Задача 1. Обеспечение формирования единого облика муниципального образования</t>
  </si>
  <si>
    <t>Проведение инвентаризации территории муниципального образования с оформлением паспортов благоустройств</t>
  </si>
  <si>
    <t>Проведение работ по ликвидации вывесок, нарушающих архитектурный облик зданий</t>
  </si>
  <si>
    <t>не требует финансирования</t>
  </si>
  <si>
    <t>УМС</t>
  </si>
  <si>
    <t>Количество паспортов благоустройства дворовых и общественных территорий</t>
  </si>
  <si>
    <t>Задача 2. Обеспечение создания и развития объектов благоустройства на территории муниципального образования, включая объекты, находящиеся в частной собственности и прилегающие к ним территории</t>
  </si>
  <si>
    <t xml:space="preserve">
Благоустройство дворовых территорий городов и населенного пункта ЗАТО Александровск</t>
  </si>
  <si>
    <t xml:space="preserve">
Благоустройство общественных территорий городов и населенного пункта ЗАТО Александровск (площадей, набережных, улиц, пешеходных зон, скверов и парков)</t>
  </si>
  <si>
    <t xml:space="preserve">
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 </t>
  </si>
  <si>
    <t>ВСЕГО по Муниципальной Программе</t>
  </si>
  <si>
    <t>МКУ ОКС</t>
  </si>
  <si>
    <t>Задача 3.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</t>
  </si>
  <si>
    <t>2.5.</t>
  </si>
  <si>
    <t>2.6.</t>
  </si>
  <si>
    <t xml:space="preserve">Улучшение технического состояния и приведение в качественное состояние объектов инфраструктуры и благоустройства на территории ЗАТО </t>
  </si>
  <si>
    <t>Создание условий и организация обустройства мест массового отдыха населения</t>
  </si>
  <si>
    <t>Количество мероприятий, проведенных в целях создания благоприятных условий для комфортного отдыха населения, ед.</t>
  </si>
  <si>
    <t>Улучшение качества освещения улиц на территории муниципального образования ЗАТО Александровск</t>
  </si>
  <si>
    <t>возможно приобретение программного продукта для учета объектов инвентаризации</t>
  </si>
  <si>
    <t>Уровень содержания лестничных сходов, детских площадок, скверов, тротуаров и дорожек в городах и населенном пункте муниципального образования ЗАТО Александровск, %</t>
  </si>
  <si>
    <t>Уровень технического состояния объектов инфраструктуры, %</t>
  </si>
  <si>
    <t>Таблица № 2 (1)</t>
  </si>
  <si>
    <t>Приложение № 2 к постановлению администрации  ЗАТО Александровск от ___________№________</t>
  </si>
  <si>
    <t>Таблица № 3 (1)</t>
  </si>
  <si>
    <t>2.7.</t>
  </si>
  <si>
    <t>Строительство пешеходного моста  (г. Полярный, ул. Моисеева - ул. Душенова)</t>
  </si>
  <si>
    <t>Количество проектов, ед.</t>
  </si>
  <si>
    <t xml:space="preserve">Расширение механизмов вовлечения заинтересованных граждан, организаций в реализацию мероприятий по благоустройству территорий в ЗАТО Александровск            </t>
  </si>
  <si>
    <t>0 *)</t>
  </si>
  <si>
    <t>Доля участия заинтересованных лиц, %</t>
  </si>
  <si>
    <t>администрация ЗАТО Александровск</t>
  </si>
  <si>
    <t xml:space="preserve">Цель  Программы:  Повышение качества и комфорта городской среды на территории муниципального образования </t>
  </si>
  <si>
    <t>Уровень освещенности улиц на территории ЗАТО Александровск современными энергосберегающими светильниками, %</t>
  </si>
  <si>
    <t>Уровень  благоустроенных дворовых территорий в ЗАТО Александровск, %</t>
  </si>
  <si>
    <t>Уровень благоустроенных общественных территорийв ЗАТО Александровск, %;</t>
  </si>
  <si>
    <t>*) изменения в Муниципальную программу будут вносится при наличии  граждан, организаций изъявивших желание по участию в реализации мероприятий Муниципальной программы</t>
  </si>
  <si>
    <t>2. Обоснование ресурсного обеспечения Программы</t>
  </si>
  <si>
    <t>3. Перечень основных мероприятий Программы</t>
  </si>
  <si>
    <t xml:space="preserve">Всего по Программе </t>
  </si>
  <si>
    <t>Приложение № 1 к постановлению администрации  ЗАТО Александровск от 01.06.2018 № 1008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</si>
</sst>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0_р_.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4" fontId="15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32" borderId="10" xfId="0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4" borderId="10" xfId="0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4" fontId="12" fillId="4" borderId="1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2" fontId="7" fillId="33" borderId="15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4" fontId="10" fillId="4" borderId="11" xfId="0" applyNumberFormat="1" applyFont="1" applyFill="1" applyBorder="1" applyAlignment="1">
      <alignment horizontal="center" vertical="center"/>
    </xf>
    <xf numFmtId="4" fontId="10" fillId="4" borderId="12" xfId="0" applyNumberFormat="1" applyFont="1" applyFill="1" applyBorder="1" applyAlignment="1">
      <alignment horizontal="center" vertical="center"/>
    </xf>
    <xf numFmtId="4" fontId="10" fillId="4" borderId="15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left" vertical="center" wrapText="1"/>
    </xf>
    <xf numFmtId="2" fontId="12" fillId="4" borderId="11" xfId="0" applyNumberFormat="1" applyFont="1" applyFill="1" applyBorder="1" applyAlignment="1">
      <alignment horizontal="left" vertical="center" wrapText="1"/>
    </xf>
    <xf numFmtId="2" fontId="12" fillId="4" borderId="12" xfId="0" applyNumberFormat="1" applyFont="1" applyFill="1" applyBorder="1" applyAlignment="1">
      <alignment horizontal="left" vertical="center" wrapText="1"/>
    </xf>
    <xf numFmtId="2" fontId="12" fillId="4" borderId="15" xfId="0" applyNumberFormat="1" applyFont="1" applyFill="1" applyBorder="1" applyAlignment="1">
      <alignment horizontal="left" vertical="center" wrapText="1"/>
    </xf>
    <xf numFmtId="2" fontId="7" fillId="4" borderId="11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22"/>
  <sheetViews>
    <sheetView tabSelected="1" zoomScalePageLayoutView="0" workbookViewId="0" topLeftCell="A5">
      <selection activeCell="D22" sqref="D22"/>
    </sheetView>
  </sheetViews>
  <sheetFormatPr defaultColWidth="15.140625" defaultRowHeight="15"/>
  <cols>
    <col min="1" max="1" width="36.140625" style="8" customWidth="1"/>
    <col min="2" max="2" width="18.8515625" style="8" customWidth="1"/>
    <col min="3" max="3" width="18.57421875" style="8" customWidth="1"/>
    <col min="4" max="4" width="18.7109375" style="8" customWidth="1"/>
    <col min="5" max="5" width="18.421875" style="8" customWidth="1"/>
    <col min="6" max="6" width="18.00390625" style="8" customWidth="1"/>
    <col min="7" max="7" width="18.57421875" style="8" bestFit="1" customWidth="1"/>
    <col min="8" max="244" width="9.140625" style="8" customWidth="1"/>
    <col min="245" max="245" width="21.8515625" style="8" customWidth="1"/>
    <col min="246" max="246" width="5.7109375" style="8" customWidth="1"/>
    <col min="247" max="247" width="12.57421875" style="8" customWidth="1"/>
    <col min="248" max="248" width="11.57421875" style="8" customWidth="1"/>
    <col min="249" max="16384" width="15.140625" style="8" customWidth="1"/>
  </cols>
  <sheetData>
    <row r="1" spans="4:7" ht="31.5" customHeight="1">
      <c r="D1" s="41" t="s">
        <v>79</v>
      </c>
      <c r="E1" s="41"/>
      <c r="F1" s="41"/>
      <c r="G1" s="41"/>
    </row>
    <row r="2" spans="5:8" ht="18" customHeight="1">
      <c r="E2" s="9"/>
      <c r="F2" s="10"/>
      <c r="G2" s="11" t="s">
        <v>61</v>
      </c>
      <c r="H2" s="12"/>
    </row>
    <row r="3" ht="9" customHeight="1">
      <c r="F3" s="10"/>
    </row>
    <row r="4" spans="1:7" ht="36.75" customHeight="1">
      <c r="A4" s="44" t="s">
        <v>76</v>
      </c>
      <c r="B4" s="44"/>
      <c r="C4" s="44"/>
      <c r="D4" s="44"/>
      <c r="E4" s="44"/>
      <c r="F4" s="44"/>
      <c r="G4" s="44"/>
    </row>
    <row r="5" ht="3" customHeight="1"/>
    <row r="6" spans="1:7" ht="18.75">
      <c r="A6" s="45" t="s">
        <v>8</v>
      </c>
      <c r="B6" s="47" t="s">
        <v>9</v>
      </c>
      <c r="C6" s="49" t="s">
        <v>10</v>
      </c>
      <c r="D6" s="49"/>
      <c r="E6" s="49"/>
      <c r="F6" s="49"/>
      <c r="G6" s="49"/>
    </row>
    <row r="7" spans="1:7" ht="16.5" customHeight="1">
      <c r="A7" s="46"/>
      <c r="B7" s="48"/>
      <c r="C7" s="14" t="s">
        <v>24</v>
      </c>
      <c r="D7" s="14" t="s">
        <v>25</v>
      </c>
      <c r="E7" s="14" t="s">
        <v>26</v>
      </c>
      <c r="F7" s="14" t="s">
        <v>36</v>
      </c>
      <c r="G7" s="14" t="s">
        <v>37</v>
      </c>
    </row>
    <row r="8" spans="1:7" ht="16.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</row>
    <row r="9" spans="1:7" ht="19.5" customHeight="1">
      <c r="A9" s="15" t="s">
        <v>78</v>
      </c>
      <c r="B9" s="16">
        <f aca="true" t="shared" si="0" ref="B9:G9">B11+B12+B13+B14</f>
        <v>245075665.48999998</v>
      </c>
      <c r="C9" s="16">
        <f t="shared" si="0"/>
        <v>60099178.04</v>
      </c>
      <c r="D9" s="16">
        <f t="shared" si="0"/>
        <v>56472703.64</v>
      </c>
      <c r="E9" s="16">
        <f t="shared" si="0"/>
        <v>55535418.29</v>
      </c>
      <c r="F9" s="16">
        <f t="shared" si="0"/>
        <v>36484182.76</v>
      </c>
      <c r="G9" s="16">
        <f t="shared" si="0"/>
        <v>36484182.76</v>
      </c>
    </row>
    <row r="10" spans="1:7" ht="16.5" customHeight="1">
      <c r="A10" s="42" t="s">
        <v>11</v>
      </c>
      <c r="B10" s="42"/>
      <c r="C10" s="42"/>
      <c r="D10" s="42"/>
      <c r="E10" s="42"/>
      <c r="F10" s="42"/>
      <c r="G10" s="42"/>
    </row>
    <row r="11" spans="1:7" ht="16.5" customHeight="1">
      <c r="A11" s="17" t="s">
        <v>12</v>
      </c>
      <c r="B11" s="18">
        <f>SUM(C11:G11)</f>
        <v>194443733.48999998</v>
      </c>
      <c r="C11" s="19">
        <f>C18</f>
        <v>41665246.04</v>
      </c>
      <c r="D11" s="19">
        <f>D18</f>
        <v>40373703.64</v>
      </c>
      <c r="E11" s="19">
        <f>E18</f>
        <v>39436418.29</v>
      </c>
      <c r="F11" s="19">
        <f>F18</f>
        <v>36484182.76</v>
      </c>
      <c r="G11" s="19">
        <f>G18</f>
        <v>36484182.76</v>
      </c>
    </row>
    <row r="12" spans="1:7" ht="18.75">
      <c r="A12" s="17" t="s">
        <v>13</v>
      </c>
      <c r="B12" s="20">
        <f>SUM(C12:G12)</f>
        <v>1620045</v>
      </c>
      <c r="C12" s="19">
        <f aca="true" t="shared" si="1" ref="C12:G14">C19</f>
        <v>1620045</v>
      </c>
      <c r="D12" s="19">
        <f t="shared" si="1"/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</row>
    <row r="13" spans="1:7" ht="37.5">
      <c r="A13" s="17" t="s">
        <v>14</v>
      </c>
      <c r="B13" s="20">
        <f>SUM(C13:G13)</f>
        <v>48297000</v>
      </c>
      <c r="C13" s="19">
        <f t="shared" si="1"/>
        <v>16099000</v>
      </c>
      <c r="D13" s="19">
        <f t="shared" si="1"/>
        <v>16099000</v>
      </c>
      <c r="E13" s="19">
        <f t="shared" si="1"/>
        <v>16099000</v>
      </c>
      <c r="F13" s="19">
        <f t="shared" si="1"/>
        <v>0</v>
      </c>
      <c r="G13" s="19">
        <f t="shared" si="1"/>
        <v>0</v>
      </c>
    </row>
    <row r="14" spans="1:7" ht="16.5" customHeight="1">
      <c r="A14" s="17" t="s">
        <v>15</v>
      </c>
      <c r="B14" s="20">
        <f>SUM(C14:G14)</f>
        <v>714887</v>
      </c>
      <c r="C14" s="19">
        <v>714887</v>
      </c>
      <c r="D14" s="19">
        <f t="shared" si="1"/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</row>
    <row r="15" spans="1:7" ht="18.75">
      <c r="A15" s="43" t="s">
        <v>16</v>
      </c>
      <c r="B15" s="43"/>
      <c r="C15" s="43"/>
      <c r="D15" s="43"/>
      <c r="E15" s="43"/>
      <c r="F15" s="43"/>
      <c r="G15" s="43"/>
    </row>
    <row r="16" spans="1:7" ht="39.75" customHeight="1">
      <c r="A16" s="21" t="s">
        <v>70</v>
      </c>
      <c r="B16" s="16">
        <f aca="true" t="shared" si="2" ref="B16:G16">B18+B19+B20+B21</f>
        <v>245075665.48999998</v>
      </c>
      <c r="C16" s="16">
        <f t="shared" si="2"/>
        <v>60099178.04</v>
      </c>
      <c r="D16" s="16">
        <f t="shared" si="2"/>
        <v>56472703.64</v>
      </c>
      <c r="E16" s="16">
        <f t="shared" si="2"/>
        <v>55535418.29</v>
      </c>
      <c r="F16" s="16">
        <f t="shared" si="2"/>
        <v>36484182.76</v>
      </c>
      <c r="G16" s="16">
        <f t="shared" si="2"/>
        <v>36484182.76</v>
      </c>
    </row>
    <row r="17" spans="1:7" ht="16.5" customHeight="1">
      <c r="A17" s="42" t="s">
        <v>11</v>
      </c>
      <c r="B17" s="42"/>
      <c r="C17" s="42"/>
      <c r="D17" s="42"/>
      <c r="E17" s="42"/>
      <c r="F17" s="42"/>
      <c r="G17" s="42"/>
    </row>
    <row r="18" spans="1:7" ht="16.5" customHeight="1">
      <c r="A18" s="17" t="s">
        <v>12</v>
      </c>
      <c r="B18" s="18">
        <f>SUM(C18:G18)</f>
        <v>194443733.48999998</v>
      </c>
      <c r="C18" s="19">
        <f>'Таблица 3 (1)'!F77</f>
        <v>41665246.04</v>
      </c>
      <c r="D18" s="19">
        <f>'Таблица 3 (1)'!G77</f>
        <v>40373703.64</v>
      </c>
      <c r="E18" s="19">
        <f>'Таблица 3 (1)'!H77</f>
        <v>39436418.29</v>
      </c>
      <c r="F18" s="19">
        <f>'Таблица 3 (1)'!I77</f>
        <v>36484182.76</v>
      </c>
      <c r="G18" s="19">
        <f>'Таблица 3 (1)'!J77</f>
        <v>36484182.76</v>
      </c>
    </row>
    <row r="19" spans="1:7" ht="16.5" customHeight="1">
      <c r="A19" s="17" t="s">
        <v>13</v>
      </c>
      <c r="B19" s="20">
        <f>SUM(C19:G19)</f>
        <v>1620045</v>
      </c>
      <c r="C19" s="19">
        <f>'Таблица 3 (1)'!F78</f>
        <v>1620045</v>
      </c>
      <c r="D19" s="19">
        <f>'Таблица 3 (1)'!G78</f>
        <v>0</v>
      </c>
      <c r="E19" s="19">
        <f>'Таблица 3 (1)'!H78</f>
        <v>0</v>
      </c>
      <c r="F19" s="19">
        <f>'Таблица 3 (1)'!I78</f>
        <v>0</v>
      </c>
      <c r="G19" s="19">
        <f>'Таблица 3 (1)'!J78</f>
        <v>0</v>
      </c>
    </row>
    <row r="20" spans="1:7" ht="16.5" customHeight="1">
      <c r="A20" s="17" t="s">
        <v>14</v>
      </c>
      <c r="B20" s="20">
        <f>SUM(C20:G20)</f>
        <v>48297000</v>
      </c>
      <c r="C20" s="19">
        <f>'Таблица 3 (1)'!F79</f>
        <v>16099000</v>
      </c>
      <c r="D20" s="19">
        <f>'Таблица 3 (1)'!G79</f>
        <v>16099000</v>
      </c>
      <c r="E20" s="19">
        <f>'Таблица 3 (1)'!H79</f>
        <v>16099000</v>
      </c>
      <c r="F20" s="19">
        <f>'Таблица 3 (1)'!I79</f>
        <v>0</v>
      </c>
      <c r="G20" s="19">
        <f>'Таблица 3 (1)'!J79</f>
        <v>0</v>
      </c>
    </row>
    <row r="21" spans="1:7" ht="16.5" customHeight="1">
      <c r="A21" s="17" t="s">
        <v>15</v>
      </c>
      <c r="B21" s="20">
        <f>SUM(C21:G21)</f>
        <v>714887</v>
      </c>
      <c r="C21" s="19">
        <v>714887</v>
      </c>
      <c r="D21" s="19">
        <f>'Таблица 3 (1)'!G80</f>
        <v>0</v>
      </c>
      <c r="E21" s="19">
        <f>'Таблица 3 (1)'!H80</f>
        <v>0</v>
      </c>
      <c r="F21" s="19">
        <f>'Таблица 3 (1)'!I80</f>
        <v>0</v>
      </c>
      <c r="G21" s="19">
        <f>'Таблица 3 (1)'!J80</f>
        <v>0</v>
      </c>
    </row>
    <row r="22" spans="1:7" ht="31.5" customHeight="1">
      <c r="A22" s="22" t="s">
        <v>17</v>
      </c>
      <c r="B22" s="23">
        <f>SUM(C22:G22)</f>
        <v>1950000</v>
      </c>
      <c r="C22" s="24">
        <v>1950000</v>
      </c>
      <c r="D22" s="24">
        <f>'Таблица 3 (1)'!G81</f>
        <v>0</v>
      </c>
      <c r="E22" s="24">
        <f>'Таблица 3 (1)'!H81</f>
        <v>0</v>
      </c>
      <c r="F22" s="24">
        <f>'Таблица 3 (1)'!I81</f>
        <v>0</v>
      </c>
      <c r="G22" s="24">
        <f>'Таблица 3 (1)'!J81</f>
        <v>0</v>
      </c>
    </row>
  </sheetData>
  <sheetProtection/>
  <mergeCells count="8">
    <mergeCell ref="D1:G1"/>
    <mergeCell ref="A10:G10"/>
    <mergeCell ref="A15:G15"/>
    <mergeCell ref="A17:G17"/>
    <mergeCell ref="A4:G4"/>
    <mergeCell ref="A6:A7"/>
    <mergeCell ref="B6:B7"/>
    <mergeCell ref="C6:G6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T81"/>
  <sheetViews>
    <sheetView view="pageBreakPreview" zoomScaleNormal="68" zoomScaleSheetLayoutView="100" zoomScalePageLayoutView="0" workbookViewId="0" topLeftCell="A79">
      <selection activeCell="F49" sqref="F49"/>
    </sheetView>
  </sheetViews>
  <sheetFormatPr defaultColWidth="9.140625" defaultRowHeight="15"/>
  <cols>
    <col min="1" max="1" width="5.57421875" style="25" customWidth="1"/>
    <col min="2" max="2" width="41.8515625" style="4" customWidth="1"/>
    <col min="3" max="3" width="11.57421875" style="4" customWidth="1"/>
    <col min="4" max="4" width="9.8515625" style="4" customWidth="1"/>
    <col min="5" max="5" width="14.8515625" style="26" customWidth="1"/>
    <col min="6" max="6" width="14.57421875" style="4" customWidth="1"/>
    <col min="7" max="7" width="14.28125" style="4" customWidth="1"/>
    <col min="8" max="8" width="14.140625" style="4" customWidth="1"/>
    <col min="9" max="9" width="14.421875" style="4" customWidth="1"/>
    <col min="10" max="10" width="14.57421875" style="4" customWidth="1"/>
    <col min="11" max="11" width="29.421875" style="4" customWidth="1"/>
    <col min="12" max="16" width="7.8515625" style="4" bestFit="1" customWidth="1"/>
    <col min="17" max="17" width="18.140625" style="4" customWidth="1"/>
    <col min="18" max="18" width="19.140625" style="4" customWidth="1"/>
    <col min="19" max="16384" width="9.140625" style="4" customWidth="1"/>
  </cols>
  <sheetData>
    <row r="1" spans="11:17" ht="24" customHeight="1">
      <c r="K1" s="7"/>
      <c r="L1" s="7"/>
      <c r="M1" s="112" t="s">
        <v>62</v>
      </c>
      <c r="N1" s="112"/>
      <c r="O1" s="112"/>
      <c r="P1" s="112"/>
      <c r="Q1" s="112"/>
    </row>
    <row r="2" spans="1:17" ht="12.75">
      <c r="A2" s="4"/>
      <c r="K2" s="2"/>
      <c r="Q2" s="4" t="s">
        <v>63</v>
      </c>
    </row>
    <row r="3" spans="1:17" ht="18.75" customHeight="1">
      <c r="A3" s="114" t="s">
        <v>77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68.25" customHeight="1">
      <c r="A4" s="108" t="s">
        <v>18</v>
      </c>
      <c r="B4" s="108" t="s">
        <v>21</v>
      </c>
      <c r="C4" s="108" t="s">
        <v>22</v>
      </c>
      <c r="D4" s="109" t="s">
        <v>8</v>
      </c>
      <c r="E4" s="108" t="s">
        <v>23</v>
      </c>
      <c r="F4" s="108"/>
      <c r="G4" s="108"/>
      <c r="H4" s="108"/>
      <c r="I4" s="108"/>
      <c r="J4" s="108"/>
      <c r="K4" s="108" t="s">
        <v>34</v>
      </c>
      <c r="L4" s="108"/>
      <c r="M4" s="108"/>
      <c r="N4" s="108"/>
      <c r="O4" s="108"/>
      <c r="P4" s="108"/>
      <c r="Q4" s="103" t="s">
        <v>29</v>
      </c>
    </row>
    <row r="5" spans="1:17" ht="17.25" customHeight="1">
      <c r="A5" s="108"/>
      <c r="B5" s="108"/>
      <c r="C5" s="108"/>
      <c r="D5" s="110"/>
      <c r="E5" s="5" t="s">
        <v>4</v>
      </c>
      <c r="F5" s="1" t="s">
        <v>24</v>
      </c>
      <c r="G5" s="1" t="s">
        <v>25</v>
      </c>
      <c r="H5" s="1" t="s">
        <v>26</v>
      </c>
      <c r="I5" s="1" t="s">
        <v>36</v>
      </c>
      <c r="J5" s="1" t="s">
        <v>37</v>
      </c>
      <c r="K5" s="1" t="s">
        <v>19</v>
      </c>
      <c r="L5" s="1" t="s">
        <v>24</v>
      </c>
      <c r="M5" s="1" t="s">
        <v>25</v>
      </c>
      <c r="N5" s="1" t="s">
        <v>26</v>
      </c>
      <c r="O5" s="1" t="s">
        <v>36</v>
      </c>
      <c r="P5" s="1" t="s">
        <v>37</v>
      </c>
      <c r="Q5" s="104"/>
    </row>
    <row r="6" spans="1:17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</row>
    <row r="7" spans="1:17" ht="12.75">
      <c r="A7" s="27"/>
      <c r="B7" s="105" t="s">
        <v>71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2.75">
      <c r="A8" s="3">
        <v>1</v>
      </c>
      <c r="B8" s="78" t="s">
        <v>39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8" s="6" customFormat="1" ht="12.75" customHeight="1">
      <c r="A9" s="54" t="s">
        <v>5</v>
      </c>
      <c r="B9" s="55" t="s">
        <v>40</v>
      </c>
      <c r="C9" s="54" t="s">
        <v>38</v>
      </c>
      <c r="D9" s="28" t="s">
        <v>4</v>
      </c>
      <c r="E9" s="29">
        <f aca="true" t="shared" si="0" ref="E9:J9">E10+E11+E12+E13</f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84" t="s">
        <v>44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1" t="s">
        <v>43</v>
      </c>
      <c r="R9" s="113" t="s">
        <v>58</v>
      </c>
    </row>
    <row r="10" spans="1:18" s="6" customFormat="1" ht="12.75">
      <c r="A10" s="54"/>
      <c r="B10" s="55"/>
      <c r="C10" s="54"/>
      <c r="D10" s="30" t="s">
        <v>2</v>
      </c>
      <c r="E10" s="31">
        <f>F10+G10+H10+I10+J10</f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85"/>
      <c r="L10" s="59"/>
      <c r="M10" s="59"/>
      <c r="N10" s="59"/>
      <c r="O10" s="59"/>
      <c r="P10" s="59"/>
      <c r="Q10" s="52"/>
      <c r="R10" s="113"/>
    </row>
    <row r="11" spans="1:18" s="6" customFormat="1" ht="12.75">
      <c r="A11" s="54"/>
      <c r="B11" s="55"/>
      <c r="C11" s="54"/>
      <c r="D11" s="30" t="s">
        <v>0</v>
      </c>
      <c r="E11" s="31">
        <f>F11+G11+H11+I11+J11</f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85"/>
      <c r="L11" s="59"/>
      <c r="M11" s="59"/>
      <c r="N11" s="59"/>
      <c r="O11" s="59"/>
      <c r="P11" s="59"/>
      <c r="Q11" s="52"/>
      <c r="R11" s="113"/>
    </row>
    <row r="12" spans="1:18" s="6" customFormat="1" ht="12.75">
      <c r="A12" s="54"/>
      <c r="B12" s="55"/>
      <c r="C12" s="54"/>
      <c r="D12" s="30" t="s">
        <v>1</v>
      </c>
      <c r="E12" s="31">
        <f>F12+G12+H12+I12+J12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85"/>
      <c r="L12" s="59"/>
      <c r="M12" s="59"/>
      <c r="N12" s="59"/>
      <c r="O12" s="59"/>
      <c r="P12" s="59"/>
      <c r="Q12" s="52"/>
      <c r="R12" s="113"/>
    </row>
    <row r="13" spans="1:18" s="6" customFormat="1" ht="12.75">
      <c r="A13" s="54"/>
      <c r="B13" s="55"/>
      <c r="C13" s="54"/>
      <c r="D13" s="30" t="s">
        <v>3</v>
      </c>
      <c r="E13" s="31">
        <f>F13+G13+H13+I13+J13</f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86"/>
      <c r="L13" s="59"/>
      <c r="M13" s="59"/>
      <c r="N13" s="59"/>
      <c r="O13" s="59"/>
      <c r="P13" s="59"/>
      <c r="Q13" s="53"/>
      <c r="R13" s="113"/>
    </row>
    <row r="14" spans="1:17" s="6" customFormat="1" ht="12.75" customHeight="1">
      <c r="A14" s="54" t="s">
        <v>6</v>
      </c>
      <c r="B14" s="55" t="s">
        <v>41</v>
      </c>
      <c r="C14" s="54" t="s">
        <v>38</v>
      </c>
      <c r="D14" s="69" t="s">
        <v>42</v>
      </c>
      <c r="E14" s="70"/>
      <c r="F14" s="70"/>
      <c r="G14" s="70"/>
      <c r="H14" s="70"/>
      <c r="I14" s="70"/>
      <c r="J14" s="71"/>
      <c r="K14" s="84" t="s">
        <v>35</v>
      </c>
      <c r="L14" s="59">
        <v>146</v>
      </c>
      <c r="M14" s="59">
        <v>146</v>
      </c>
      <c r="N14" s="59">
        <v>146</v>
      </c>
      <c r="O14" s="59">
        <v>146</v>
      </c>
      <c r="P14" s="59">
        <v>146</v>
      </c>
      <c r="Q14" s="51" t="s">
        <v>43</v>
      </c>
    </row>
    <row r="15" spans="1:17" s="6" customFormat="1" ht="12.75">
      <c r="A15" s="54"/>
      <c r="B15" s="55"/>
      <c r="C15" s="54"/>
      <c r="D15" s="72"/>
      <c r="E15" s="73"/>
      <c r="F15" s="73"/>
      <c r="G15" s="73"/>
      <c r="H15" s="73"/>
      <c r="I15" s="73"/>
      <c r="J15" s="74"/>
      <c r="K15" s="85"/>
      <c r="L15" s="59"/>
      <c r="M15" s="59"/>
      <c r="N15" s="59"/>
      <c r="O15" s="59"/>
      <c r="P15" s="59"/>
      <c r="Q15" s="52"/>
    </row>
    <row r="16" spans="1:17" s="6" customFormat="1" ht="12.75">
      <c r="A16" s="54"/>
      <c r="B16" s="55"/>
      <c r="C16" s="54"/>
      <c r="D16" s="72"/>
      <c r="E16" s="73"/>
      <c r="F16" s="73"/>
      <c r="G16" s="73"/>
      <c r="H16" s="73"/>
      <c r="I16" s="73"/>
      <c r="J16" s="74"/>
      <c r="K16" s="85"/>
      <c r="L16" s="59"/>
      <c r="M16" s="59"/>
      <c r="N16" s="59"/>
      <c r="O16" s="59"/>
      <c r="P16" s="59"/>
      <c r="Q16" s="52"/>
    </row>
    <row r="17" spans="1:17" s="6" customFormat="1" ht="1.5" customHeight="1">
      <c r="A17" s="54"/>
      <c r="B17" s="55"/>
      <c r="C17" s="54"/>
      <c r="D17" s="72"/>
      <c r="E17" s="73"/>
      <c r="F17" s="73"/>
      <c r="G17" s="73"/>
      <c r="H17" s="73"/>
      <c r="I17" s="73"/>
      <c r="J17" s="74"/>
      <c r="K17" s="85"/>
      <c r="L17" s="59"/>
      <c r="M17" s="59"/>
      <c r="N17" s="59"/>
      <c r="O17" s="59"/>
      <c r="P17" s="59"/>
      <c r="Q17" s="52"/>
    </row>
    <row r="18" spans="1:17" s="6" customFormat="1" ht="12.75" customHeight="1" hidden="1">
      <c r="A18" s="54"/>
      <c r="B18" s="55"/>
      <c r="C18" s="54"/>
      <c r="D18" s="75"/>
      <c r="E18" s="76"/>
      <c r="F18" s="76"/>
      <c r="G18" s="76"/>
      <c r="H18" s="76"/>
      <c r="I18" s="76"/>
      <c r="J18" s="77"/>
      <c r="K18" s="86"/>
      <c r="L18" s="59"/>
      <c r="M18" s="59"/>
      <c r="N18" s="59"/>
      <c r="O18" s="59"/>
      <c r="P18" s="59"/>
      <c r="Q18" s="53"/>
    </row>
    <row r="19" spans="1:17" s="6" customFormat="1" ht="12.75" customHeight="1">
      <c r="A19" s="95"/>
      <c r="B19" s="96" t="s">
        <v>27</v>
      </c>
      <c r="C19" s="95"/>
      <c r="D19" s="32" t="s">
        <v>4</v>
      </c>
      <c r="E19" s="33">
        <f aca="true" t="shared" si="1" ref="E19:J19">E20+E21+E22+E23</f>
        <v>0</v>
      </c>
      <c r="F19" s="33">
        <f t="shared" si="1"/>
        <v>0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>
        <f t="shared" si="1"/>
        <v>0</v>
      </c>
      <c r="K19" s="60"/>
      <c r="L19" s="63"/>
      <c r="M19" s="63"/>
      <c r="N19" s="63"/>
      <c r="O19" s="63"/>
      <c r="P19" s="63"/>
      <c r="Q19" s="66"/>
    </row>
    <row r="20" spans="1:20" s="6" customFormat="1" ht="12.75">
      <c r="A20" s="95"/>
      <c r="B20" s="96"/>
      <c r="C20" s="95"/>
      <c r="D20" s="34" t="s">
        <v>2</v>
      </c>
      <c r="E20" s="33">
        <f>F20+G20+H20+I20+J20</f>
        <v>0</v>
      </c>
      <c r="F20" s="35">
        <f>F10</f>
        <v>0</v>
      </c>
      <c r="G20" s="35">
        <f>G10</f>
        <v>0</v>
      </c>
      <c r="H20" s="35">
        <f>H10</f>
        <v>0</v>
      </c>
      <c r="I20" s="35">
        <f>I10</f>
        <v>0</v>
      </c>
      <c r="J20" s="35">
        <f>J10</f>
        <v>0</v>
      </c>
      <c r="K20" s="61"/>
      <c r="L20" s="64"/>
      <c r="M20" s="64"/>
      <c r="N20" s="64"/>
      <c r="O20" s="64"/>
      <c r="P20" s="64"/>
      <c r="Q20" s="67"/>
      <c r="T20" s="36"/>
    </row>
    <row r="21" spans="1:17" s="6" customFormat="1" ht="12.75">
      <c r="A21" s="95"/>
      <c r="B21" s="96"/>
      <c r="C21" s="95"/>
      <c r="D21" s="34" t="s">
        <v>0</v>
      </c>
      <c r="E21" s="33">
        <f>F21+G21+H21+I21+J21</f>
        <v>0</v>
      </c>
      <c r="F21" s="35">
        <f aca="true" t="shared" si="2" ref="F21:J23">F11</f>
        <v>0</v>
      </c>
      <c r="G21" s="35">
        <f t="shared" si="2"/>
        <v>0</v>
      </c>
      <c r="H21" s="35">
        <f t="shared" si="2"/>
        <v>0</v>
      </c>
      <c r="I21" s="35">
        <f t="shared" si="2"/>
        <v>0</v>
      </c>
      <c r="J21" s="35">
        <f t="shared" si="2"/>
        <v>0</v>
      </c>
      <c r="K21" s="61"/>
      <c r="L21" s="64"/>
      <c r="M21" s="64"/>
      <c r="N21" s="64"/>
      <c r="O21" s="64"/>
      <c r="P21" s="64"/>
      <c r="Q21" s="67"/>
    </row>
    <row r="22" spans="1:17" s="6" customFormat="1" ht="12.75">
      <c r="A22" s="95"/>
      <c r="B22" s="96"/>
      <c r="C22" s="95"/>
      <c r="D22" s="34" t="s">
        <v>1</v>
      </c>
      <c r="E22" s="33">
        <f>F22+G22+H22+I22+J22</f>
        <v>0</v>
      </c>
      <c r="F22" s="35">
        <f t="shared" si="2"/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61"/>
      <c r="L22" s="64"/>
      <c r="M22" s="64"/>
      <c r="N22" s="64"/>
      <c r="O22" s="64"/>
      <c r="P22" s="64"/>
      <c r="Q22" s="67"/>
    </row>
    <row r="23" spans="1:17" s="6" customFormat="1" ht="12.75">
      <c r="A23" s="95"/>
      <c r="B23" s="96"/>
      <c r="C23" s="95"/>
      <c r="D23" s="34" t="s">
        <v>3</v>
      </c>
      <c r="E23" s="33">
        <f>F23+G23+H23+I23+J23</f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62"/>
      <c r="L23" s="65"/>
      <c r="M23" s="65"/>
      <c r="N23" s="65"/>
      <c r="O23" s="65"/>
      <c r="P23" s="65"/>
      <c r="Q23" s="68"/>
    </row>
    <row r="24" spans="1:17" ht="12.75">
      <c r="A24" s="3">
        <v>2</v>
      </c>
      <c r="B24" s="78" t="s">
        <v>45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</row>
    <row r="25" spans="1:17" s="6" customFormat="1" ht="12.75" customHeight="1">
      <c r="A25" s="54" t="s">
        <v>7</v>
      </c>
      <c r="B25" s="55" t="s">
        <v>46</v>
      </c>
      <c r="C25" s="54" t="s">
        <v>38</v>
      </c>
      <c r="D25" s="28" t="s">
        <v>4</v>
      </c>
      <c r="E25" s="29">
        <f aca="true" t="shared" si="3" ref="E25:J25">E26+E27+E28+E29</f>
        <v>57855183.44</v>
      </c>
      <c r="F25" s="29">
        <f t="shared" si="3"/>
        <v>17660176.66</v>
      </c>
      <c r="G25" s="29">
        <f t="shared" si="3"/>
        <v>17660176.66</v>
      </c>
      <c r="H25" s="29">
        <f t="shared" si="3"/>
        <v>17660176.66</v>
      </c>
      <c r="I25" s="29">
        <f t="shared" si="3"/>
        <v>2437326.73</v>
      </c>
      <c r="J25" s="29">
        <f t="shared" si="3"/>
        <v>2437326.73</v>
      </c>
      <c r="K25" s="56" t="s">
        <v>73</v>
      </c>
      <c r="L25" s="50">
        <v>20</v>
      </c>
      <c r="M25" s="50">
        <v>45</v>
      </c>
      <c r="N25" s="50">
        <v>55</v>
      </c>
      <c r="O25" s="50">
        <v>75</v>
      </c>
      <c r="P25" s="50">
        <v>100</v>
      </c>
      <c r="Q25" s="51" t="s">
        <v>50</v>
      </c>
    </row>
    <row r="26" spans="1:17" s="6" customFormat="1" ht="12.75">
      <c r="A26" s="54"/>
      <c r="B26" s="55"/>
      <c r="C26" s="54"/>
      <c r="D26" s="30" t="s">
        <v>2</v>
      </c>
      <c r="E26" s="31">
        <f>F26+G26+H26+I26+J26</f>
        <v>18090653.45</v>
      </c>
      <c r="F26" s="31">
        <v>4405333.33</v>
      </c>
      <c r="G26" s="31">
        <f>2437334.64+1967998.69</f>
        <v>4405333.33</v>
      </c>
      <c r="H26" s="31">
        <f>2437326.73+1968006.6</f>
        <v>4405333.33</v>
      </c>
      <c r="I26" s="31">
        <v>2437326.73</v>
      </c>
      <c r="J26" s="31">
        <v>2437326.73</v>
      </c>
      <c r="K26" s="57"/>
      <c r="L26" s="50"/>
      <c r="M26" s="50"/>
      <c r="N26" s="50"/>
      <c r="O26" s="50"/>
      <c r="P26" s="50"/>
      <c r="Q26" s="52"/>
    </row>
    <row r="27" spans="1:17" s="6" customFormat="1" ht="12.75">
      <c r="A27" s="54"/>
      <c r="B27" s="55"/>
      <c r="C27" s="54"/>
      <c r="D27" s="30" t="s">
        <v>0</v>
      </c>
      <c r="E27" s="31">
        <f>F27+G27+H27+I27+J27</f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57"/>
      <c r="L27" s="50"/>
      <c r="M27" s="50"/>
      <c r="N27" s="50"/>
      <c r="O27" s="50"/>
      <c r="P27" s="50"/>
      <c r="Q27" s="52"/>
    </row>
    <row r="28" spans="1:17" s="6" customFormat="1" ht="12.75">
      <c r="A28" s="54"/>
      <c r="B28" s="55"/>
      <c r="C28" s="54"/>
      <c r="D28" s="30" t="s">
        <v>1</v>
      </c>
      <c r="E28" s="31">
        <f>F28+G28+H28+I28+J28</f>
        <v>39764529.99</v>
      </c>
      <c r="F28" s="31">
        <v>13254843.33</v>
      </c>
      <c r="G28" s="31">
        <f>7333430+5921413.33</f>
        <v>13254843.33</v>
      </c>
      <c r="H28" s="31">
        <f>7333430+5921413.33</f>
        <v>13254843.33</v>
      </c>
      <c r="I28" s="31">
        <v>0</v>
      </c>
      <c r="J28" s="31">
        <v>0</v>
      </c>
      <c r="K28" s="57"/>
      <c r="L28" s="50"/>
      <c r="M28" s="50"/>
      <c r="N28" s="50"/>
      <c r="O28" s="50"/>
      <c r="P28" s="50"/>
      <c r="Q28" s="52"/>
    </row>
    <row r="29" spans="1:17" s="6" customFormat="1" ht="12.75">
      <c r="A29" s="54"/>
      <c r="B29" s="55"/>
      <c r="C29" s="54"/>
      <c r="D29" s="30" t="s">
        <v>3</v>
      </c>
      <c r="E29" s="31">
        <f>F29+G29+H29+I29+J29</f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58"/>
      <c r="L29" s="50"/>
      <c r="M29" s="50"/>
      <c r="N29" s="50"/>
      <c r="O29" s="50"/>
      <c r="P29" s="50"/>
      <c r="Q29" s="53"/>
    </row>
    <row r="30" spans="1:17" s="6" customFormat="1" ht="12.75" customHeight="1">
      <c r="A30" s="54" t="s">
        <v>20</v>
      </c>
      <c r="B30" s="55" t="s">
        <v>47</v>
      </c>
      <c r="C30" s="54" t="s">
        <v>38</v>
      </c>
      <c r="D30" s="28" t="s">
        <v>4</v>
      </c>
      <c r="E30" s="29">
        <f aca="true" t="shared" si="4" ref="E30:J30">E31+E32+E33+E34</f>
        <v>17577345.5</v>
      </c>
      <c r="F30" s="29">
        <f t="shared" si="4"/>
        <v>5046823.34</v>
      </c>
      <c r="G30" s="29">
        <f t="shared" si="4"/>
        <v>5046823.34</v>
      </c>
      <c r="H30" s="29">
        <f t="shared" si="4"/>
        <v>5046823.34</v>
      </c>
      <c r="I30" s="29">
        <f t="shared" si="4"/>
        <v>1218437.74</v>
      </c>
      <c r="J30" s="29">
        <f t="shared" si="4"/>
        <v>1218437.74</v>
      </c>
      <c r="K30" s="56" t="s">
        <v>74</v>
      </c>
      <c r="L30" s="50">
        <v>36</v>
      </c>
      <c r="M30" s="50">
        <v>45</v>
      </c>
      <c r="N30" s="50">
        <v>55</v>
      </c>
      <c r="O30" s="50">
        <v>75</v>
      </c>
      <c r="P30" s="50">
        <v>100</v>
      </c>
      <c r="Q30" s="51" t="s">
        <v>50</v>
      </c>
    </row>
    <row r="31" spans="1:17" s="6" customFormat="1" ht="12.75">
      <c r="A31" s="54"/>
      <c r="B31" s="55"/>
      <c r="C31" s="54"/>
      <c r="D31" s="30" t="s">
        <v>2</v>
      </c>
      <c r="E31" s="31">
        <f>F31+G31+H31+I31+J31</f>
        <v>9044875.49</v>
      </c>
      <c r="F31" s="31">
        <v>2202666.67</v>
      </c>
      <c r="G31" s="31">
        <f>1218429.82+984236.85</f>
        <v>2202666.67</v>
      </c>
      <c r="H31" s="31">
        <f>1218437.74+984228.93</f>
        <v>2202666.67</v>
      </c>
      <c r="I31" s="31">
        <v>1218437.74</v>
      </c>
      <c r="J31" s="31">
        <v>1218437.74</v>
      </c>
      <c r="K31" s="57"/>
      <c r="L31" s="50"/>
      <c r="M31" s="50"/>
      <c r="N31" s="50"/>
      <c r="O31" s="50"/>
      <c r="P31" s="50"/>
      <c r="Q31" s="52"/>
    </row>
    <row r="32" spans="1:17" s="6" customFormat="1" ht="12.75">
      <c r="A32" s="54"/>
      <c r="B32" s="55"/>
      <c r="C32" s="54"/>
      <c r="D32" s="30" t="s">
        <v>0</v>
      </c>
      <c r="E32" s="31">
        <f>F32+G32+H32+I32+J32</f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57"/>
      <c r="L32" s="50"/>
      <c r="M32" s="50"/>
      <c r="N32" s="50"/>
      <c r="O32" s="50"/>
      <c r="P32" s="50"/>
      <c r="Q32" s="52"/>
    </row>
    <row r="33" spans="1:17" s="6" customFormat="1" ht="12.75">
      <c r="A33" s="54"/>
      <c r="B33" s="55"/>
      <c r="C33" s="54"/>
      <c r="D33" s="30" t="s">
        <v>1</v>
      </c>
      <c r="E33" s="31">
        <f>F33+G33+H33+I33+J33</f>
        <v>8532470.01</v>
      </c>
      <c r="F33" s="31">
        <v>2844156.67</v>
      </c>
      <c r="G33" s="31">
        <f>1573570+1270586.67</f>
        <v>2844156.67</v>
      </c>
      <c r="H33" s="31">
        <f>1573570+1270586.67</f>
        <v>2844156.67</v>
      </c>
      <c r="I33" s="31">
        <v>0</v>
      </c>
      <c r="J33" s="31">
        <v>0</v>
      </c>
      <c r="K33" s="57"/>
      <c r="L33" s="50"/>
      <c r="M33" s="50"/>
      <c r="N33" s="50"/>
      <c r="O33" s="50"/>
      <c r="P33" s="50"/>
      <c r="Q33" s="52"/>
    </row>
    <row r="34" spans="1:17" s="6" customFormat="1" ht="12.75">
      <c r="A34" s="54"/>
      <c r="B34" s="55"/>
      <c r="C34" s="54"/>
      <c r="D34" s="30" t="s">
        <v>3</v>
      </c>
      <c r="E34" s="31">
        <f>F34+G34+H34+I34+J34</f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58"/>
      <c r="L34" s="50"/>
      <c r="M34" s="50"/>
      <c r="N34" s="50"/>
      <c r="O34" s="50"/>
      <c r="P34" s="50"/>
      <c r="Q34" s="53"/>
    </row>
    <row r="35" spans="1:17" s="6" customFormat="1" ht="12.75" customHeight="1">
      <c r="A35" s="54" t="s">
        <v>30</v>
      </c>
      <c r="B35" s="55" t="s">
        <v>48</v>
      </c>
      <c r="C35" s="54" t="s">
        <v>38</v>
      </c>
      <c r="D35" s="28" t="s">
        <v>4</v>
      </c>
      <c r="E35" s="29">
        <f aca="true" t="shared" si="5" ref="E35:J35">E36+E37+E38+E39</f>
        <v>58850029.74</v>
      </c>
      <c r="F35" s="29">
        <f t="shared" si="5"/>
        <v>11005941.08</v>
      </c>
      <c r="G35" s="29">
        <f t="shared" si="5"/>
        <v>12434828.53</v>
      </c>
      <c r="H35" s="29">
        <f t="shared" si="5"/>
        <v>11803086.71</v>
      </c>
      <c r="I35" s="29">
        <f t="shared" si="5"/>
        <v>11803086.71</v>
      </c>
      <c r="J35" s="29">
        <f t="shared" si="5"/>
        <v>11803086.71</v>
      </c>
      <c r="K35" s="56" t="s">
        <v>59</v>
      </c>
      <c r="L35" s="50">
        <v>100</v>
      </c>
      <c r="M35" s="50">
        <v>100</v>
      </c>
      <c r="N35" s="50">
        <v>100</v>
      </c>
      <c r="O35" s="50">
        <v>100</v>
      </c>
      <c r="P35" s="50">
        <v>100</v>
      </c>
      <c r="Q35" s="51" t="s">
        <v>50</v>
      </c>
    </row>
    <row r="36" spans="1:17" s="6" customFormat="1" ht="12.75">
      <c r="A36" s="54"/>
      <c r="B36" s="55"/>
      <c r="C36" s="54"/>
      <c r="D36" s="30" t="s">
        <v>2</v>
      </c>
      <c r="E36" s="31">
        <f>F36+G36+H36+I36+J36</f>
        <v>58850029.74</v>
      </c>
      <c r="F36" s="31">
        <f>12499819.5-701190.87-792687.55</f>
        <v>11005941.08</v>
      </c>
      <c r="G36" s="31">
        <v>12434828.53</v>
      </c>
      <c r="H36" s="31">
        <v>11803086.71</v>
      </c>
      <c r="I36" s="31">
        <v>11803086.71</v>
      </c>
      <c r="J36" s="31">
        <v>11803086.71</v>
      </c>
      <c r="K36" s="57"/>
      <c r="L36" s="50"/>
      <c r="M36" s="50"/>
      <c r="N36" s="50"/>
      <c r="O36" s="50"/>
      <c r="P36" s="50"/>
      <c r="Q36" s="52"/>
    </row>
    <row r="37" spans="1:17" s="6" customFormat="1" ht="12.75">
      <c r="A37" s="54"/>
      <c r="B37" s="55"/>
      <c r="C37" s="54"/>
      <c r="D37" s="30" t="s">
        <v>0</v>
      </c>
      <c r="E37" s="31">
        <f>F37+G37+H37+I37+J37</f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57"/>
      <c r="L37" s="50"/>
      <c r="M37" s="50"/>
      <c r="N37" s="50"/>
      <c r="O37" s="50"/>
      <c r="P37" s="50"/>
      <c r="Q37" s="52"/>
    </row>
    <row r="38" spans="1:17" s="6" customFormat="1" ht="12.75">
      <c r="A38" s="54"/>
      <c r="B38" s="55"/>
      <c r="C38" s="54"/>
      <c r="D38" s="30" t="s">
        <v>1</v>
      </c>
      <c r="E38" s="31">
        <f>F38+G38+H38+I38+J38</f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57"/>
      <c r="L38" s="50"/>
      <c r="M38" s="50"/>
      <c r="N38" s="50"/>
      <c r="O38" s="50"/>
      <c r="P38" s="50"/>
      <c r="Q38" s="52"/>
    </row>
    <row r="39" spans="1:17" s="6" customFormat="1" ht="13.5" customHeight="1">
      <c r="A39" s="54"/>
      <c r="B39" s="55"/>
      <c r="C39" s="54"/>
      <c r="D39" s="30" t="s">
        <v>3</v>
      </c>
      <c r="E39" s="31">
        <f>F39+G39+H39+I39+J39</f>
        <v>0</v>
      </c>
      <c r="F39" s="31"/>
      <c r="G39" s="31">
        <v>0</v>
      </c>
      <c r="H39" s="31">
        <v>0</v>
      </c>
      <c r="I39" s="31">
        <v>0</v>
      </c>
      <c r="J39" s="31">
        <v>0</v>
      </c>
      <c r="K39" s="58"/>
      <c r="L39" s="50"/>
      <c r="M39" s="50"/>
      <c r="N39" s="50"/>
      <c r="O39" s="50"/>
      <c r="P39" s="50"/>
      <c r="Q39" s="53"/>
    </row>
    <row r="40" spans="1:17" s="6" customFormat="1" ht="12.75" customHeight="1">
      <c r="A40" s="54" t="s">
        <v>31</v>
      </c>
      <c r="B40" s="55" t="s">
        <v>57</v>
      </c>
      <c r="C40" s="54" t="s">
        <v>38</v>
      </c>
      <c r="D40" s="28" t="s">
        <v>4</v>
      </c>
      <c r="E40" s="29">
        <f aca="true" t="shared" si="6" ref="E40:J40">E41+E42+E43+E44</f>
        <v>78821688.11</v>
      </c>
      <c r="F40" s="29">
        <f t="shared" si="6"/>
        <v>15847385.35</v>
      </c>
      <c r="G40" s="29">
        <f t="shared" si="6"/>
        <v>15774168.280000001</v>
      </c>
      <c r="H40" s="29">
        <f t="shared" si="6"/>
        <v>15733378.16</v>
      </c>
      <c r="I40" s="29">
        <f t="shared" si="6"/>
        <v>15733378.16</v>
      </c>
      <c r="J40" s="29">
        <f t="shared" si="6"/>
        <v>15733378.16</v>
      </c>
      <c r="K40" s="56" t="s">
        <v>72</v>
      </c>
      <c r="L40" s="50">
        <v>80</v>
      </c>
      <c r="M40" s="50">
        <v>85</v>
      </c>
      <c r="N40" s="50">
        <v>90</v>
      </c>
      <c r="O40" s="50">
        <v>95</v>
      </c>
      <c r="P40" s="50">
        <v>100</v>
      </c>
      <c r="Q40" s="51" t="s">
        <v>50</v>
      </c>
    </row>
    <row r="41" spans="1:17" s="6" customFormat="1" ht="12.75">
      <c r="A41" s="54"/>
      <c r="B41" s="55"/>
      <c r="C41" s="54"/>
      <c r="D41" s="30" t="s">
        <v>2</v>
      </c>
      <c r="E41" s="31">
        <f>F41+G41+H41+I41+J41</f>
        <v>78821688.11</v>
      </c>
      <c r="F41" s="31">
        <v>15847385.35</v>
      </c>
      <c r="G41" s="31">
        <f>8310203.2+7463965.08</f>
        <v>15774168.280000001</v>
      </c>
      <c r="H41" s="31">
        <f>8642611.33+7090766.83</f>
        <v>15733378.16</v>
      </c>
      <c r="I41" s="31">
        <f>8642611.33+7090766.83</f>
        <v>15733378.16</v>
      </c>
      <c r="J41" s="31">
        <f>8642611.33+7090766.83</f>
        <v>15733378.16</v>
      </c>
      <c r="K41" s="57"/>
      <c r="L41" s="50"/>
      <c r="M41" s="50"/>
      <c r="N41" s="50"/>
      <c r="O41" s="50"/>
      <c r="P41" s="50"/>
      <c r="Q41" s="52"/>
    </row>
    <row r="42" spans="1:17" s="6" customFormat="1" ht="12.75">
      <c r="A42" s="54"/>
      <c r="B42" s="55"/>
      <c r="C42" s="54"/>
      <c r="D42" s="30" t="s">
        <v>0</v>
      </c>
      <c r="E42" s="31">
        <f>F42+G42+H42+I42+J42</f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57"/>
      <c r="L42" s="50"/>
      <c r="M42" s="50"/>
      <c r="N42" s="50"/>
      <c r="O42" s="50"/>
      <c r="P42" s="50"/>
      <c r="Q42" s="52"/>
    </row>
    <row r="43" spans="1:17" s="6" customFormat="1" ht="12.75">
      <c r="A43" s="54"/>
      <c r="B43" s="55"/>
      <c r="C43" s="54"/>
      <c r="D43" s="30" t="s">
        <v>1</v>
      </c>
      <c r="E43" s="31">
        <f>F43+G43+H43+I43+J43</f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57"/>
      <c r="L43" s="50"/>
      <c r="M43" s="50"/>
      <c r="N43" s="50"/>
      <c r="O43" s="50"/>
      <c r="P43" s="50"/>
      <c r="Q43" s="52"/>
    </row>
    <row r="44" spans="1:17" s="6" customFormat="1" ht="12.75">
      <c r="A44" s="54"/>
      <c r="B44" s="55"/>
      <c r="C44" s="54"/>
      <c r="D44" s="30" t="s">
        <v>3</v>
      </c>
      <c r="E44" s="31">
        <f>F44+G44+H44+I44+J44</f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58"/>
      <c r="L44" s="50"/>
      <c r="M44" s="50"/>
      <c r="N44" s="50"/>
      <c r="O44" s="50"/>
      <c r="P44" s="50"/>
      <c r="Q44" s="53"/>
    </row>
    <row r="45" spans="1:17" s="6" customFormat="1" ht="12.75" customHeight="1">
      <c r="A45" s="107" t="s">
        <v>52</v>
      </c>
      <c r="B45" s="55" t="s">
        <v>54</v>
      </c>
      <c r="C45" s="54" t="s">
        <v>38</v>
      </c>
      <c r="D45" s="28" t="s">
        <v>4</v>
      </c>
      <c r="E45" s="29">
        <f aca="true" t="shared" si="7" ref="E45:J45">E46+E47+E48+E49</f>
        <v>13766350.14</v>
      </c>
      <c r="F45" s="29">
        <f t="shared" si="7"/>
        <v>5098767.109999999</v>
      </c>
      <c r="G45" s="29">
        <f t="shared" si="7"/>
        <v>2241126.55</v>
      </c>
      <c r="H45" s="29">
        <f t="shared" si="7"/>
        <v>2142152.16</v>
      </c>
      <c r="I45" s="29">
        <f t="shared" si="7"/>
        <v>2142152.16</v>
      </c>
      <c r="J45" s="29">
        <f t="shared" si="7"/>
        <v>2142152.16</v>
      </c>
      <c r="K45" s="56" t="s">
        <v>60</v>
      </c>
      <c r="L45" s="50">
        <v>100</v>
      </c>
      <c r="M45" s="50">
        <v>100</v>
      </c>
      <c r="N45" s="50">
        <v>100</v>
      </c>
      <c r="O45" s="50">
        <v>100</v>
      </c>
      <c r="P45" s="50">
        <v>100</v>
      </c>
      <c r="Q45" s="51" t="s">
        <v>50</v>
      </c>
    </row>
    <row r="46" spans="1:17" s="6" customFormat="1" ht="12.75">
      <c r="A46" s="54"/>
      <c r="B46" s="55"/>
      <c r="C46" s="54"/>
      <c r="D46" s="30" t="s">
        <v>2</v>
      </c>
      <c r="E46" s="31">
        <f>F46+G46+H46+I46+J46</f>
        <v>11431418.14</v>
      </c>
      <c r="F46" s="31">
        <f>2345310.11+418525</f>
        <v>2763835.11</v>
      </c>
      <c r="G46" s="31">
        <v>2241126.55</v>
      </c>
      <c r="H46" s="31">
        <v>2142152.16</v>
      </c>
      <c r="I46" s="31">
        <v>2142152.16</v>
      </c>
      <c r="J46" s="31">
        <v>2142152.16</v>
      </c>
      <c r="K46" s="57"/>
      <c r="L46" s="50"/>
      <c r="M46" s="50"/>
      <c r="N46" s="50"/>
      <c r="O46" s="50"/>
      <c r="P46" s="50"/>
      <c r="Q46" s="52"/>
    </row>
    <row r="47" spans="1:17" s="6" customFormat="1" ht="12.75">
      <c r="A47" s="54"/>
      <c r="B47" s="55"/>
      <c r="C47" s="54"/>
      <c r="D47" s="30" t="s">
        <v>0</v>
      </c>
      <c r="E47" s="31">
        <f>F47+G47+H47+I47+J47</f>
        <v>1620045</v>
      </c>
      <c r="F47" s="31">
        <v>1620045</v>
      </c>
      <c r="G47" s="31">
        <v>0</v>
      </c>
      <c r="H47" s="31">
        <v>0</v>
      </c>
      <c r="I47" s="31">
        <v>0</v>
      </c>
      <c r="J47" s="31">
        <v>0</v>
      </c>
      <c r="K47" s="57"/>
      <c r="L47" s="50"/>
      <c r="M47" s="50"/>
      <c r="N47" s="50"/>
      <c r="O47" s="50"/>
      <c r="P47" s="50"/>
      <c r="Q47" s="52"/>
    </row>
    <row r="48" spans="1:17" s="6" customFormat="1" ht="19.5" customHeight="1">
      <c r="A48" s="54"/>
      <c r="B48" s="55"/>
      <c r="C48" s="54"/>
      <c r="D48" s="30" t="s">
        <v>1</v>
      </c>
      <c r="E48" s="31">
        <f>F48+G48+H48+I48+J48</f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57"/>
      <c r="L48" s="50"/>
      <c r="M48" s="50"/>
      <c r="N48" s="50"/>
      <c r="O48" s="50"/>
      <c r="P48" s="50"/>
      <c r="Q48" s="52"/>
    </row>
    <row r="49" spans="1:17" s="6" customFormat="1" ht="12.75">
      <c r="A49" s="54"/>
      <c r="B49" s="55"/>
      <c r="C49" s="54"/>
      <c r="D49" s="30" t="s">
        <v>3</v>
      </c>
      <c r="E49" s="31">
        <f>F49+G49+H49+I49+J49</f>
        <v>714887</v>
      </c>
      <c r="F49" s="31">
        <v>714887</v>
      </c>
      <c r="G49" s="31">
        <v>0</v>
      </c>
      <c r="H49" s="31">
        <v>0</v>
      </c>
      <c r="I49" s="31">
        <v>0</v>
      </c>
      <c r="J49" s="31">
        <v>0</v>
      </c>
      <c r="K49" s="58"/>
      <c r="L49" s="50"/>
      <c r="M49" s="50"/>
      <c r="N49" s="50"/>
      <c r="O49" s="50"/>
      <c r="P49" s="50"/>
      <c r="Q49" s="53"/>
    </row>
    <row r="50" spans="1:17" s="6" customFormat="1" ht="12.75" customHeight="1">
      <c r="A50" s="54" t="s">
        <v>53</v>
      </c>
      <c r="B50" s="55" t="s">
        <v>55</v>
      </c>
      <c r="C50" s="54" t="s">
        <v>38</v>
      </c>
      <c r="D50" s="28" t="s">
        <v>4</v>
      </c>
      <c r="E50" s="29">
        <f aca="true" t="shared" si="8" ref="E50:J50">E51+E52+E53+E54</f>
        <v>16255068.559999999</v>
      </c>
      <c r="F50" s="29">
        <f t="shared" si="8"/>
        <v>3490084.5</v>
      </c>
      <c r="G50" s="29">
        <f t="shared" si="8"/>
        <v>3315580.28</v>
      </c>
      <c r="H50" s="29">
        <f t="shared" si="8"/>
        <v>3149801.26</v>
      </c>
      <c r="I50" s="29">
        <f t="shared" si="8"/>
        <v>3149801.26</v>
      </c>
      <c r="J50" s="29">
        <f t="shared" si="8"/>
        <v>3149801.26</v>
      </c>
      <c r="K50" s="56" t="s">
        <v>56</v>
      </c>
      <c r="L50" s="59">
        <v>20</v>
      </c>
      <c r="M50" s="50">
        <v>20</v>
      </c>
      <c r="N50" s="50">
        <v>20</v>
      </c>
      <c r="O50" s="50">
        <v>20</v>
      </c>
      <c r="P50" s="50">
        <v>20</v>
      </c>
      <c r="Q50" s="51" t="s">
        <v>50</v>
      </c>
    </row>
    <row r="51" spans="1:17" s="6" customFormat="1" ht="12.75">
      <c r="A51" s="54"/>
      <c r="B51" s="55"/>
      <c r="C51" s="54"/>
      <c r="D51" s="30" t="s">
        <v>2</v>
      </c>
      <c r="E51" s="31">
        <f>F51+G51+H51+I51+J51</f>
        <v>16255068.559999999</v>
      </c>
      <c r="F51" s="31">
        <v>3490084.5</v>
      </c>
      <c r="G51" s="31">
        <v>3315580.28</v>
      </c>
      <c r="H51" s="31">
        <v>3149801.26</v>
      </c>
      <c r="I51" s="31">
        <v>3149801.26</v>
      </c>
      <c r="J51" s="31">
        <v>3149801.26</v>
      </c>
      <c r="K51" s="57"/>
      <c r="L51" s="59"/>
      <c r="M51" s="50"/>
      <c r="N51" s="50"/>
      <c r="O51" s="50"/>
      <c r="P51" s="50"/>
      <c r="Q51" s="52"/>
    </row>
    <row r="52" spans="1:17" s="6" customFormat="1" ht="12.75">
      <c r="A52" s="54"/>
      <c r="B52" s="55"/>
      <c r="C52" s="54"/>
      <c r="D52" s="30" t="s">
        <v>0</v>
      </c>
      <c r="E52" s="31">
        <f>F52+G52+H52+I52+J52</f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57"/>
      <c r="L52" s="59"/>
      <c r="M52" s="50"/>
      <c r="N52" s="50"/>
      <c r="O52" s="50"/>
      <c r="P52" s="50"/>
      <c r="Q52" s="52"/>
    </row>
    <row r="53" spans="1:17" s="6" customFormat="1" ht="19.5" customHeight="1">
      <c r="A53" s="54"/>
      <c r="B53" s="55"/>
      <c r="C53" s="54"/>
      <c r="D53" s="30" t="s">
        <v>1</v>
      </c>
      <c r="E53" s="31">
        <f>F53+G53+H53+I53+J53</f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57"/>
      <c r="L53" s="59"/>
      <c r="M53" s="50"/>
      <c r="N53" s="50"/>
      <c r="O53" s="50"/>
      <c r="P53" s="50"/>
      <c r="Q53" s="52"/>
    </row>
    <row r="54" spans="1:17" s="6" customFormat="1" ht="12.75">
      <c r="A54" s="54"/>
      <c r="B54" s="55"/>
      <c r="C54" s="54"/>
      <c r="D54" s="30" t="s">
        <v>3</v>
      </c>
      <c r="E54" s="31">
        <f>F54+G54+H54+I54+J54</f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58"/>
      <c r="L54" s="59"/>
      <c r="M54" s="50"/>
      <c r="N54" s="50"/>
      <c r="O54" s="50"/>
      <c r="P54" s="50"/>
      <c r="Q54" s="53"/>
    </row>
    <row r="55" spans="1:17" s="6" customFormat="1" ht="12.75" customHeight="1">
      <c r="A55" s="54" t="s">
        <v>64</v>
      </c>
      <c r="B55" s="55" t="s">
        <v>65</v>
      </c>
      <c r="C55" s="54" t="s">
        <v>38</v>
      </c>
      <c r="D55" s="28" t="s">
        <v>4</v>
      </c>
      <c r="E55" s="29">
        <f aca="true" t="shared" si="9" ref="E55:J55">E56+E57+E58+E59</f>
        <v>1950000</v>
      </c>
      <c r="F55" s="29">
        <f t="shared" si="9"/>
        <v>1950000</v>
      </c>
      <c r="G55" s="29">
        <f t="shared" si="9"/>
        <v>0</v>
      </c>
      <c r="H55" s="29">
        <f t="shared" si="9"/>
        <v>0</v>
      </c>
      <c r="I55" s="29">
        <f t="shared" si="9"/>
        <v>0</v>
      </c>
      <c r="J55" s="29">
        <f t="shared" si="9"/>
        <v>0</v>
      </c>
      <c r="K55" s="56" t="s">
        <v>66</v>
      </c>
      <c r="L55" s="59">
        <v>1</v>
      </c>
      <c r="M55" s="50">
        <v>0</v>
      </c>
      <c r="N55" s="50">
        <v>0</v>
      </c>
      <c r="O55" s="50">
        <v>0</v>
      </c>
      <c r="P55" s="50">
        <v>0</v>
      </c>
      <c r="Q55" s="51" t="s">
        <v>50</v>
      </c>
    </row>
    <row r="56" spans="1:17" s="6" customFormat="1" ht="12.75">
      <c r="A56" s="54"/>
      <c r="B56" s="55"/>
      <c r="C56" s="54"/>
      <c r="D56" s="30" t="s">
        <v>2</v>
      </c>
      <c r="E56" s="31">
        <f>F56+G56+H56+I56+J56</f>
        <v>1950000</v>
      </c>
      <c r="F56" s="31">
        <v>1950000</v>
      </c>
      <c r="G56" s="31">
        <v>0</v>
      </c>
      <c r="H56" s="31">
        <v>0</v>
      </c>
      <c r="I56" s="31">
        <v>0</v>
      </c>
      <c r="J56" s="31">
        <v>0</v>
      </c>
      <c r="K56" s="57"/>
      <c r="L56" s="59"/>
      <c r="M56" s="50"/>
      <c r="N56" s="50"/>
      <c r="O56" s="50"/>
      <c r="P56" s="50"/>
      <c r="Q56" s="52"/>
    </row>
    <row r="57" spans="1:17" s="6" customFormat="1" ht="12.75">
      <c r="A57" s="54"/>
      <c r="B57" s="55"/>
      <c r="C57" s="54"/>
      <c r="D57" s="30" t="s">
        <v>0</v>
      </c>
      <c r="E57" s="31">
        <f>F57+G57+H57+I57+J57</f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57"/>
      <c r="L57" s="59"/>
      <c r="M57" s="50"/>
      <c r="N57" s="50"/>
      <c r="O57" s="50"/>
      <c r="P57" s="50"/>
      <c r="Q57" s="52"/>
    </row>
    <row r="58" spans="1:17" s="6" customFormat="1" ht="12.75">
      <c r="A58" s="54"/>
      <c r="B58" s="55"/>
      <c r="C58" s="54"/>
      <c r="D58" s="30" t="s">
        <v>1</v>
      </c>
      <c r="E58" s="31">
        <f>F58+G58+H58+I58+J58</f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57"/>
      <c r="L58" s="59"/>
      <c r="M58" s="50"/>
      <c r="N58" s="50"/>
      <c r="O58" s="50"/>
      <c r="P58" s="50"/>
      <c r="Q58" s="52"/>
    </row>
    <row r="59" spans="1:17" s="6" customFormat="1" ht="12.75">
      <c r="A59" s="54"/>
      <c r="B59" s="55"/>
      <c r="C59" s="54"/>
      <c r="D59" s="30" t="s">
        <v>3</v>
      </c>
      <c r="E59" s="31">
        <f>F59+G59+H59+I59+J59</f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58"/>
      <c r="L59" s="59"/>
      <c r="M59" s="50"/>
      <c r="N59" s="50"/>
      <c r="O59" s="50"/>
      <c r="P59" s="50"/>
      <c r="Q59" s="53"/>
    </row>
    <row r="60" spans="1:17" s="6" customFormat="1" ht="12.75" customHeight="1">
      <c r="A60" s="95"/>
      <c r="B60" s="96" t="s">
        <v>28</v>
      </c>
      <c r="C60" s="95"/>
      <c r="D60" s="32" t="s">
        <v>4</v>
      </c>
      <c r="E60" s="33">
        <f aca="true" t="shared" si="10" ref="E60:J60">E61+E62+E63+E64</f>
        <v>245075665.48999998</v>
      </c>
      <c r="F60" s="33">
        <f>F61+F62+F63+F64</f>
        <v>60099178.04</v>
      </c>
      <c r="G60" s="33">
        <f t="shared" si="10"/>
        <v>56472703.64</v>
      </c>
      <c r="H60" s="33">
        <f t="shared" si="10"/>
        <v>55535418.29</v>
      </c>
      <c r="I60" s="33">
        <f t="shared" si="10"/>
        <v>36484182.76</v>
      </c>
      <c r="J60" s="33">
        <f t="shared" si="10"/>
        <v>36484182.76</v>
      </c>
      <c r="K60" s="97"/>
      <c r="L60" s="63"/>
      <c r="M60" s="63"/>
      <c r="N60" s="63"/>
      <c r="O60" s="63"/>
      <c r="P60" s="63"/>
      <c r="Q60" s="66"/>
    </row>
    <row r="61" spans="1:20" s="6" customFormat="1" ht="12.75">
      <c r="A61" s="95"/>
      <c r="B61" s="96"/>
      <c r="C61" s="95"/>
      <c r="D61" s="34" t="s">
        <v>2</v>
      </c>
      <c r="E61" s="33">
        <f>F61+G61+H61+I61+J61</f>
        <v>194443733.48999998</v>
      </c>
      <c r="F61" s="35">
        <f aca="true" t="shared" si="11" ref="F61:J64">F26+F31+F36+F41+F46+F51+F56</f>
        <v>41665246.04</v>
      </c>
      <c r="G61" s="35">
        <f t="shared" si="11"/>
        <v>40373703.64</v>
      </c>
      <c r="H61" s="35">
        <f t="shared" si="11"/>
        <v>39436418.29</v>
      </c>
      <c r="I61" s="35">
        <f t="shared" si="11"/>
        <v>36484182.76</v>
      </c>
      <c r="J61" s="35">
        <f t="shared" si="11"/>
        <v>36484182.76</v>
      </c>
      <c r="K61" s="98"/>
      <c r="L61" s="64"/>
      <c r="M61" s="64"/>
      <c r="N61" s="64"/>
      <c r="O61" s="64"/>
      <c r="P61" s="64"/>
      <c r="Q61" s="67"/>
      <c r="T61" s="36"/>
    </row>
    <row r="62" spans="1:17" s="6" customFormat="1" ht="12.75">
      <c r="A62" s="95"/>
      <c r="B62" s="96"/>
      <c r="C62" s="95"/>
      <c r="D62" s="34" t="s">
        <v>0</v>
      </c>
      <c r="E62" s="33">
        <f>F62+G62+H62+I62+J62</f>
        <v>1620045</v>
      </c>
      <c r="F62" s="35">
        <f t="shared" si="11"/>
        <v>1620045</v>
      </c>
      <c r="G62" s="35">
        <f t="shared" si="11"/>
        <v>0</v>
      </c>
      <c r="H62" s="35">
        <f t="shared" si="11"/>
        <v>0</v>
      </c>
      <c r="I62" s="35">
        <f t="shared" si="11"/>
        <v>0</v>
      </c>
      <c r="J62" s="35">
        <f t="shared" si="11"/>
        <v>0</v>
      </c>
      <c r="K62" s="98"/>
      <c r="L62" s="64"/>
      <c r="M62" s="64"/>
      <c r="N62" s="64"/>
      <c r="O62" s="64"/>
      <c r="P62" s="64"/>
      <c r="Q62" s="67"/>
    </row>
    <row r="63" spans="1:17" s="6" customFormat="1" ht="12.75">
      <c r="A63" s="95"/>
      <c r="B63" s="96"/>
      <c r="C63" s="95"/>
      <c r="D63" s="34" t="s">
        <v>1</v>
      </c>
      <c r="E63" s="33">
        <f>F63+G63+H63+I63+J63</f>
        <v>48297000</v>
      </c>
      <c r="F63" s="35">
        <f t="shared" si="11"/>
        <v>16099000</v>
      </c>
      <c r="G63" s="35">
        <f t="shared" si="11"/>
        <v>16099000</v>
      </c>
      <c r="H63" s="35">
        <f t="shared" si="11"/>
        <v>16099000</v>
      </c>
      <c r="I63" s="35">
        <f t="shared" si="11"/>
        <v>0</v>
      </c>
      <c r="J63" s="35">
        <f t="shared" si="11"/>
        <v>0</v>
      </c>
      <c r="K63" s="98"/>
      <c r="L63" s="64"/>
      <c r="M63" s="64"/>
      <c r="N63" s="64"/>
      <c r="O63" s="64"/>
      <c r="P63" s="64"/>
      <c r="Q63" s="67"/>
    </row>
    <row r="64" spans="1:17" s="6" customFormat="1" ht="12.75">
      <c r="A64" s="95"/>
      <c r="B64" s="96"/>
      <c r="C64" s="95"/>
      <c r="D64" s="34" t="s">
        <v>3</v>
      </c>
      <c r="E64" s="33">
        <f>F64+G64+H64+I64+J64</f>
        <v>714887</v>
      </c>
      <c r="F64" s="35">
        <f t="shared" si="11"/>
        <v>714887</v>
      </c>
      <c r="G64" s="35">
        <f t="shared" si="11"/>
        <v>0</v>
      </c>
      <c r="H64" s="35">
        <f t="shared" si="11"/>
        <v>0</v>
      </c>
      <c r="I64" s="35">
        <f t="shared" si="11"/>
        <v>0</v>
      </c>
      <c r="J64" s="35">
        <f t="shared" si="11"/>
        <v>0</v>
      </c>
      <c r="K64" s="99"/>
      <c r="L64" s="65"/>
      <c r="M64" s="65"/>
      <c r="N64" s="65"/>
      <c r="O64" s="65"/>
      <c r="P64" s="65"/>
      <c r="Q64" s="68"/>
    </row>
    <row r="65" spans="1:17" ht="12.75">
      <c r="A65" s="3">
        <v>3</v>
      </c>
      <c r="B65" s="78" t="s">
        <v>51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1:17" s="6" customFormat="1" ht="12.75" customHeight="1">
      <c r="A66" s="54" t="s">
        <v>32</v>
      </c>
      <c r="B66" s="55" t="s">
        <v>67</v>
      </c>
      <c r="C66" s="54" t="s">
        <v>38</v>
      </c>
      <c r="D66" s="28" t="s">
        <v>4</v>
      </c>
      <c r="E66" s="29">
        <f aca="true" t="shared" si="12" ref="E66:J66">E67+E68+E69+E70</f>
        <v>0</v>
      </c>
      <c r="F66" s="29">
        <f t="shared" si="12"/>
        <v>0</v>
      </c>
      <c r="G66" s="29">
        <f t="shared" si="12"/>
        <v>0</v>
      </c>
      <c r="H66" s="29">
        <f t="shared" si="12"/>
        <v>0</v>
      </c>
      <c r="I66" s="29">
        <f t="shared" si="12"/>
        <v>0</v>
      </c>
      <c r="J66" s="29">
        <f t="shared" si="12"/>
        <v>0</v>
      </c>
      <c r="K66" s="100" t="s">
        <v>69</v>
      </c>
      <c r="L66" s="59" t="s">
        <v>68</v>
      </c>
      <c r="M66" s="59" t="s">
        <v>68</v>
      </c>
      <c r="N66" s="59" t="s">
        <v>68</v>
      </c>
      <c r="O66" s="59" t="s">
        <v>68</v>
      </c>
      <c r="P66" s="59" t="s">
        <v>68</v>
      </c>
      <c r="Q66" s="51" t="s">
        <v>50</v>
      </c>
    </row>
    <row r="67" spans="1:17" s="6" customFormat="1" ht="12.75">
      <c r="A67" s="54"/>
      <c r="B67" s="55"/>
      <c r="C67" s="54"/>
      <c r="D67" s="30" t="s">
        <v>2</v>
      </c>
      <c r="E67" s="31">
        <f>F67+G67+H67+I67+J67</f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101"/>
      <c r="L67" s="59"/>
      <c r="M67" s="59"/>
      <c r="N67" s="59"/>
      <c r="O67" s="59"/>
      <c r="P67" s="59"/>
      <c r="Q67" s="52"/>
    </row>
    <row r="68" spans="1:17" s="6" customFormat="1" ht="12.75">
      <c r="A68" s="54"/>
      <c r="B68" s="55"/>
      <c r="C68" s="54"/>
      <c r="D68" s="30" t="s">
        <v>0</v>
      </c>
      <c r="E68" s="31">
        <f>F68+G68+H68+I68+J68</f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101"/>
      <c r="L68" s="59"/>
      <c r="M68" s="59"/>
      <c r="N68" s="59"/>
      <c r="O68" s="59"/>
      <c r="P68" s="59"/>
      <c r="Q68" s="52"/>
    </row>
    <row r="69" spans="1:17" s="6" customFormat="1" ht="10.5" customHeight="1">
      <c r="A69" s="54"/>
      <c r="B69" s="55"/>
      <c r="C69" s="54"/>
      <c r="D69" s="30" t="s">
        <v>1</v>
      </c>
      <c r="E69" s="31">
        <f>F69+G69+H69+I69+J69</f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101"/>
      <c r="L69" s="59"/>
      <c r="M69" s="59"/>
      <c r="N69" s="59"/>
      <c r="O69" s="59"/>
      <c r="P69" s="59"/>
      <c r="Q69" s="52"/>
    </row>
    <row r="70" spans="1:17" s="6" customFormat="1" ht="12" customHeight="1">
      <c r="A70" s="54"/>
      <c r="B70" s="55"/>
      <c r="C70" s="54"/>
      <c r="D70" s="30" t="s">
        <v>3</v>
      </c>
      <c r="E70" s="31">
        <f>F70+G70+H70+I70+J70</f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102"/>
      <c r="L70" s="59"/>
      <c r="M70" s="59"/>
      <c r="N70" s="59"/>
      <c r="O70" s="59"/>
      <c r="P70" s="59"/>
      <c r="Q70" s="53"/>
    </row>
    <row r="71" spans="1:17" s="6" customFormat="1" ht="12.75" customHeight="1">
      <c r="A71" s="95"/>
      <c r="B71" s="96" t="s">
        <v>33</v>
      </c>
      <c r="C71" s="95"/>
      <c r="D71" s="32" t="s">
        <v>4</v>
      </c>
      <c r="E71" s="33">
        <f aca="true" t="shared" si="13" ref="E71:J71">E72+E73+E74+E75</f>
        <v>0</v>
      </c>
      <c r="F71" s="33">
        <f t="shared" si="13"/>
        <v>0</v>
      </c>
      <c r="G71" s="33">
        <f t="shared" si="13"/>
        <v>0</v>
      </c>
      <c r="H71" s="33">
        <f t="shared" si="13"/>
        <v>0</v>
      </c>
      <c r="I71" s="33">
        <f t="shared" si="13"/>
        <v>0</v>
      </c>
      <c r="J71" s="33">
        <f t="shared" si="13"/>
        <v>0</v>
      </c>
      <c r="K71" s="60"/>
      <c r="L71" s="63"/>
      <c r="M71" s="63"/>
      <c r="N71" s="63"/>
      <c r="O71" s="63"/>
      <c r="P71" s="63"/>
      <c r="Q71" s="66"/>
    </row>
    <row r="72" spans="1:20" s="6" customFormat="1" ht="12.75">
      <c r="A72" s="95"/>
      <c r="B72" s="96"/>
      <c r="C72" s="95"/>
      <c r="D72" s="34" t="s">
        <v>2</v>
      </c>
      <c r="E72" s="33">
        <f>F72+G72+H72+I72+J72</f>
        <v>0</v>
      </c>
      <c r="F72" s="35">
        <f>F67</f>
        <v>0</v>
      </c>
      <c r="G72" s="35">
        <f>G67</f>
        <v>0</v>
      </c>
      <c r="H72" s="35">
        <f>H67</f>
        <v>0</v>
      </c>
      <c r="I72" s="35">
        <f>I67</f>
        <v>0</v>
      </c>
      <c r="J72" s="35">
        <f>J67</f>
        <v>0</v>
      </c>
      <c r="K72" s="61"/>
      <c r="L72" s="64"/>
      <c r="M72" s="64"/>
      <c r="N72" s="64"/>
      <c r="O72" s="64"/>
      <c r="P72" s="64"/>
      <c r="Q72" s="67"/>
      <c r="T72" s="36"/>
    </row>
    <row r="73" spans="1:17" s="6" customFormat="1" ht="12.75">
      <c r="A73" s="95"/>
      <c r="B73" s="96"/>
      <c r="C73" s="95"/>
      <c r="D73" s="34" t="s">
        <v>0</v>
      </c>
      <c r="E73" s="33">
        <f>F73+G73+H73+I73+J73</f>
        <v>0</v>
      </c>
      <c r="F73" s="35">
        <f aca="true" t="shared" si="14" ref="F73:J75">F68</f>
        <v>0</v>
      </c>
      <c r="G73" s="35">
        <f t="shared" si="14"/>
        <v>0</v>
      </c>
      <c r="H73" s="35">
        <f t="shared" si="14"/>
        <v>0</v>
      </c>
      <c r="I73" s="35">
        <f t="shared" si="14"/>
        <v>0</v>
      </c>
      <c r="J73" s="35">
        <f t="shared" si="14"/>
        <v>0</v>
      </c>
      <c r="K73" s="61"/>
      <c r="L73" s="64"/>
      <c r="M73" s="64"/>
      <c r="N73" s="64"/>
      <c r="O73" s="64"/>
      <c r="P73" s="64"/>
      <c r="Q73" s="67"/>
    </row>
    <row r="74" spans="1:17" s="6" customFormat="1" ht="12.75">
      <c r="A74" s="95"/>
      <c r="B74" s="96"/>
      <c r="C74" s="95"/>
      <c r="D74" s="34" t="s">
        <v>1</v>
      </c>
      <c r="E74" s="33">
        <f>F74+G74+H74+I74+J74</f>
        <v>0</v>
      </c>
      <c r="F74" s="35">
        <f t="shared" si="14"/>
        <v>0</v>
      </c>
      <c r="G74" s="35">
        <f t="shared" si="14"/>
        <v>0</v>
      </c>
      <c r="H74" s="35">
        <f t="shared" si="14"/>
        <v>0</v>
      </c>
      <c r="I74" s="35">
        <f t="shared" si="14"/>
        <v>0</v>
      </c>
      <c r="J74" s="35">
        <f t="shared" si="14"/>
        <v>0</v>
      </c>
      <c r="K74" s="61"/>
      <c r="L74" s="64"/>
      <c r="M74" s="64"/>
      <c r="N74" s="64"/>
      <c r="O74" s="64"/>
      <c r="P74" s="64"/>
      <c r="Q74" s="67"/>
    </row>
    <row r="75" spans="1:17" s="6" customFormat="1" ht="12.75">
      <c r="A75" s="95"/>
      <c r="B75" s="96"/>
      <c r="C75" s="95"/>
      <c r="D75" s="34" t="s">
        <v>3</v>
      </c>
      <c r="E75" s="33">
        <f>F75+G75+H75+I75+J75</f>
        <v>0</v>
      </c>
      <c r="F75" s="35">
        <f t="shared" si="14"/>
        <v>0</v>
      </c>
      <c r="G75" s="35">
        <f t="shared" si="14"/>
        <v>0</v>
      </c>
      <c r="H75" s="35">
        <f t="shared" si="14"/>
        <v>0</v>
      </c>
      <c r="I75" s="35">
        <f t="shared" si="14"/>
        <v>0</v>
      </c>
      <c r="J75" s="35">
        <f t="shared" si="14"/>
        <v>0</v>
      </c>
      <c r="K75" s="62"/>
      <c r="L75" s="65"/>
      <c r="M75" s="65"/>
      <c r="N75" s="65"/>
      <c r="O75" s="65"/>
      <c r="P75" s="65"/>
      <c r="Q75" s="68"/>
    </row>
    <row r="76" spans="1:17" s="6" customFormat="1" ht="13.5" customHeight="1">
      <c r="A76" s="87"/>
      <c r="B76" s="88" t="s">
        <v>49</v>
      </c>
      <c r="C76" s="87"/>
      <c r="D76" s="37" t="s">
        <v>4</v>
      </c>
      <c r="E76" s="38">
        <f aca="true" t="shared" si="15" ref="E76:J76">E77+E78+E79+E80</f>
        <v>245075665.48999998</v>
      </c>
      <c r="F76" s="38">
        <f t="shared" si="15"/>
        <v>60099178.04</v>
      </c>
      <c r="G76" s="38">
        <f t="shared" si="15"/>
        <v>56472703.64</v>
      </c>
      <c r="H76" s="38">
        <f t="shared" si="15"/>
        <v>55535418.29</v>
      </c>
      <c r="I76" s="38">
        <f t="shared" si="15"/>
        <v>36484182.76</v>
      </c>
      <c r="J76" s="38">
        <f t="shared" si="15"/>
        <v>36484182.76</v>
      </c>
      <c r="K76" s="89"/>
      <c r="L76" s="81"/>
      <c r="M76" s="81"/>
      <c r="N76" s="81"/>
      <c r="O76" s="81"/>
      <c r="P76" s="81"/>
      <c r="Q76" s="92"/>
    </row>
    <row r="77" spans="1:17" s="6" customFormat="1" ht="13.5">
      <c r="A77" s="87"/>
      <c r="B77" s="88"/>
      <c r="C77" s="87"/>
      <c r="D77" s="39" t="s">
        <v>2</v>
      </c>
      <c r="E77" s="38">
        <f>F77+G77+H77+I77+J77</f>
        <v>194443733.48999998</v>
      </c>
      <c r="F77" s="40">
        <f aca="true" t="shared" si="16" ref="F77:J80">F10+F61+F72</f>
        <v>41665246.04</v>
      </c>
      <c r="G77" s="40">
        <f t="shared" si="16"/>
        <v>40373703.64</v>
      </c>
      <c r="H77" s="40">
        <f t="shared" si="16"/>
        <v>39436418.29</v>
      </c>
      <c r="I77" s="40">
        <f t="shared" si="16"/>
        <v>36484182.76</v>
      </c>
      <c r="J77" s="40">
        <f t="shared" si="16"/>
        <v>36484182.76</v>
      </c>
      <c r="K77" s="90"/>
      <c r="L77" s="82"/>
      <c r="M77" s="82"/>
      <c r="N77" s="82"/>
      <c r="O77" s="82"/>
      <c r="P77" s="82"/>
      <c r="Q77" s="93"/>
    </row>
    <row r="78" spans="1:17" s="6" customFormat="1" ht="13.5">
      <c r="A78" s="87"/>
      <c r="B78" s="88"/>
      <c r="C78" s="87"/>
      <c r="D78" s="39" t="s">
        <v>0</v>
      </c>
      <c r="E78" s="38">
        <f>F78+G78+H78+I78+J78</f>
        <v>1620045</v>
      </c>
      <c r="F78" s="40">
        <f t="shared" si="16"/>
        <v>1620045</v>
      </c>
      <c r="G78" s="40">
        <f t="shared" si="16"/>
        <v>0</v>
      </c>
      <c r="H78" s="40">
        <f t="shared" si="16"/>
        <v>0</v>
      </c>
      <c r="I78" s="40">
        <f t="shared" si="16"/>
        <v>0</v>
      </c>
      <c r="J78" s="40">
        <f t="shared" si="16"/>
        <v>0</v>
      </c>
      <c r="K78" s="90"/>
      <c r="L78" s="82"/>
      <c r="M78" s="82"/>
      <c r="N78" s="82"/>
      <c r="O78" s="82"/>
      <c r="P78" s="82"/>
      <c r="Q78" s="93"/>
    </row>
    <row r="79" spans="1:17" s="6" customFormat="1" ht="13.5">
      <c r="A79" s="87"/>
      <c r="B79" s="88"/>
      <c r="C79" s="87"/>
      <c r="D79" s="39" t="s">
        <v>1</v>
      </c>
      <c r="E79" s="38">
        <f>F79+G79+H79+I79+J79</f>
        <v>48297000</v>
      </c>
      <c r="F79" s="40">
        <f t="shared" si="16"/>
        <v>16099000</v>
      </c>
      <c r="G79" s="40">
        <f t="shared" si="16"/>
        <v>16099000</v>
      </c>
      <c r="H79" s="40">
        <f t="shared" si="16"/>
        <v>16099000</v>
      </c>
      <c r="I79" s="40">
        <f t="shared" si="16"/>
        <v>0</v>
      </c>
      <c r="J79" s="40">
        <f t="shared" si="16"/>
        <v>0</v>
      </c>
      <c r="K79" s="90"/>
      <c r="L79" s="82"/>
      <c r="M79" s="82"/>
      <c r="N79" s="82"/>
      <c r="O79" s="82"/>
      <c r="P79" s="82"/>
      <c r="Q79" s="93"/>
    </row>
    <row r="80" spans="1:17" s="6" customFormat="1" ht="13.5">
      <c r="A80" s="87"/>
      <c r="B80" s="88"/>
      <c r="C80" s="87"/>
      <c r="D80" s="39" t="s">
        <v>3</v>
      </c>
      <c r="E80" s="38">
        <f>F80+G80+H80+I80+J80</f>
        <v>714887</v>
      </c>
      <c r="F80" s="40">
        <f t="shared" si="16"/>
        <v>714887</v>
      </c>
      <c r="G80" s="40">
        <f t="shared" si="16"/>
        <v>0</v>
      </c>
      <c r="H80" s="40">
        <f t="shared" si="16"/>
        <v>0</v>
      </c>
      <c r="I80" s="40">
        <f t="shared" si="16"/>
        <v>0</v>
      </c>
      <c r="J80" s="40">
        <f t="shared" si="16"/>
        <v>0</v>
      </c>
      <c r="K80" s="91"/>
      <c r="L80" s="83"/>
      <c r="M80" s="83"/>
      <c r="N80" s="83"/>
      <c r="O80" s="83"/>
      <c r="P80" s="83"/>
      <c r="Q80" s="94"/>
    </row>
    <row r="81" spans="1:17" ht="12.75">
      <c r="A81" s="111" t="s">
        <v>75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</sheetData>
  <sheetProtection/>
  <mergeCells count="156">
    <mergeCell ref="A81:Q81"/>
    <mergeCell ref="M1:Q1"/>
    <mergeCell ref="R9:R13"/>
    <mergeCell ref="N50:N54"/>
    <mergeCell ref="O50:O54"/>
    <mergeCell ref="P50:P54"/>
    <mergeCell ref="Q50:Q54"/>
    <mergeCell ref="A3:Q3"/>
    <mergeCell ref="A4:A5"/>
    <mergeCell ref="B4:B5"/>
    <mergeCell ref="C4:C5"/>
    <mergeCell ref="A50:A54"/>
    <mergeCell ref="B50:B54"/>
    <mergeCell ref="C50:C54"/>
    <mergeCell ref="K50:K54"/>
    <mergeCell ref="L50:L54"/>
    <mergeCell ref="D4:D5"/>
    <mergeCell ref="E4:J4"/>
    <mergeCell ref="K4:P4"/>
    <mergeCell ref="M9:M13"/>
    <mergeCell ref="M50:M54"/>
    <mergeCell ref="A45:A49"/>
    <mergeCell ref="B45:B49"/>
    <mergeCell ref="C45:C49"/>
    <mergeCell ref="K45:K49"/>
    <mergeCell ref="L45:L49"/>
    <mergeCell ref="M45:M49"/>
    <mergeCell ref="Q4:Q5"/>
    <mergeCell ref="Q9:Q13"/>
    <mergeCell ref="B7:Q7"/>
    <mergeCell ref="B8:Q8"/>
    <mergeCell ref="A9:A13"/>
    <mergeCell ref="B9:B13"/>
    <mergeCell ref="C9:C13"/>
    <mergeCell ref="K9:K13"/>
    <mergeCell ref="P9:P13"/>
    <mergeCell ref="L9:L13"/>
    <mergeCell ref="N9:N13"/>
    <mergeCell ref="O9:O13"/>
    <mergeCell ref="A25:A29"/>
    <mergeCell ref="B25:B29"/>
    <mergeCell ref="C25:C29"/>
    <mergeCell ref="K25:K29"/>
    <mergeCell ref="L25:L29"/>
    <mergeCell ref="M25:M29"/>
    <mergeCell ref="O14:O18"/>
    <mergeCell ref="C19:C23"/>
    <mergeCell ref="L66:L70"/>
    <mergeCell ref="Q60:Q64"/>
    <mergeCell ref="Q66:Q70"/>
    <mergeCell ref="B65:Q65"/>
    <mergeCell ref="B66:B70"/>
    <mergeCell ref="A19:A23"/>
    <mergeCell ref="B19:B23"/>
    <mergeCell ref="O60:O64"/>
    <mergeCell ref="P60:P64"/>
    <mergeCell ref="N30:N34"/>
    <mergeCell ref="P66:P70"/>
    <mergeCell ref="L60:L64"/>
    <mergeCell ref="M60:M64"/>
    <mergeCell ref="N60:N64"/>
    <mergeCell ref="N71:N75"/>
    <mergeCell ref="Q30:Q34"/>
    <mergeCell ref="N45:N49"/>
    <mergeCell ref="O45:O49"/>
    <mergeCell ref="P45:P49"/>
    <mergeCell ref="Q45:Q49"/>
    <mergeCell ref="A66:A70"/>
    <mergeCell ref="O66:O70"/>
    <mergeCell ref="A60:A64"/>
    <mergeCell ref="B60:B64"/>
    <mergeCell ref="C60:C64"/>
    <mergeCell ref="K60:K64"/>
    <mergeCell ref="N66:N70"/>
    <mergeCell ref="C66:C70"/>
    <mergeCell ref="K66:K70"/>
    <mergeCell ref="M66:M70"/>
    <mergeCell ref="A71:A75"/>
    <mergeCell ref="B71:B75"/>
    <mergeCell ref="C71:C75"/>
    <mergeCell ref="K71:K75"/>
    <mergeCell ref="L71:L75"/>
    <mergeCell ref="M71:M75"/>
    <mergeCell ref="Q71:Q75"/>
    <mergeCell ref="P71:P75"/>
    <mergeCell ref="A76:A80"/>
    <mergeCell ref="B76:B80"/>
    <mergeCell ref="C76:C80"/>
    <mergeCell ref="K76:K80"/>
    <mergeCell ref="L76:L80"/>
    <mergeCell ref="M76:M80"/>
    <mergeCell ref="Q76:Q80"/>
    <mergeCell ref="N76:N80"/>
    <mergeCell ref="O76:O80"/>
    <mergeCell ref="O71:O75"/>
    <mergeCell ref="P76:P80"/>
    <mergeCell ref="A14:A18"/>
    <mergeCell ref="B14:B18"/>
    <mergeCell ref="C14:C18"/>
    <mergeCell ref="K14:K18"/>
    <mergeCell ref="L14:L18"/>
    <mergeCell ref="M14:M18"/>
    <mergeCell ref="N14:N18"/>
    <mergeCell ref="Q14:Q18"/>
    <mergeCell ref="D14:J18"/>
    <mergeCell ref="A30:A34"/>
    <mergeCell ref="B30:B34"/>
    <mergeCell ref="C30:C34"/>
    <mergeCell ref="K30:K34"/>
    <mergeCell ref="L30:L34"/>
    <mergeCell ref="M30:M34"/>
    <mergeCell ref="Q25:Q29"/>
    <mergeCell ref="B24:Q24"/>
    <mergeCell ref="P14:P18"/>
    <mergeCell ref="N25:N29"/>
    <mergeCell ref="O25:O29"/>
    <mergeCell ref="P25:P29"/>
    <mergeCell ref="P35:P39"/>
    <mergeCell ref="O30:O34"/>
    <mergeCell ref="P30:P34"/>
    <mergeCell ref="M35:M39"/>
    <mergeCell ref="A40:A44"/>
    <mergeCell ref="B40:B44"/>
    <mergeCell ref="C40:C44"/>
    <mergeCell ref="A35:A39"/>
    <mergeCell ref="B35:B39"/>
    <mergeCell ref="C35:C39"/>
    <mergeCell ref="Q40:Q44"/>
    <mergeCell ref="N19:N23"/>
    <mergeCell ref="O19:O23"/>
    <mergeCell ref="P19:P23"/>
    <mergeCell ref="Q19:Q23"/>
    <mergeCell ref="N35:N39"/>
    <mergeCell ref="O35:O39"/>
    <mergeCell ref="Q35:Q39"/>
    <mergeCell ref="N40:N44"/>
    <mergeCell ref="K19:K23"/>
    <mergeCell ref="L19:L23"/>
    <mergeCell ref="M19:M23"/>
    <mergeCell ref="O40:O44"/>
    <mergeCell ref="P40:P44"/>
    <mergeCell ref="K40:K44"/>
    <mergeCell ref="L40:L44"/>
    <mergeCell ref="M40:M44"/>
    <mergeCell ref="K35:K39"/>
    <mergeCell ref="L35:L39"/>
    <mergeCell ref="N55:N59"/>
    <mergeCell ref="O55:O59"/>
    <mergeCell ref="P55:P59"/>
    <mergeCell ref="Q55:Q59"/>
    <mergeCell ref="A55:A59"/>
    <mergeCell ref="B55:B59"/>
    <mergeCell ref="C55:C59"/>
    <mergeCell ref="K55:K59"/>
    <mergeCell ref="L55:L59"/>
    <mergeCell ref="M55:M59"/>
  </mergeCells>
  <printOptions/>
  <pageMargins left="0.5905511811023623" right="0" top="0.5905511811023623" bottom="0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2018-06-01T10:59:41Z</cp:lastPrinted>
  <dcterms:created xsi:type="dcterms:W3CDTF">2013-06-06T11:09:14Z</dcterms:created>
  <dcterms:modified xsi:type="dcterms:W3CDTF">2018-06-04T08:06:51Z</dcterms:modified>
  <cp:category/>
  <cp:version/>
  <cp:contentType/>
  <cp:contentStatus/>
</cp:coreProperties>
</file>