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015" activeTab="1"/>
  </bookViews>
  <sheets>
    <sheet name="таблица 3(1)" sheetId="1" r:id="rId1"/>
    <sheet name="Таблица № 3 (2)" sheetId="2" r:id="rId2"/>
    <sheet name="Таблица № 2 (3)" sheetId="3" r:id="rId3"/>
    <sheet name="таблица № 3 (3)" sheetId="4" r:id="rId4"/>
  </sheets>
  <externalReferences>
    <externalReference r:id="rId7"/>
  </externalReferences>
  <definedNames>
    <definedName name="_xlnm.Print_Area" localSheetId="3">'таблица № 3 (3)'!$A$1:$U$71</definedName>
  </definedNames>
  <calcPr fullCalcOnLoad="1"/>
</workbook>
</file>

<file path=xl/sharedStrings.xml><?xml version="1.0" encoding="utf-8"?>
<sst xmlns="http://schemas.openxmlformats.org/spreadsheetml/2006/main" count="388" uniqueCount="115">
  <si>
    <t>Приложение № 3  к постановлению администрации  ЗАТО Александровск</t>
  </si>
  <si>
    <t>Таблица № 3 (1)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</si>
  <si>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</si>
  <si>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>№ п/п</t>
  </si>
  <si>
    <t>Цель, задачи, основные мероприятия</t>
  </si>
  <si>
    <t>Срок выполнения (квартал, год)</t>
  </si>
  <si>
    <t>Источники финансирования</t>
  </si>
  <si>
    <t>Объемы финансирования,</t>
  </si>
  <si>
    <t>Показатели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</si>
  <si>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</si>
  <si>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 xml:space="preserve"> руб.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</si>
  <si>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</si>
  <si>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</si>
  <si>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</si>
  <si>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</si>
  <si>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</si>
  <si>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</si>
  <si>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</si>
  <si>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</si>
  <si>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</si>
  <si>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</si>
  <si>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</si>
  <si>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1.1</t>
  </si>
  <si>
    <t>Организация проведения официальных физкультурно-оздоровительных и спортивных мероприятий ЗАТО Александровск</t>
  </si>
  <si>
    <t>2014-2020</t>
  </si>
  <si>
    <t>Всего:</t>
  </si>
  <si>
    <t>Исполнение календарного плана спортивно-массовых мероприятий ЗАТО Александровск, %</t>
  </si>
  <si>
    <t>не менее 95</t>
  </si>
  <si>
    <t>УКС и МП администрации ЗАТО Александровск , УО администрации ЗАТО Александровск</t>
  </si>
  <si>
    <t>в том числе:</t>
  </si>
  <si>
    <t>МБ</t>
  </si>
  <si>
    <t>Увеличение количества проводимых официальных физкультурных и спортивных мероприятий, ед</t>
  </si>
  <si>
    <t>ОБ</t>
  </si>
  <si>
    <t>ФБ</t>
  </si>
  <si>
    <t>ВБС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</si>
  <si>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</si>
  <si>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</si>
  <si>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</si>
  <si>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2.1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</si>
  <si>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</si>
  <si>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</si>
  <si>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</si>
  <si>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3.</t>
  </si>
  <si>
    <t>Задача 3: Развитие инфраструктуры в сфере физической культуры и спорта</t>
  </si>
  <si>
    <t>3.1</t>
  </si>
  <si>
    <t>Разработка проектно-сметной документации по реконструкции объекта «Открытый стадион» МБОУ ДОД ДЮСШ № 2 г.Снежногорск</t>
  </si>
  <si>
    <t>Количество разработанной проектной документации, ед.</t>
  </si>
  <si>
    <t>МКУ «ОКС» ЗАТО Александровск</t>
  </si>
  <si>
    <t>3.2</t>
  </si>
  <si>
    <t>Приобретение и установка в ЗАТО Александровск комплексной спортивной площадки</t>
  </si>
  <si>
    <t>Количество приобретенных и установленных спортивных площадок, ед.</t>
  </si>
  <si>
    <t>3.3</t>
  </si>
  <si>
    <t>Устройство искусственного покрытия поля на объекте: «Открытый стадион» МБОУ ДОД ДЮСШ № 2 г.Снежногорск</t>
  </si>
  <si>
    <t>Уровень готовности объекта к эксплуатации %</t>
  </si>
  <si>
    <t>Итого по задаче 3</t>
  </si>
  <si>
    <t xml:space="preserve">Всего по Подпрограмме </t>
  </si>
  <si>
    <t>Приложение №3  к постановлению администрации  ЗАТО Александровск</t>
  </si>
  <si>
    <t xml:space="preserve">Таблица № 3 (2)                                                             </t>
  </si>
  <si>
    <t xml:space="preserve">3. Перечень основных мероприятий  Подпрограммы 2 "Молодежь ЗАТО Александровск» на 2014 – 2020 годы
</t>
  </si>
  <si>
    <t>№  п/п</t>
  </si>
  <si>
    <t>Источник финансирования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</si>
  <si>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</si>
  <si>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</si>
  <si>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</si>
  <si>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</si>
  <si>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</si>
  <si>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</si>
  <si>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1.1.</t>
  </si>
  <si>
    <t>Организация и проведение мероприятий, направленных на совершенствование культурно-досуговой сферы  молодежной среды.</t>
  </si>
  <si>
    <t>Исполнение годового плана работы (%)</t>
  </si>
  <si>
    <t xml:space="preserve">Учреждения, подведомственные  УКС и МП администрации ЗАТО Александровск, МБУМП ЦГПВМ                                     </t>
  </si>
  <si>
    <t>1.2.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</si>
  <si>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</si>
  <si>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2014 - 2020</t>
  </si>
  <si>
    <t>1.3.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</si>
  <si>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</si>
  <si>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</si>
  <si>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 xml:space="preserve">УКС и МП администрации ЗАТО Александровск                                    </t>
  </si>
  <si>
    <t>Итого по задаче 1:</t>
  </si>
  <si>
    <t>Задача 2: Поддержка одаренных подростков и учащейся молодежи</t>
  </si>
  <si>
    <t>2.1.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</si>
  <si>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</si>
  <si>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</si>
  <si>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</si>
  <si>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 xml:space="preserve"> УКС и МП администрации ЗАТО Александровск                                   </t>
  </si>
  <si>
    <t>Итого по задаче 2:</t>
  </si>
  <si>
    <t>Задача 3: Обеспечение пожарной безопасности</t>
  </si>
  <si>
    <t>3.1.</t>
  </si>
  <si>
    <t>Обеспечение пожарной и электрической безопасности учреждений</t>
  </si>
  <si>
    <t>Количество проведенных мероприятий в рамках подпрограммы, ед.</t>
  </si>
  <si>
    <t>3.2.</t>
  </si>
  <si>
    <t>Итого по задаче 3:</t>
  </si>
  <si>
    <t>ВСЕГО по Программе:</t>
  </si>
  <si>
    <t>Приложение №2  к постановлению администрации  ЗАТО Александровск</t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</si>
  <si>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</si>
  <si>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</si>
  <si>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>Всего, руб.коп.</t>
  </si>
  <si>
    <t>в том числе по годам реализации, руб.коп.</t>
  </si>
  <si>
    <t>Всего по Программе</t>
  </si>
  <si>
    <t>Управление культуры, спорта и молодежной политики администрации ЗАТО Александровск</t>
  </si>
  <si>
    <t xml:space="preserve">Таблица № 3 (3)                </t>
  </si>
  <si>
    <t xml:space="preserve">3. Перечень основных мнроприятий Подпрограммы 3 «Патриотическое воспитание граждан» на 2014 – 2020 годы
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</si>
  <si>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</si>
  <si>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Задача 1: Совершенствование направлений и форм работы по патриотическому воспитанию молодежи</t>
  </si>
  <si>
    <t>Организация и осуществление мероприятий направленные на самореализацию и социализацию молодежи</t>
  </si>
  <si>
    <t>Количество молодых людей , вовлеченных в мероприятия, направленные на  самореализацию и социализацию молодежи</t>
  </si>
  <si>
    <t>Учреждения, подведомственные  УКС и МП администрации ЗАТО Александровск, МБУМП ЦГПВМ</t>
  </si>
  <si>
    <t>Выполнение работ по вовлечению молодежи в социальную практику, включая гражданско-патриотическое воспитание молодежи</t>
  </si>
  <si>
    <t>Количество  муниципальных, региональных мероприятий гражданско-патриотической направленности</t>
  </si>
  <si>
    <t>Мероприятие 1.3.  Проведение II Слета бойцов поисковых отрядов городов воинской славы России</t>
  </si>
  <si>
    <t>Количество муниципальных проведенных мероприятий</t>
  </si>
  <si>
    <t>Задача 2. Организация и проведение оценки условий труда</t>
  </si>
  <si>
    <t>Проведение специальной оценки условий труда</t>
  </si>
  <si>
    <t>Количество мест оценки условий труда</t>
  </si>
  <si>
    <t>Задача 3: Обеспечение безопасного режима функционирования учреждений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</si>
</sst>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4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16" fontId="11" fillId="0" borderId="15" xfId="0" applyNumberFormat="1" applyFont="1" applyFill="1" applyBorder="1" applyAlignment="1">
      <alignment horizontal="center"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16" fontId="11" fillId="0" borderId="17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6" xfId="0" applyNumberFormat="1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16" xfId="0" applyNumberFormat="1" applyFont="1" applyFill="1" applyBorder="1" applyAlignment="1">
      <alignment horizontal="left" vertical="center" wrapText="1"/>
    </xf>
    <xf numFmtId="2" fontId="13" fillId="0" borderId="17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left" vertical="center" wrapText="1"/>
    </xf>
    <xf numFmtId="2" fontId="49" fillId="33" borderId="15" xfId="0" applyNumberFormat="1" applyFont="1" applyFill="1" applyBorder="1" applyAlignment="1">
      <alignment horizontal="center" vertical="center" wrapText="1"/>
    </xf>
    <xf numFmtId="2" fontId="49" fillId="33" borderId="16" xfId="0" applyNumberFormat="1" applyFont="1" applyFill="1" applyBorder="1" applyAlignment="1">
      <alignment horizontal="center" vertical="center" wrapText="1"/>
    </xf>
    <xf numFmtId="2" fontId="49" fillId="33" borderId="17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hinaNE\AppData\Local\Temp\42758_6449652778\&#1041;&#1091;&#1076;&#1100;&#1082;&#1086;%20&#1050;.&#1052;\&#1052;&#1091;&#1085;&#1080;&#1094;&#1080;&#1087;&#1072;&#1083;&#1100;&#1085;&#1099;&#1077;%20&#1087;&#1088;&#1086;&#1075;&#1088;&#1072;&#1084;&#1084;&#1099;\&#1056;&#1060;&#1050;%20(&#1059;&#1050;&#1057;&#1080;&#1052;&#1055;)%20&#1080;&#1089;&#1087;&#1088;&#1072;&#1074;&#1083;&#1077;&#1085;&#1085;&#1072;&#1103;\&#1055;&#1088;&#1080;&#1083;&#1086;&#1078;&#1077;&#1085;&#1080;&#1103;%20&#1087;&#1088;&#1086;&#1075;&#1088;.&#1088;&#1072;&#1079;&#1074;.&#1060;&#1050;&#1057;&#1080;&#1052;&#1055;%202014-2020%20-%20(2016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ица 1(1)"/>
      <sheetName val="таблица 2(1)"/>
      <sheetName val="таблица 3(1)"/>
      <sheetName val="таблица № 1(2)"/>
      <sheetName val="Таблица № 2 (2)"/>
      <sheetName val="Таблица № 3 (2)"/>
      <sheetName val="Таблица № 1(3)"/>
      <sheetName val="Таблица № 2 (3)"/>
      <sheetName val="таблица № 3 (3)"/>
      <sheetName val="Таблица № 1 (4)"/>
      <sheetName val="Таблица № 2 (4)"/>
      <sheetName val="Таблица № 3 (4)"/>
    </sheetNames>
    <sheetDataSet>
      <sheetData sheetId="9">
        <row r="68">
          <cell r="F68">
            <v>16104944</v>
          </cell>
          <cell r="G68">
            <v>17866589.579999994</v>
          </cell>
          <cell r="H68">
            <v>18667605.18</v>
          </cell>
          <cell r="I68">
            <v>16598680</v>
          </cell>
          <cell r="J68">
            <v>16598680</v>
          </cell>
          <cell r="K68">
            <v>16598680</v>
          </cell>
          <cell r="L68">
            <v>16598680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>
            <v>152892.5</v>
          </cell>
          <cell r="G71">
            <v>219688.57</v>
          </cell>
          <cell r="H71">
            <v>248670</v>
          </cell>
          <cell r="I71">
            <v>128670</v>
          </cell>
          <cell r="J71">
            <v>128670</v>
          </cell>
          <cell r="K71">
            <v>128670</v>
          </cell>
          <cell r="L71">
            <v>128670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="78" zoomScaleNormal="78" zoomScaleSheetLayoutView="115" zoomScalePageLayoutView="0" workbookViewId="0" topLeftCell="A1">
      <selection activeCell="A4" sqref="A4:U4"/>
    </sheetView>
  </sheetViews>
  <sheetFormatPr defaultColWidth="9.140625" defaultRowHeight="15"/>
  <cols>
    <col min="1" max="1" width="5.421875" style="1" customWidth="1"/>
    <col min="2" max="2" width="32.140625" style="1" customWidth="1"/>
    <col min="3" max="4" width="11.421875" style="1" customWidth="1"/>
    <col min="5" max="5" width="13.8515625" style="1" customWidth="1"/>
    <col min="6" max="6" width="13.421875" style="1" customWidth="1"/>
    <col min="7" max="7" width="15.421875" style="1" customWidth="1"/>
    <col min="8" max="11" width="16.28125" style="1" customWidth="1"/>
    <col min="12" max="12" width="13.8515625" style="1" customWidth="1"/>
    <col min="13" max="13" width="36.28125" style="1" customWidth="1"/>
    <col min="14" max="14" width="9.7109375" style="1" customWidth="1"/>
    <col min="15" max="15" width="10.8515625" style="1" customWidth="1"/>
    <col min="16" max="16" width="11.00390625" style="1" customWidth="1"/>
    <col min="17" max="17" width="10.28125" style="1" customWidth="1"/>
    <col min="18" max="18" width="9.8515625" style="1" customWidth="1"/>
    <col min="19" max="20" width="10.28125" style="1" customWidth="1"/>
    <col min="21" max="21" width="22.57421875" style="1" customWidth="1"/>
    <col min="22" max="16384" width="9.140625" style="1" customWidth="1"/>
  </cols>
  <sheetData>
    <row r="1" spans="1:21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4" customFormat="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</row>
    <row r="3" spans="1:2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.7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8" customHeight="1">
      <c r="A5" s="48" t="s">
        <v>3</v>
      </c>
      <c r="B5" s="48" t="s">
        <v>4</v>
      </c>
      <c r="C5" s="48" t="s">
        <v>5</v>
      </c>
      <c r="D5" s="48" t="s">
        <v>6</v>
      </c>
      <c r="E5" s="48" t="s">
        <v>7</v>
      </c>
      <c r="F5" s="48"/>
      <c r="G5" s="48"/>
      <c r="H5" s="48"/>
      <c r="I5" s="48"/>
      <c r="J5" s="48"/>
      <c r="K5" s="48"/>
      <c r="L5" s="48"/>
      <c r="M5" s="60" t="s">
        <v>8</v>
      </c>
      <c r="N5" s="61"/>
      <c r="O5" s="61"/>
      <c r="P5" s="61"/>
      <c r="Q5" s="61"/>
      <c r="R5" s="61"/>
      <c r="S5" s="61"/>
      <c r="T5" s="62"/>
      <c r="U5" s="48" t="s">
        <v>9</v>
      </c>
    </row>
    <row r="6" spans="1:21" ht="48.75" customHeight="1">
      <c r="A6" s="48"/>
      <c r="B6" s="48"/>
      <c r="C6" s="48"/>
      <c r="D6" s="48"/>
      <c r="E6" s="48" t="s">
        <v>10</v>
      </c>
      <c r="F6" s="48"/>
      <c r="G6" s="48"/>
      <c r="H6" s="48"/>
      <c r="I6" s="48"/>
      <c r="J6" s="48"/>
      <c r="K6" s="48"/>
      <c r="L6" s="48"/>
      <c r="M6" s="63"/>
      <c r="N6" s="64"/>
      <c r="O6" s="64"/>
      <c r="P6" s="64"/>
      <c r="Q6" s="64"/>
      <c r="R6" s="64"/>
      <c r="S6" s="64"/>
      <c r="T6" s="65"/>
      <c r="U6" s="48"/>
    </row>
    <row r="7" spans="1:21" ht="15">
      <c r="A7" s="6"/>
      <c r="B7" s="6"/>
      <c r="C7" s="6"/>
      <c r="D7" s="6"/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12</v>
      </c>
      <c r="O7" s="7" t="s">
        <v>13</v>
      </c>
      <c r="P7" s="7" t="s">
        <v>14</v>
      </c>
      <c r="Q7" s="7" t="s">
        <v>15</v>
      </c>
      <c r="R7" s="7" t="s">
        <v>16</v>
      </c>
      <c r="S7" s="7" t="s">
        <v>17</v>
      </c>
      <c r="T7" s="7" t="s">
        <v>18</v>
      </c>
      <c r="U7" s="6"/>
    </row>
    <row r="8" spans="1:21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  <c r="J8" s="9">
        <v>10</v>
      </c>
      <c r="K8" s="9">
        <v>11</v>
      </c>
      <c r="L8" s="9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</row>
    <row r="9" spans="1:21" ht="15">
      <c r="A9" s="8"/>
      <c r="B9" s="56" t="s">
        <v>20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5">
      <c r="A10" s="10">
        <v>1</v>
      </c>
      <c r="B10" s="56" t="s">
        <v>21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26.25" customHeight="1">
      <c r="A11" s="52" t="s">
        <v>22</v>
      </c>
      <c r="B11" s="48" t="s">
        <v>23</v>
      </c>
      <c r="C11" s="48" t="s">
        <v>24</v>
      </c>
      <c r="D11" s="7" t="s">
        <v>25</v>
      </c>
      <c r="E11" s="11">
        <f>SUM(E13:E16)</f>
        <v>5969718.3</v>
      </c>
      <c r="F11" s="11">
        <f>F13+F14+F15+F16</f>
        <v>880050</v>
      </c>
      <c r="G11" s="11">
        <f aca="true" t="shared" si="0" ref="G11:L11">G13+G14+G15+G16</f>
        <v>830050</v>
      </c>
      <c r="H11" s="11">
        <f t="shared" si="0"/>
        <v>739418.3</v>
      </c>
      <c r="I11" s="11">
        <f t="shared" si="0"/>
        <v>880050</v>
      </c>
      <c r="J11" s="11">
        <f t="shared" si="0"/>
        <v>880050</v>
      </c>
      <c r="K11" s="11">
        <f t="shared" si="0"/>
        <v>880050</v>
      </c>
      <c r="L11" s="11">
        <f t="shared" si="0"/>
        <v>880050</v>
      </c>
      <c r="M11" s="52" t="s">
        <v>26</v>
      </c>
      <c r="N11" s="52" t="s">
        <v>27</v>
      </c>
      <c r="O11" s="52" t="s">
        <v>27</v>
      </c>
      <c r="P11" s="52" t="s">
        <v>27</v>
      </c>
      <c r="Q11" s="52" t="s">
        <v>27</v>
      </c>
      <c r="R11" s="52" t="s">
        <v>27</v>
      </c>
      <c r="S11" s="52" t="s">
        <v>27</v>
      </c>
      <c r="T11" s="52" t="s">
        <v>27</v>
      </c>
      <c r="U11" s="48" t="s">
        <v>28</v>
      </c>
    </row>
    <row r="12" spans="1:21" ht="19.5" customHeight="1">
      <c r="A12" s="53"/>
      <c r="B12" s="48"/>
      <c r="C12" s="48"/>
      <c r="D12" s="49" t="s">
        <v>29</v>
      </c>
      <c r="E12" s="50"/>
      <c r="F12" s="50"/>
      <c r="G12" s="50"/>
      <c r="H12" s="50"/>
      <c r="I12" s="50"/>
      <c r="J12" s="50"/>
      <c r="K12" s="50"/>
      <c r="L12" s="51"/>
      <c r="M12" s="54"/>
      <c r="N12" s="54"/>
      <c r="O12" s="54"/>
      <c r="P12" s="54"/>
      <c r="Q12" s="54"/>
      <c r="R12" s="54"/>
      <c r="S12" s="54"/>
      <c r="T12" s="54"/>
      <c r="U12" s="48"/>
    </row>
    <row r="13" spans="1:21" ht="15">
      <c r="A13" s="53"/>
      <c r="B13" s="48"/>
      <c r="C13" s="48"/>
      <c r="D13" s="7" t="s">
        <v>30</v>
      </c>
      <c r="E13" s="11">
        <f>SUM(F13:L13)</f>
        <v>5969718.3</v>
      </c>
      <c r="F13" s="7">
        <v>880050</v>
      </c>
      <c r="G13" s="7">
        <f>830050</f>
        <v>830050</v>
      </c>
      <c r="H13" s="7">
        <v>739418.3</v>
      </c>
      <c r="I13" s="7">
        <v>880050</v>
      </c>
      <c r="J13" s="7">
        <v>880050</v>
      </c>
      <c r="K13" s="7">
        <v>880050</v>
      </c>
      <c r="L13" s="7">
        <v>880050</v>
      </c>
      <c r="M13" s="52" t="s">
        <v>31</v>
      </c>
      <c r="N13" s="52">
        <v>97</v>
      </c>
      <c r="O13" s="52">
        <v>99</v>
      </c>
      <c r="P13" s="52">
        <v>101</v>
      </c>
      <c r="Q13" s="52">
        <v>103</v>
      </c>
      <c r="R13" s="52">
        <v>105</v>
      </c>
      <c r="S13" s="52">
        <v>107</v>
      </c>
      <c r="T13" s="52">
        <v>109</v>
      </c>
      <c r="U13" s="48"/>
    </row>
    <row r="14" spans="1:21" ht="15">
      <c r="A14" s="53"/>
      <c r="B14" s="48"/>
      <c r="C14" s="48"/>
      <c r="D14" s="7" t="s">
        <v>32</v>
      </c>
      <c r="E14" s="11">
        <f>SUM(F14:L14)</f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53"/>
      <c r="N14" s="53"/>
      <c r="O14" s="53"/>
      <c r="P14" s="53"/>
      <c r="Q14" s="53"/>
      <c r="R14" s="53"/>
      <c r="S14" s="53"/>
      <c r="T14" s="53"/>
      <c r="U14" s="48"/>
    </row>
    <row r="15" spans="1:21" ht="15">
      <c r="A15" s="53"/>
      <c r="B15" s="48"/>
      <c r="C15" s="48"/>
      <c r="D15" s="7" t="s">
        <v>33</v>
      </c>
      <c r="E15" s="11">
        <f>SUM(F15:L15)</f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54"/>
      <c r="N15" s="54"/>
      <c r="O15" s="54"/>
      <c r="P15" s="54"/>
      <c r="Q15" s="54"/>
      <c r="R15" s="54"/>
      <c r="S15" s="54"/>
      <c r="T15" s="54"/>
      <c r="U15" s="48"/>
    </row>
    <row r="16" spans="1:21" ht="18.75" customHeight="1">
      <c r="A16" s="54"/>
      <c r="B16" s="48"/>
      <c r="C16" s="48"/>
      <c r="D16" s="7" t="s">
        <v>34</v>
      </c>
      <c r="E16" s="11">
        <f>SUM(F16:L16)</f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 t="s">
        <v>35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48"/>
    </row>
    <row r="17" spans="1:21" ht="24" customHeight="1">
      <c r="A17" s="48"/>
      <c r="B17" s="48" t="s">
        <v>36</v>
      </c>
      <c r="C17" s="48"/>
      <c r="D17" s="7" t="s">
        <v>25</v>
      </c>
      <c r="E17" s="11">
        <f>SUM(F17:L17)</f>
        <v>5969718.3</v>
      </c>
      <c r="F17" s="11">
        <f aca="true" t="shared" si="1" ref="F17:L17">F19+F20+F21+F22</f>
        <v>880050</v>
      </c>
      <c r="G17" s="11">
        <f t="shared" si="1"/>
        <v>830050</v>
      </c>
      <c r="H17" s="11">
        <f t="shared" si="1"/>
        <v>739418.3</v>
      </c>
      <c r="I17" s="11">
        <f t="shared" si="1"/>
        <v>880050</v>
      </c>
      <c r="J17" s="11">
        <f t="shared" si="1"/>
        <v>880050</v>
      </c>
      <c r="K17" s="11">
        <f t="shared" si="1"/>
        <v>880050</v>
      </c>
      <c r="L17" s="11">
        <f t="shared" si="1"/>
        <v>880050</v>
      </c>
      <c r="M17" s="48"/>
      <c r="N17" s="48"/>
      <c r="O17" s="48"/>
      <c r="P17" s="48"/>
      <c r="Q17" s="48"/>
      <c r="R17" s="48"/>
      <c r="S17" s="48"/>
      <c r="T17" s="48"/>
      <c r="U17" s="48"/>
    </row>
    <row r="18" spans="1:21" ht="15">
      <c r="A18" s="48"/>
      <c r="B18" s="48"/>
      <c r="C18" s="48"/>
      <c r="D18" s="49" t="s">
        <v>29</v>
      </c>
      <c r="E18" s="50"/>
      <c r="F18" s="50"/>
      <c r="G18" s="50"/>
      <c r="H18" s="50"/>
      <c r="I18" s="50"/>
      <c r="J18" s="50"/>
      <c r="K18" s="50"/>
      <c r="L18" s="51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5">
      <c r="A19" s="48"/>
      <c r="B19" s="48"/>
      <c r="C19" s="48"/>
      <c r="D19" s="7" t="s">
        <v>30</v>
      </c>
      <c r="E19" s="11">
        <f>SUM(F19:L19)</f>
        <v>5969718.3</v>
      </c>
      <c r="F19" s="7">
        <f>F13</f>
        <v>880050</v>
      </c>
      <c r="G19" s="7">
        <f>G13</f>
        <v>830050</v>
      </c>
      <c r="H19" s="7">
        <f aca="true" t="shared" si="2" ref="G19:L22">H13</f>
        <v>739418.3</v>
      </c>
      <c r="I19" s="7">
        <f>I13</f>
        <v>880050</v>
      </c>
      <c r="J19" s="7">
        <f>J13</f>
        <v>880050</v>
      </c>
      <c r="K19" s="7">
        <f>K13</f>
        <v>880050</v>
      </c>
      <c r="L19" s="7">
        <f>L13</f>
        <v>880050</v>
      </c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5">
      <c r="A20" s="48"/>
      <c r="B20" s="48"/>
      <c r="C20" s="48"/>
      <c r="D20" s="7" t="s">
        <v>32</v>
      </c>
      <c r="E20" s="11">
        <f aca="true" t="shared" si="3" ref="E20:F22">E14</f>
        <v>0</v>
      </c>
      <c r="F20" s="7">
        <f t="shared" si="3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48"/>
      <c r="N20" s="48"/>
      <c r="O20" s="48"/>
      <c r="P20" s="48"/>
      <c r="Q20" s="48"/>
      <c r="R20" s="48"/>
      <c r="S20" s="48"/>
      <c r="T20" s="48"/>
      <c r="U20" s="48"/>
    </row>
    <row r="21" spans="1:21" ht="15">
      <c r="A21" s="48"/>
      <c r="B21" s="48"/>
      <c r="C21" s="48"/>
      <c r="D21" s="7" t="s">
        <v>33</v>
      </c>
      <c r="E21" s="11">
        <f t="shared" si="3"/>
        <v>0</v>
      </c>
      <c r="F21" s="7">
        <f t="shared" si="3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5">
      <c r="A22" s="48"/>
      <c r="B22" s="48"/>
      <c r="C22" s="48"/>
      <c r="D22" s="7" t="s">
        <v>34</v>
      </c>
      <c r="E22" s="11">
        <f t="shared" si="3"/>
        <v>0</v>
      </c>
      <c r="F22" s="7">
        <f t="shared" si="3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48"/>
      <c r="N22" s="48"/>
      <c r="O22" s="48"/>
      <c r="P22" s="48"/>
      <c r="Q22" s="48"/>
      <c r="R22" s="48"/>
      <c r="S22" s="48"/>
      <c r="T22" s="48"/>
      <c r="U22" s="48"/>
    </row>
    <row r="23" spans="1:21" ht="15">
      <c r="A23" s="10">
        <v>2</v>
      </c>
      <c r="B23" s="56" t="s">
        <v>37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15">
      <c r="A24" s="52" t="s">
        <v>38</v>
      </c>
      <c r="B24" s="48" t="s">
        <v>39</v>
      </c>
      <c r="C24" s="48" t="s">
        <v>24</v>
      </c>
      <c r="D24" s="7" t="s">
        <v>25</v>
      </c>
      <c r="E24" s="11">
        <f>SUM(F24:L24)</f>
        <v>3982846.2699999996</v>
      </c>
      <c r="F24" s="11">
        <f>F26+F27+F28+F29</f>
        <v>620950</v>
      </c>
      <c r="G24" s="11">
        <f aca="true" t="shared" si="4" ref="G24:L24">G26+G27+G28+G29</f>
        <v>573864.57</v>
      </c>
      <c r="H24" s="11">
        <f t="shared" si="4"/>
        <v>660631.7</v>
      </c>
      <c r="I24" s="11">
        <f t="shared" si="4"/>
        <v>531850</v>
      </c>
      <c r="J24" s="11">
        <f t="shared" si="4"/>
        <v>531850</v>
      </c>
      <c r="K24" s="11">
        <f t="shared" si="4"/>
        <v>531850</v>
      </c>
      <c r="L24" s="11">
        <f t="shared" si="4"/>
        <v>531850</v>
      </c>
      <c r="M24" s="48" t="s">
        <v>40</v>
      </c>
      <c r="N24" s="48">
        <v>4356</v>
      </c>
      <c r="O24" s="48">
        <v>4419</v>
      </c>
      <c r="P24" s="48">
        <v>4482</v>
      </c>
      <c r="Q24" s="48">
        <v>4527</v>
      </c>
      <c r="R24" s="48">
        <v>4572</v>
      </c>
      <c r="S24" s="48">
        <v>4617</v>
      </c>
      <c r="T24" s="48">
        <v>4662</v>
      </c>
      <c r="U24" s="48" t="s">
        <v>28</v>
      </c>
    </row>
    <row r="25" spans="1:21" ht="15">
      <c r="A25" s="53"/>
      <c r="B25" s="48"/>
      <c r="C25" s="48"/>
      <c r="D25" s="49" t="s">
        <v>29</v>
      </c>
      <c r="E25" s="50"/>
      <c r="F25" s="50"/>
      <c r="G25" s="50"/>
      <c r="H25" s="50"/>
      <c r="I25" s="50"/>
      <c r="J25" s="50"/>
      <c r="K25" s="50"/>
      <c r="L25" s="51"/>
      <c r="M25" s="48"/>
      <c r="N25" s="48"/>
      <c r="O25" s="48"/>
      <c r="P25" s="48"/>
      <c r="Q25" s="48"/>
      <c r="R25" s="48"/>
      <c r="S25" s="48"/>
      <c r="T25" s="48"/>
      <c r="U25" s="48"/>
    </row>
    <row r="26" spans="1:21" ht="15">
      <c r="A26" s="53"/>
      <c r="B26" s="48"/>
      <c r="C26" s="48"/>
      <c r="D26" s="7" t="s">
        <v>30</v>
      </c>
      <c r="E26" s="11">
        <f>SUM(F26:L26)</f>
        <v>3620346.2699999996</v>
      </c>
      <c r="F26" s="7">
        <v>548950</v>
      </c>
      <c r="G26" s="7">
        <f>570000-9428.93-15000-29806.5</f>
        <v>515764.56999999995</v>
      </c>
      <c r="H26" s="7">
        <v>660631.7</v>
      </c>
      <c r="I26" s="7">
        <v>473750</v>
      </c>
      <c r="J26" s="7">
        <v>473750</v>
      </c>
      <c r="K26" s="7">
        <v>473750</v>
      </c>
      <c r="L26" s="7">
        <v>473750</v>
      </c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15">
      <c r="A27" s="53"/>
      <c r="B27" s="48"/>
      <c r="C27" s="48"/>
      <c r="D27" s="7" t="s">
        <v>32</v>
      </c>
      <c r="E27" s="11">
        <f>SUM(F27:L27)</f>
        <v>362500</v>
      </c>
      <c r="F27" s="7">
        <v>72000</v>
      </c>
      <c r="G27" s="7">
        <v>58100</v>
      </c>
      <c r="H27" s="7">
        <v>0</v>
      </c>
      <c r="I27" s="7">
        <v>58100</v>
      </c>
      <c r="J27" s="7">
        <v>58100</v>
      </c>
      <c r="K27" s="7">
        <v>58100</v>
      </c>
      <c r="L27" s="7">
        <v>58100</v>
      </c>
      <c r="M27" s="48"/>
      <c r="N27" s="48"/>
      <c r="O27" s="48"/>
      <c r="P27" s="48"/>
      <c r="Q27" s="48"/>
      <c r="R27" s="48"/>
      <c r="S27" s="48"/>
      <c r="T27" s="48"/>
      <c r="U27" s="48"/>
    </row>
    <row r="28" spans="1:21" ht="15">
      <c r="A28" s="53"/>
      <c r="B28" s="48"/>
      <c r="C28" s="48"/>
      <c r="D28" s="7" t="s">
        <v>33</v>
      </c>
      <c r="E28" s="11">
        <f>SUM(F28:L28)</f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48"/>
      <c r="N28" s="48"/>
      <c r="O28" s="48"/>
      <c r="P28" s="48"/>
      <c r="Q28" s="48"/>
      <c r="R28" s="48"/>
      <c r="S28" s="48"/>
      <c r="T28" s="48"/>
      <c r="U28" s="48"/>
    </row>
    <row r="29" spans="1:21" ht="15">
      <c r="A29" s="54"/>
      <c r="B29" s="48"/>
      <c r="C29" s="48"/>
      <c r="D29" s="7" t="s">
        <v>34</v>
      </c>
      <c r="E29" s="11">
        <f>SUM(F29:L29)</f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48"/>
      <c r="N29" s="48"/>
      <c r="O29" s="48"/>
      <c r="P29" s="48"/>
      <c r="Q29" s="48"/>
      <c r="R29" s="48"/>
      <c r="S29" s="48"/>
      <c r="T29" s="48"/>
      <c r="U29" s="48"/>
    </row>
    <row r="30" spans="1:21" ht="15">
      <c r="A30" s="48"/>
      <c r="B30" s="48" t="s">
        <v>41</v>
      </c>
      <c r="C30" s="48"/>
      <c r="D30" s="7" t="s">
        <v>25</v>
      </c>
      <c r="E30" s="11">
        <f>SUM(F30:L30)</f>
        <v>3982846.2699999996</v>
      </c>
      <c r="F30" s="11">
        <f>F32+F33+F34+F35</f>
        <v>620950</v>
      </c>
      <c r="G30" s="11">
        <f aca="true" t="shared" si="5" ref="G30:L30">G32+G33+G34+G35</f>
        <v>573864.57</v>
      </c>
      <c r="H30" s="11">
        <f t="shared" si="5"/>
        <v>660631.7</v>
      </c>
      <c r="I30" s="11">
        <f t="shared" si="5"/>
        <v>531850</v>
      </c>
      <c r="J30" s="11">
        <f t="shared" si="5"/>
        <v>531850</v>
      </c>
      <c r="K30" s="11">
        <f t="shared" si="5"/>
        <v>531850</v>
      </c>
      <c r="L30" s="11">
        <f t="shared" si="5"/>
        <v>531850</v>
      </c>
      <c r="M30" s="48"/>
      <c r="N30" s="48"/>
      <c r="O30" s="48"/>
      <c r="P30" s="48"/>
      <c r="Q30" s="48"/>
      <c r="R30" s="48"/>
      <c r="S30" s="48"/>
      <c r="T30" s="48"/>
      <c r="U30" s="48"/>
    </row>
    <row r="31" spans="1:21" ht="15">
      <c r="A31" s="48"/>
      <c r="B31" s="48"/>
      <c r="C31" s="48"/>
      <c r="D31" s="49" t="s">
        <v>29</v>
      </c>
      <c r="E31" s="50"/>
      <c r="F31" s="50"/>
      <c r="G31" s="50"/>
      <c r="H31" s="50"/>
      <c r="I31" s="50"/>
      <c r="J31" s="50"/>
      <c r="K31" s="50"/>
      <c r="L31" s="51"/>
      <c r="M31" s="48"/>
      <c r="N31" s="48"/>
      <c r="O31" s="48"/>
      <c r="P31" s="48"/>
      <c r="Q31" s="48"/>
      <c r="R31" s="48"/>
      <c r="S31" s="48"/>
      <c r="T31" s="48"/>
      <c r="U31" s="48"/>
    </row>
    <row r="32" spans="1:21" ht="15">
      <c r="A32" s="48"/>
      <c r="B32" s="48"/>
      <c r="C32" s="48"/>
      <c r="D32" s="7" t="s">
        <v>30</v>
      </c>
      <c r="E32" s="11">
        <f>SUM(F32:L32)</f>
        <v>3620346.2699999996</v>
      </c>
      <c r="F32" s="7">
        <f>F26</f>
        <v>548950</v>
      </c>
      <c r="G32" s="7">
        <f aca="true" t="shared" si="6" ref="G32:L35">G26</f>
        <v>515764.56999999995</v>
      </c>
      <c r="H32" s="7">
        <f t="shared" si="6"/>
        <v>660631.7</v>
      </c>
      <c r="I32" s="7">
        <f t="shared" si="6"/>
        <v>473750</v>
      </c>
      <c r="J32" s="7">
        <f t="shared" si="6"/>
        <v>473750</v>
      </c>
      <c r="K32" s="7">
        <f t="shared" si="6"/>
        <v>473750</v>
      </c>
      <c r="L32" s="7">
        <f t="shared" si="6"/>
        <v>473750</v>
      </c>
      <c r="M32" s="48"/>
      <c r="N32" s="48"/>
      <c r="O32" s="48"/>
      <c r="P32" s="48"/>
      <c r="Q32" s="48"/>
      <c r="R32" s="48"/>
      <c r="S32" s="48"/>
      <c r="T32" s="48"/>
      <c r="U32" s="48"/>
    </row>
    <row r="33" spans="1:21" ht="15">
      <c r="A33" s="48"/>
      <c r="B33" s="48"/>
      <c r="C33" s="48"/>
      <c r="D33" s="7" t="s">
        <v>32</v>
      </c>
      <c r="E33" s="11">
        <f>SUM(F33:L33)</f>
        <v>362500</v>
      </c>
      <c r="F33" s="7">
        <f>F27</f>
        <v>72000</v>
      </c>
      <c r="G33" s="7">
        <f t="shared" si="6"/>
        <v>58100</v>
      </c>
      <c r="H33" s="7">
        <f t="shared" si="6"/>
        <v>0</v>
      </c>
      <c r="I33" s="7">
        <f t="shared" si="6"/>
        <v>58100</v>
      </c>
      <c r="J33" s="7">
        <f t="shared" si="6"/>
        <v>58100</v>
      </c>
      <c r="K33" s="7">
        <f t="shared" si="6"/>
        <v>58100</v>
      </c>
      <c r="L33" s="7">
        <f t="shared" si="6"/>
        <v>58100</v>
      </c>
      <c r="M33" s="48"/>
      <c r="N33" s="48"/>
      <c r="O33" s="48"/>
      <c r="P33" s="48"/>
      <c r="Q33" s="48"/>
      <c r="R33" s="48"/>
      <c r="S33" s="48"/>
      <c r="T33" s="48"/>
      <c r="U33" s="48"/>
    </row>
    <row r="34" spans="1:21" ht="15">
      <c r="A34" s="48"/>
      <c r="B34" s="48"/>
      <c r="C34" s="48"/>
      <c r="D34" s="7" t="s">
        <v>33</v>
      </c>
      <c r="E34" s="11">
        <f>SUM(F34:L34)</f>
        <v>0</v>
      </c>
      <c r="F34" s="7">
        <f>F28</f>
        <v>0</v>
      </c>
      <c r="G34" s="7">
        <f t="shared" si="6"/>
        <v>0</v>
      </c>
      <c r="H34" s="7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7">
        <f t="shared" si="6"/>
        <v>0</v>
      </c>
      <c r="M34" s="48"/>
      <c r="N34" s="48"/>
      <c r="O34" s="48"/>
      <c r="P34" s="48"/>
      <c r="Q34" s="48"/>
      <c r="R34" s="48"/>
      <c r="S34" s="48"/>
      <c r="T34" s="48"/>
      <c r="U34" s="48"/>
    </row>
    <row r="35" spans="1:21" ht="15">
      <c r="A35" s="48"/>
      <c r="B35" s="48"/>
      <c r="C35" s="48"/>
      <c r="D35" s="7" t="s">
        <v>34</v>
      </c>
      <c r="E35" s="11">
        <f>SUM(F35:L35)</f>
        <v>0</v>
      </c>
      <c r="F35" s="7">
        <f>F29</f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  <c r="J35" s="7">
        <f t="shared" si="6"/>
        <v>0</v>
      </c>
      <c r="K35" s="7">
        <f t="shared" si="6"/>
        <v>0</v>
      </c>
      <c r="L35" s="7">
        <f t="shared" si="6"/>
        <v>0</v>
      </c>
      <c r="M35" s="48"/>
      <c r="N35" s="48"/>
      <c r="O35" s="48"/>
      <c r="P35" s="48"/>
      <c r="Q35" s="48"/>
      <c r="R35" s="48"/>
      <c r="S35" s="48"/>
      <c r="T35" s="48"/>
      <c r="U35" s="48"/>
    </row>
    <row r="36" spans="1:21" ht="15">
      <c r="A36" s="7" t="s">
        <v>42</v>
      </c>
      <c r="B36" s="56" t="s">
        <v>43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15" customHeight="1">
      <c r="A37" s="48" t="s">
        <v>44</v>
      </c>
      <c r="B37" s="48" t="s">
        <v>45</v>
      </c>
      <c r="C37" s="48" t="s">
        <v>24</v>
      </c>
      <c r="D37" s="7" t="s">
        <v>25</v>
      </c>
      <c r="E37" s="11">
        <f>SUM(F37:L37)</f>
        <v>1650000</v>
      </c>
      <c r="F37" s="11">
        <f aca="true" t="shared" si="7" ref="F37:K37">F39+F40+F41+F42</f>
        <v>1650000</v>
      </c>
      <c r="G37" s="11">
        <f t="shared" si="7"/>
        <v>0</v>
      </c>
      <c r="H37" s="11">
        <f t="shared" si="7"/>
        <v>0</v>
      </c>
      <c r="I37" s="11">
        <f t="shared" si="7"/>
        <v>0</v>
      </c>
      <c r="J37" s="11">
        <f t="shared" si="7"/>
        <v>0</v>
      </c>
      <c r="K37" s="11">
        <f t="shared" si="7"/>
        <v>0</v>
      </c>
      <c r="L37" s="11">
        <f>L39+L40+L41+L42</f>
        <v>0</v>
      </c>
      <c r="M37" s="48" t="s">
        <v>46</v>
      </c>
      <c r="N37" s="48">
        <v>1</v>
      </c>
      <c r="O37" s="48"/>
      <c r="P37" s="48"/>
      <c r="Q37" s="48"/>
      <c r="R37" s="48"/>
      <c r="S37" s="48"/>
      <c r="T37" s="48"/>
      <c r="U37" s="52" t="s">
        <v>47</v>
      </c>
    </row>
    <row r="38" spans="1:21" ht="15">
      <c r="A38" s="48"/>
      <c r="B38" s="48"/>
      <c r="C38" s="48"/>
      <c r="D38" s="49" t="s">
        <v>29</v>
      </c>
      <c r="E38" s="50"/>
      <c r="F38" s="50"/>
      <c r="G38" s="50"/>
      <c r="H38" s="50"/>
      <c r="I38" s="50"/>
      <c r="J38" s="50"/>
      <c r="K38" s="50"/>
      <c r="L38" s="51"/>
      <c r="M38" s="48"/>
      <c r="N38" s="48"/>
      <c r="O38" s="48"/>
      <c r="P38" s="48"/>
      <c r="Q38" s="48"/>
      <c r="R38" s="48"/>
      <c r="S38" s="48"/>
      <c r="T38" s="48"/>
      <c r="U38" s="53"/>
    </row>
    <row r="39" spans="1:21" ht="15">
      <c r="A39" s="48"/>
      <c r="B39" s="48"/>
      <c r="C39" s="48"/>
      <c r="D39" s="7" t="s">
        <v>30</v>
      </c>
      <c r="E39" s="11">
        <f>SUM(F39:L39)</f>
        <v>1650000</v>
      </c>
      <c r="F39" s="7">
        <v>1650000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48"/>
      <c r="N39" s="48"/>
      <c r="O39" s="48"/>
      <c r="P39" s="48"/>
      <c r="Q39" s="48"/>
      <c r="R39" s="48"/>
      <c r="S39" s="48"/>
      <c r="T39" s="48"/>
      <c r="U39" s="53"/>
    </row>
    <row r="40" spans="1:21" ht="15">
      <c r="A40" s="48"/>
      <c r="B40" s="48"/>
      <c r="C40" s="48"/>
      <c r="D40" s="7" t="s">
        <v>32</v>
      </c>
      <c r="E40" s="11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48"/>
      <c r="N40" s="48"/>
      <c r="O40" s="48"/>
      <c r="P40" s="48"/>
      <c r="Q40" s="48"/>
      <c r="R40" s="48"/>
      <c r="S40" s="48"/>
      <c r="T40" s="48"/>
      <c r="U40" s="53"/>
    </row>
    <row r="41" spans="1:21" ht="15">
      <c r="A41" s="48"/>
      <c r="B41" s="48"/>
      <c r="C41" s="48"/>
      <c r="D41" s="7" t="s">
        <v>33</v>
      </c>
      <c r="E41" s="11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48"/>
      <c r="N41" s="48"/>
      <c r="O41" s="48"/>
      <c r="P41" s="48"/>
      <c r="Q41" s="48"/>
      <c r="R41" s="48"/>
      <c r="S41" s="48"/>
      <c r="T41" s="48"/>
      <c r="U41" s="53"/>
    </row>
    <row r="42" spans="1:21" ht="15">
      <c r="A42" s="48"/>
      <c r="B42" s="48"/>
      <c r="C42" s="48"/>
      <c r="D42" s="7" t="s">
        <v>34</v>
      </c>
      <c r="E42" s="11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48"/>
      <c r="N42" s="48"/>
      <c r="O42" s="48"/>
      <c r="P42" s="48"/>
      <c r="Q42" s="48"/>
      <c r="R42" s="48"/>
      <c r="S42" s="48"/>
      <c r="T42" s="48"/>
      <c r="U42" s="53"/>
    </row>
    <row r="43" spans="1:21" ht="15">
      <c r="A43" s="48" t="s">
        <v>48</v>
      </c>
      <c r="B43" s="48" t="s">
        <v>49</v>
      </c>
      <c r="C43" s="48" t="s">
        <v>24</v>
      </c>
      <c r="D43" s="7" t="s">
        <v>25</v>
      </c>
      <c r="E43" s="11">
        <f>SUM(F43:L43)</f>
        <v>1315800</v>
      </c>
      <c r="F43" s="11">
        <f aca="true" t="shared" si="8" ref="F43:K43">F45+F46+F47+F48</f>
        <v>1315800</v>
      </c>
      <c r="G43" s="11">
        <f t="shared" si="8"/>
        <v>0</v>
      </c>
      <c r="H43" s="11">
        <f t="shared" si="8"/>
        <v>0</v>
      </c>
      <c r="I43" s="11">
        <f t="shared" si="8"/>
        <v>0</v>
      </c>
      <c r="J43" s="11">
        <f t="shared" si="8"/>
        <v>0</v>
      </c>
      <c r="K43" s="11">
        <f t="shared" si="8"/>
        <v>0</v>
      </c>
      <c r="L43" s="11">
        <f>L45+L46+L47+L48</f>
        <v>0</v>
      </c>
      <c r="M43" s="48" t="s">
        <v>50</v>
      </c>
      <c r="N43" s="48">
        <v>1</v>
      </c>
      <c r="O43" s="48"/>
      <c r="P43" s="48"/>
      <c r="Q43" s="48"/>
      <c r="R43" s="48"/>
      <c r="S43" s="48"/>
      <c r="T43" s="48"/>
      <c r="U43" s="53"/>
    </row>
    <row r="44" spans="1:21" ht="15">
      <c r="A44" s="48"/>
      <c r="B44" s="48"/>
      <c r="C44" s="48"/>
      <c r="D44" s="49" t="s">
        <v>29</v>
      </c>
      <c r="E44" s="50"/>
      <c r="F44" s="50"/>
      <c r="G44" s="50"/>
      <c r="H44" s="50"/>
      <c r="I44" s="50"/>
      <c r="J44" s="50"/>
      <c r="K44" s="50"/>
      <c r="L44" s="51"/>
      <c r="M44" s="48"/>
      <c r="N44" s="48"/>
      <c r="O44" s="48"/>
      <c r="P44" s="48"/>
      <c r="Q44" s="48"/>
      <c r="R44" s="48"/>
      <c r="S44" s="48"/>
      <c r="T44" s="48"/>
      <c r="U44" s="53"/>
    </row>
    <row r="45" spans="1:21" ht="15">
      <c r="A45" s="48"/>
      <c r="B45" s="48"/>
      <c r="C45" s="48"/>
      <c r="D45" s="7" t="s">
        <v>30</v>
      </c>
      <c r="E45" s="11">
        <f>SUM(F45:L45)</f>
        <v>65800</v>
      </c>
      <c r="F45" s="7">
        <v>65800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48"/>
      <c r="N45" s="48"/>
      <c r="O45" s="48"/>
      <c r="P45" s="48"/>
      <c r="Q45" s="48"/>
      <c r="R45" s="48"/>
      <c r="S45" s="48"/>
      <c r="T45" s="48"/>
      <c r="U45" s="53"/>
    </row>
    <row r="46" spans="1:21" ht="15">
      <c r="A46" s="48"/>
      <c r="B46" s="48"/>
      <c r="C46" s="48"/>
      <c r="D46" s="7" t="s">
        <v>32</v>
      </c>
      <c r="E46" s="11">
        <f>SUM(F46:L46)</f>
        <v>1250000</v>
      </c>
      <c r="F46" s="7">
        <v>1250000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48"/>
      <c r="N46" s="48"/>
      <c r="O46" s="48"/>
      <c r="P46" s="48"/>
      <c r="Q46" s="48"/>
      <c r="R46" s="48"/>
      <c r="S46" s="48"/>
      <c r="T46" s="48"/>
      <c r="U46" s="53"/>
    </row>
    <row r="47" spans="1:21" ht="15">
      <c r="A47" s="48"/>
      <c r="B47" s="48"/>
      <c r="C47" s="48"/>
      <c r="D47" s="7" t="s">
        <v>33</v>
      </c>
      <c r="E47" s="11">
        <f>SUM(F47:L47)</f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8"/>
      <c r="N47" s="48"/>
      <c r="O47" s="48"/>
      <c r="P47" s="48"/>
      <c r="Q47" s="48"/>
      <c r="R47" s="48"/>
      <c r="S47" s="48"/>
      <c r="T47" s="48"/>
      <c r="U47" s="53"/>
    </row>
    <row r="48" spans="1:21" ht="15">
      <c r="A48" s="48"/>
      <c r="B48" s="48"/>
      <c r="C48" s="48"/>
      <c r="D48" s="7" t="s">
        <v>34</v>
      </c>
      <c r="E48" s="11">
        <f>SUM(F48:L48)</f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48"/>
      <c r="N48" s="48"/>
      <c r="O48" s="48"/>
      <c r="P48" s="48"/>
      <c r="Q48" s="48"/>
      <c r="R48" s="48"/>
      <c r="S48" s="48"/>
      <c r="T48" s="48"/>
      <c r="U48" s="53"/>
    </row>
    <row r="49" spans="1:21" ht="15">
      <c r="A49" s="48" t="s">
        <v>51</v>
      </c>
      <c r="B49" s="48" t="s">
        <v>52</v>
      </c>
      <c r="C49" s="48" t="s">
        <v>24</v>
      </c>
      <c r="D49" s="7" t="s">
        <v>25</v>
      </c>
      <c r="E49" s="11">
        <f>SUM(F49:L49)</f>
        <v>0</v>
      </c>
      <c r="F49" s="11">
        <f aca="true" t="shared" si="9" ref="F49:L49">F51+F52+F53+F54</f>
        <v>0</v>
      </c>
      <c r="G49" s="11">
        <f t="shared" si="9"/>
        <v>0</v>
      </c>
      <c r="H49" s="11">
        <f t="shared" si="9"/>
        <v>0</v>
      </c>
      <c r="I49" s="11">
        <f t="shared" si="9"/>
        <v>0</v>
      </c>
      <c r="J49" s="11">
        <f t="shared" si="9"/>
        <v>0</v>
      </c>
      <c r="K49" s="11">
        <f t="shared" si="9"/>
        <v>0</v>
      </c>
      <c r="L49" s="11">
        <f t="shared" si="9"/>
        <v>0</v>
      </c>
      <c r="M49" s="48" t="s">
        <v>53</v>
      </c>
      <c r="N49" s="48"/>
      <c r="O49" s="55"/>
      <c r="P49" s="48"/>
      <c r="Q49" s="48"/>
      <c r="R49" s="48"/>
      <c r="S49" s="48"/>
      <c r="T49" s="48"/>
      <c r="U49" s="53"/>
    </row>
    <row r="50" spans="1:21" ht="15">
      <c r="A50" s="48"/>
      <c r="B50" s="48"/>
      <c r="C50" s="48"/>
      <c r="D50" s="49" t="s">
        <v>29</v>
      </c>
      <c r="E50" s="50"/>
      <c r="F50" s="50"/>
      <c r="G50" s="50"/>
      <c r="H50" s="50"/>
      <c r="I50" s="50"/>
      <c r="J50" s="50"/>
      <c r="K50" s="50"/>
      <c r="L50" s="51"/>
      <c r="M50" s="48"/>
      <c r="N50" s="48"/>
      <c r="O50" s="55"/>
      <c r="P50" s="48"/>
      <c r="Q50" s="48"/>
      <c r="R50" s="48"/>
      <c r="S50" s="48"/>
      <c r="T50" s="48"/>
      <c r="U50" s="53"/>
    </row>
    <row r="51" spans="1:21" ht="15">
      <c r="A51" s="48"/>
      <c r="B51" s="48"/>
      <c r="C51" s="48"/>
      <c r="D51" s="7" t="s">
        <v>30</v>
      </c>
      <c r="E51" s="11">
        <f>SUM(F51:L51)</f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8"/>
      <c r="N51" s="48"/>
      <c r="O51" s="55"/>
      <c r="P51" s="48"/>
      <c r="Q51" s="48"/>
      <c r="R51" s="48"/>
      <c r="S51" s="48"/>
      <c r="T51" s="48"/>
      <c r="U51" s="53"/>
    </row>
    <row r="52" spans="1:21" ht="15">
      <c r="A52" s="48"/>
      <c r="B52" s="48"/>
      <c r="C52" s="48"/>
      <c r="D52" s="7" t="s">
        <v>32</v>
      </c>
      <c r="E52" s="11">
        <f>SUM(F52:L52)</f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48"/>
      <c r="N52" s="48"/>
      <c r="O52" s="55"/>
      <c r="P52" s="48"/>
      <c r="Q52" s="48"/>
      <c r="R52" s="48"/>
      <c r="S52" s="48"/>
      <c r="T52" s="48"/>
      <c r="U52" s="53"/>
    </row>
    <row r="53" spans="1:21" ht="15">
      <c r="A53" s="48"/>
      <c r="B53" s="48"/>
      <c r="C53" s="48"/>
      <c r="D53" s="7" t="s">
        <v>33</v>
      </c>
      <c r="E53" s="11">
        <f>SUM(F53:L53)</f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8"/>
      <c r="N53" s="48"/>
      <c r="O53" s="55"/>
      <c r="P53" s="48"/>
      <c r="Q53" s="48"/>
      <c r="R53" s="48"/>
      <c r="S53" s="48"/>
      <c r="T53" s="48"/>
      <c r="U53" s="53"/>
    </row>
    <row r="54" spans="1:21" ht="15">
      <c r="A54" s="48"/>
      <c r="B54" s="48"/>
      <c r="C54" s="48"/>
      <c r="D54" s="7" t="s">
        <v>34</v>
      </c>
      <c r="E54" s="11">
        <f>SUM(F54:L54)</f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48"/>
      <c r="N54" s="48"/>
      <c r="O54" s="55"/>
      <c r="P54" s="48"/>
      <c r="Q54" s="48"/>
      <c r="R54" s="48"/>
      <c r="S54" s="48"/>
      <c r="T54" s="48"/>
      <c r="U54" s="54"/>
    </row>
    <row r="55" spans="1:21" ht="15">
      <c r="A55" s="48"/>
      <c r="B55" s="48" t="s">
        <v>54</v>
      </c>
      <c r="C55" s="48"/>
      <c r="D55" s="7" t="s">
        <v>25</v>
      </c>
      <c r="E55" s="11">
        <f>SUM(F55:L55)</f>
        <v>2965800</v>
      </c>
      <c r="F55" s="11">
        <f aca="true" t="shared" si="10" ref="F55:K55">F57+F58+F59+F60</f>
        <v>2965800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>L57+L58+L59+L60</f>
        <v>0</v>
      </c>
      <c r="M55" s="48"/>
      <c r="N55" s="48"/>
      <c r="O55" s="48"/>
      <c r="P55" s="48"/>
      <c r="Q55" s="48"/>
      <c r="R55" s="48"/>
      <c r="S55" s="48"/>
      <c r="T55" s="48"/>
      <c r="U55" s="48"/>
    </row>
    <row r="56" spans="1:21" ht="15">
      <c r="A56" s="48"/>
      <c r="B56" s="48"/>
      <c r="C56" s="48"/>
      <c r="D56" s="49" t="s">
        <v>29</v>
      </c>
      <c r="E56" s="50"/>
      <c r="F56" s="50"/>
      <c r="G56" s="50"/>
      <c r="H56" s="50"/>
      <c r="I56" s="50"/>
      <c r="J56" s="50"/>
      <c r="K56" s="50"/>
      <c r="L56" s="51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5">
      <c r="A57" s="48"/>
      <c r="B57" s="48"/>
      <c r="C57" s="48"/>
      <c r="D57" s="7" t="s">
        <v>30</v>
      </c>
      <c r="E57" s="11">
        <f>SUM(F57:L57)</f>
        <v>1715800</v>
      </c>
      <c r="F57" s="7">
        <f aca="true" t="shared" si="11" ref="F57:L60">F51+F45+F39</f>
        <v>1715800</v>
      </c>
      <c r="G57" s="7">
        <f t="shared" si="11"/>
        <v>0</v>
      </c>
      <c r="H57" s="7">
        <f t="shared" si="11"/>
        <v>0</v>
      </c>
      <c r="I57" s="7">
        <f t="shared" si="11"/>
        <v>0</v>
      </c>
      <c r="J57" s="7">
        <f t="shared" si="11"/>
        <v>0</v>
      </c>
      <c r="K57" s="7">
        <f t="shared" si="11"/>
        <v>0</v>
      </c>
      <c r="L57" s="7">
        <f t="shared" si="11"/>
        <v>0</v>
      </c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5">
      <c r="A58" s="48"/>
      <c r="B58" s="48"/>
      <c r="C58" s="48"/>
      <c r="D58" s="7" t="s">
        <v>32</v>
      </c>
      <c r="E58" s="11">
        <f>SUM(F58:L58)</f>
        <v>1250000</v>
      </c>
      <c r="F58" s="7">
        <f t="shared" si="11"/>
        <v>1250000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>L52+L46+L40</f>
        <v>0</v>
      </c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5">
      <c r="A59" s="48"/>
      <c r="B59" s="48"/>
      <c r="C59" s="48"/>
      <c r="D59" s="7" t="s">
        <v>33</v>
      </c>
      <c r="E59" s="11">
        <f>SUM(F59:L59)</f>
        <v>0</v>
      </c>
      <c r="F59" s="7">
        <f t="shared" si="11"/>
        <v>0</v>
      </c>
      <c r="G59" s="7">
        <f t="shared" si="11"/>
        <v>0</v>
      </c>
      <c r="H59" s="7">
        <f t="shared" si="11"/>
        <v>0</v>
      </c>
      <c r="I59" s="7">
        <f t="shared" si="11"/>
        <v>0</v>
      </c>
      <c r="J59" s="7">
        <f t="shared" si="11"/>
        <v>0</v>
      </c>
      <c r="K59" s="7">
        <f t="shared" si="11"/>
        <v>0</v>
      </c>
      <c r="L59" s="7">
        <f>L53+L47+L41</f>
        <v>0</v>
      </c>
      <c r="M59" s="48"/>
      <c r="N59" s="48"/>
      <c r="O59" s="48"/>
      <c r="P59" s="48"/>
      <c r="Q59" s="48"/>
      <c r="R59" s="48"/>
      <c r="S59" s="48"/>
      <c r="T59" s="48"/>
      <c r="U59" s="48"/>
    </row>
    <row r="60" spans="1:21" ht="15">
      <c r="A60" s="48"/>
      <c r="B60" s="48"/>
      <c r="C60" s="48"/>
      <c r="D60" s="7" t="s">
        <v>34</v>
      </c>
      <c r="E60" s="11">
        <f>SUM(F60:L60)</f>
        <v>0</v>
      </c>
      <c r="F60" s="7">
        <f>F54+F48+F42</f>
        <v>0</v>
      </c>
      <c r="G60" s="7">
        <f t="shared" si="11"/>
        <v>0</v>
      </c>
      <c r="H60" s="7">
        <f t="shared" si="11"/>
        <v>0</v>
      </c>
      <c r="I60" s="7">
        <f t="shared" si="11"/>
        <v>0</v>
      </c>
      <c r="J60" s="7">
        <f t="shared" si="11"/>
        <v>0</v>
      </c>
      <c r="K60" s="7">
        <f t="shared" si="11"/>
        <v>0</v>
      </c>
      <c r="L60" s="7">
        <f t="shared" si="11"/>
        <v>0</v>
      </c>
      <c r="M60" s="48"/>
      <c r="N60" s="48"/>
      <c r="O60" s="48"/>
      <c r="P60" s="48"/>
      <c r="Q60" s="48"/>
      <c r="R60" s="48"/>
      <c r="S60" s="48"/>
      <c r="T60" s="48"/>
      <c r="U60" s="48"/>
    </row>
    <row r="61" spans="1:21" ht="14.25">
      <c r="A61" s="48"/>
      <c r="B61" s="48" t="s">
        <v>55</v>
      </c>
      <c r="C61" s="48"/>
      <c r="D61" s="11" t="s">
        <v>25</v>
      </c>
      <c r="E61" s="11">
        <f>SUM(F61:L61)</f>
        <v>12918364.57</v>
      </c>
      <c r="F61" s="11">
        <f aca="true" t="shared" si="12" ref="F61:L61">SUM(F63:F66)</f>
        <v>4466800</v>
      </c>
      <c r="G61" s="11">
        <f t="shared" si="12"/>
        <v>1403914.5699999998</v>
      </c>
      <c r="H61" s="11">
        <f t="shared" si="12"/>
        <v>1400050</v>
      </c>
      <c r="I61" s="11">
        <f t="shared" si="12"/>
        <v>1411900</v>
      </c>
      <c r="J61" s="11">
        <f t="shared" si="12"/>
        <v>1411900</v>
      </c>
      <c r="K61" s="11">
        <f t="shared" si="12"/>
        <v>1411900</v>
      </c>
      <c r="L61" s="11">
        <f t="shared" si="12"/>
        <v>1411900</v>
      </c>
      <c r="M61" s="48"/>
      <c r="N61" s="48"/>
      <c r="O61" s="48"/>
      <c r="P61" s="48"/>
      <c r="Q61" s="48"/>
      <c r="R61" s="48"/>
      <c r="S61" s="48"/>
      <c r="T61" s="48"/>
      <c r="U61" s="48"/>
    </row>
    <row r="62" spans="1:21" ht="15">
      <c r="A62" s="48"/>
      <c r="B62" s="48"/>
      <c r="C62" s="48"/>
      <c r="D62" s="49" t="s">
        <v>29</v>
      </c>
      <c r="E62" s="50"/>
      <c r="F62" s="50"/>
      <c r="G62" s="50"/>
      <c r="H62" s="50"/>
      <c r="I62" s="50"/>
      <c r="J62" s="50"/>
      <c r="K62" s="50"/>
      <c r="L62" s="51"/>
      <c r="M62" s="48"/>
      <c r="N62" s="48"/>
      <c r="O62" s="48"/>
      <c r="P62" s="48"/>
      <c r="Q62" s="48"/>
      <c r="R62" s="48"/>
      <c r="S62" s="48"/>
      <c r="T62" s="48"/>
      <c r="U62" s="48"/>
    </row>
    <row r="63" spans="1:21" ht="15">
      <c r="A63" s="48"/>
      <c r="B63" s="48"/>
      <c r="C63" s="48"/>
      <c r="D63" s="11" t="s">
        <v>30</v>
      </c>
      <c r="E63" s="11">
        <f>SUM(F63:L63)</f>
        <v>11305864.57</v>
      </c>
      <c r="F63" s="7">
        <f>F57+F32+F19</f>
        <v>3144800</v>
      </c>
      <c r="G63" s="7">
        <f aca="true" t="shared" si="13" ref="G63:L63">G57+G32+G19</f>
        <v>1345814.5699999998</v>
      </c>
      <c r="H63" s="7">
        <f t="shared" si="13"/>
        <v>1400050</v>
      </c>
      <c r="I63" s="7">
        <f t="shared" si="13"/>
        <v>1353800</v>
      </c>
      <c r="J63" s="7">
        <f t="shared" si="13"/>
        <v>1353800</v>
      </c>
      <c r="K63" s="7">
        <f t="shared" si="13"/>
        <v>1353800</v>
      </c>
      <c r="L63" s="7">
        <f t="shared" si="13"/>
        <v>1353800</v>
      </c>
      <c r="M63" s="48"/>
      <c r="N63" s="48"/>
      <c r="O63" s="48"/>
      <c r="P63" s="48"/>
      <c r="Q63" s="48"/>
      <c r="R63" s="48"/>
      <c r="S63" s="48"/>
      <c r="T63" s="48"/>
      <c r="U63" s="48"/>
    </row>
    <row r="64" spans="1:21" ht="15">
      <c r="A64" s="48"/>
      <c r="B64" s="48"/>
      <c r="C64" s="48"/>
      <c r="D64" s="11" t="s">
        <v>32</v>
      </c>
      <c r="E64" s="11">
        <f>SUM(F64:L64)</f>
        <v>1612500</v>
      </c>
      <c r="F64" s="7">
        <f aca="true" t="shared" si="14" ref="F64:L66">F58+F33+F20</f>
        <v>1322000</v>
      </c>
      <c r="G64" s="7">
        <f t="shared" si="14"/>
        <v>58100</v>
      </c>
      <c r="H64" s="7">
        <f t="shared" si="14"/>
        <v>0</v>
      </c>
      <c r="I64" s="7">
        <f t="shared" si="14"/>
        <v>58100</v>
      </c>
      <c r="J64" s="7">
        <f t="shared" si="14"/>
        <v>58100</v>
      </c>
      <c r="K64" s="7">
        <f t="shared" si="14"/>
        <v>58100</v>
      </c>
      <c r="L64" s="7">
        <f t="shared" si="14"/>
        <v>58100</v>
      </c>
      <c r="M64" s="48"/>
      <c r="N64" s="48"/>
      <c r="O64" s="48"/>
      <c r="P64" s="48"/>
      <c r="Q64" s="48"/>
      <c r="R64" s="48"/>
      <c r="S64" s="48"/>
      <c r="T64" s="48"/>
      <c r="U64" s="48"/>
    </row>
    <row r="65" spans="1:21" ht="15">
      <c r="A65" s="48"/>
      <c r="B65" s="48"/>
      <c r="C65" s="48"/>
      <c r="D65" s="11" t="s">
        <v>33</v>
      </c>
      <c r="E65" s="11">
        <f>SUM(F65:L65)</f>
        <v>0</v>
      </c>
      <c r="F65" s="7">
        <f t="shared" si="14"/>
        <v>0</v>
      </c>
      <c r="G65" s="7">
        <f t="shared" si="14"/>
        <v>0</v>
      </c>
      <c r="H65" s="7">
        <f t="shared" si="14"/>
        <v>0</v>
      </c>
      <c r="I65" s="7">
        <f t="shared" si="14"/>
        <v>0</v>
      </c>
      <c r="J65" s="7">
        <f t="shared" si="14"/>
        <v>0</v>
      </c>
      <c r="K65" s="7">
        <f t="shared" si="14"/>
        <v>0</v>
      </c>
      <c r="L65" s="7">
        <f t="shared" si="14"/>
        <v>0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5">
      <c r="A66" s="48"/>
      <c r="B66" s="48"/>
      <c r="C66" s="48"/>
      <c r="D66" s="11" t="s">
        <v>34</v>
      </c>
      <c r="E66" s="11">
        <f>SUM(F66:L66)</f>
        <v>0</v>
      </c>
      <c r="F66" s="7">
        <f t="shared" si="14"/>
        <v>0</v>
      </c>
      <c r="G66" s="7">
        <f t="shared" si="14"/>
        <v>0</v>
      </c>
      <c r="H66" s="7">
        <f t="shared" si="14"/>
        <v>0</v>
      </c>
      <c r="I66" s="7">
        <f t="shared" si="14"/>
        <v>0</v>
      </c>
      <c r="J66" s="7">
        <f t="shared" si="14"/>
        <v>0</v>
      </c>
      <c r="K66" s="7">
        <f t="shared" si="14"/>
        <v>0</v>
      </c>
      <c r="L66" s="7">
        <f t="shared" si="14"/>
        <v>0</v>
      </c>
      <c r="M66" s="48"/>
      <c r="N66" s="48"/>
      <c r="O66" s="48"/>
      <c r="P66" s="48"/>
      <c r="Q66" s="48"/>
      <c r="R66" s="48"/>
      <c r="S66" s="48"/>
      <c r="T66" s="48"/>
      <c r="U66" s="48"/>
    </row>
  </sheetData>
  <sheetProtection/>
  <mergeCells count="137">
    <mergeCell ref="A1:U1"/>
    <mergeCell ref="A4:U4"/>
    <mergeCell ref="A5:A6"/>
    <mergeCell ref="B5:B6"/>
    <mergeCell ref="C5:C6"/>
    <mergeCell ref="D5:D6"/>
    <mergeCell ref="E5:L5"/>
    <mergeCell ref="M5:T6"/>
    <mergeCell ref="U5:U6"/>
    <mergeCell ref="E6:L6"/>
    <mergeCell ref="T11:T12"/>
    <mergeCell ref="U11:U16"/>
    <mergeCell ref="D12:L12"/>
    <mergeCell ref="M13:M15"/>
    <mergeCell ref="N13:N15"/>
    <mergeCell ref="O13:O15"/>
    <mergeCell ref="P13:P15"/>
    <mergeCell ref="Q13:Q15"/>
    <mergeCell ref="B9:U9"/>
    <mergeCell ref="B10:U10"/>
    <mergeCell ref="B11:B16"/>
    <mergeCell ref="C11:C16"/>
    <mergeCell ref="M11:M12"/>
    <mergeCell ref="N11:N12"/>
    <mergeCell ref="O11:O12"/>
    <mergeCell ref="P11:P12"/>
    <mergeCell ref="Q11:Q12"/>
    <mergeCell ref="N17:N22"/>
    <mergeCell ref="O17:O22"/>
    <mergeCell ref="P17:P22"/>
    <mergeCell ref="R11:R12"/>
    <mergeCell ref="S11:S12"/>
    <mergeCell ref="A11:A16"/>
    <mergeCell ref="Q17:Q22"/>
    <mergeCell ref="R17:R22"/>
    <mergeCell ref="S17:S22"/>
    <mergeCell ref="T17:T22"/>
    <mergeCell ref="U17:U22"/>
    <mergeCell ref="D18:L18"/>
    <mergeCell ref="R13:R15"/>
    <mergeCell ref="S13:S15"/>
    <mergeCell ref="T13:T15"/>
    <mergeCell ref="B23:U23"/>
    <mergeCell ref="A24:A29"/>
    <mergeCell ref="B24:B29"/>
    <mergeCell ref="C24:C29"/>
    <mergeCell ref="M24:M29"/>
    <mergeCell ref="N24:N29"/>
    <mergeCell ref="O24:O29"/>
    <mergeCell ref="P24:P29"/>
    <mergeCell ref="Q24:Q29"/>
    <mergeCell ref="R24:R29"/>
    <mergeCell ref="S24:S29"/>
    <mergeCell ref="T24:T29"/>
    <mergeCell ref="U24:U29"/>
    <mergeCell ref="D25:L25"/>
    <mergeCell ref="A17:A22"/>
    <mergeCell ref="B17:B22"/>
    <mergeCell ref="C17:C22"/>
    <mergeCell ref="M17:M22"/>
    <mergeCell ref="A30:A35"/>
    <mergeCell ref="B30:B35"/>
    <mergeCell ref="C30:C35"/>
    <mergeCell ref="M30:M35"/>
    <mergeCell ref="N30:N35"/>
    <mergeCell ref="O30:O35"/>
    <mergeCell ref="D31:L31"/>
    <mergeCell ref="B36:U36"/>
    <mergeCell ref="A37:A42"/>
    <mergeCell ref="B37:B42"/>
    <mergeCell ref="C37:C42"/>
    <mergeCell ref="M37:M42"/>
    <mergeCell ref="N37:N42"/>
    <mergeCell ref="O37:O42"/>
    <mergeCell ref="P37:P42"/>
    <mergeCell ref="Q37:Q42"/>
    <mergeCell ref="P30:P35"/>
    <mergeCell ref="Q30:Q35"/>
    <mergeCell ref="R30:R35"/>
    <mergeCell ref="S30:S35"/>
    <mergeCell ref="T30:T35"/>
    <mergeCell ref="U30:U35"/>
    <mergeCell ref="R37:R42"/>
    <mergeCell ref="S37:S42"/>
    <mergeCell ref="T37:T42"/>
    <mergeCell ref="U37:U54"/>
    <mergeCell ref="D38:L38"/>
    <mergeCell ref="A43:A48"/>
    <mergeCell ref="B43:B48"/>
    <mergeCell ref="C43:C48"/>
    <mergeCell ref="M43:M48"/>
    <mergeCell ref="N43:N48"/>
    <mergeCell ref="O49:O54"/>
    <mergeCell ref="P49:P54"/>
    <mergeCell ref="Q49:Q54"/>
    <mergeCell ref="R49:R54"/>
    <mergeCell ref="S49:S54"/>
    <mergeCell ref="T49:T54"/>
    <mergeCell ref="D44:L44"/>
    <mergeCell ref="A49:A54"/>
    <mergeCell ref="B49:B54"/>
    <mergeCell ref="C49:C54"/>
    <mergeCell ref="M49:M54"/>
    <mergeCell ref="N49:N54"/>
    <mergeCell ref="D50:L50"/>
    <mergeCell ref="O43:O48"/>
    <mergeCell ref="P43:P48"/>
    <mergeCell ref="Q43:Q48"/>
    <mergeCell ref="R43:R48"/>
    <mergeCell ref="S43:S48"/>
    <mergeCell ref="T43:T48"/>
    <mergeCell ref="P55:P60"/>
    <mergeCell ref="Q55:Q60"/>
    <mergeCell ref="R55:R60"/>
    <mergeCell ref="S55:S60"/>
    <mergeCell ref="T55:T60"/>
    <mergeCell ref="U55:U60"/>
    <mergeCell ref="A55:A60"/>
    <mergeCell ref="B55:B60"/>
    <mergeCell ref="C55:C60"/>
    <mergeCell ref="M55:M60"/>
    <mergeCell ref="N55:N60"/>
    <mergeCell ref="O55:O60"/>
    <mergeCell ref="D56:L56"/>
    <mergeCell ref="P61:P66"/>
    <mergeCell ref="Q61:Q66"/>
    <mergeCell ref="R61:R66"/>
    <mergeCell ref="S61:S66"/>
    <mergeCell ref="T61:T66"/>
    <mergeCell ref="U61:U66"/>
    <mergeCell ref="A61:A66"/>
    <mergeCell ref="B61:B66"/>
    <mergeCell ref="C61:C66"/>
    <mergeCell ref="M61:M66"/>
    <mergeCell ref="N61:N66"/>
    <mergeCell ref="O61:O66"/>
    <mergeCell ref="D62:L62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SheetLayoutView="115" zoomScalePageLayoutView="0" workbookViewId="0" topLeftCell="D1">
      <selection activeCell="M2" sqref="M2"/>
    </sheetView>
  </sheetViews>
  <sheetFormatPr defaultColWidth="9.140625" defaultRowHeight="15"/>
  <cols>
    <col min="1" max="1" width="9.140625" style="12" customWidth="1"/>
    <col min="2" max="2" width="48.421875" style="12" customWidth="1"/>
    <col min="3" max="3" width="10.8515625" style="12" customWidth="1"/>
    <col min="4" max="4" width="10.00390625" style="12" customWidth="1"/>
    <col min="5" max="5" width="14.421875" style="12" customWidth="1"/>
    <col min="6" max="6" width="14.7109375" style="12" customWidth="1"/>
    <col min="7" max="7" width="15.421875" style="12" customWidth="1"/>
    <col min="8" max="11" width="16.28125" style="12" customWidth="1"/>
    <col min="12" max="12" width="13.8515625" style="12" customWidth="1"/>
    <col min="13" max="13" width="25.421875" style="12" customWidth="1"/>
    <col min="14" max="14" width="9.8515625" style="12" customWidth="1"/>
    <col min="15" max="15" width="11.7109375" style="12" customWidth="1"/>
    <col min="16" max="16" width="11.00390625" style="12" customWidth="1"/>
    <col min="17" max="17" width="10.8515625" style="12" customWidth="1"/>
    <col min="18" max="18" width="11.28125" style="12" customWidth="1"/>
    <col min="19" max="19" width="10.8515625" style="12" customWidth="1"/>
    <col min="20" max="20" width="12.421875" style="12" customWidth="1"/>
    <col min="21" max="21" width="25.8515625" style="12" customWidth="1"/>
    <col min="22" max="16384" width="9.140625" style="12" customWidth="1"/>
  </cols>
  <sheetData>
    <row r="1" spans="4:21" ht="12.75">
      <c r="D1" s="107" t="s">
        <v>56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="13" customFormat="1" ht="27" customHeight="1">
      <c r="U2" s="14" t="s">
        <v>57</v>
      </c>
    </row>
    <row r="3" s="13" customFormat="1" ht="12.75"/>
    <row r="4" spans="1:21" s="13" customFormat="1" ht="47.25" customHeight="1">
      <c r="A4" s="108" t="s">
        <v>58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31.5" customHeight="1">
      <c r="A5" s="109" t="s">
        <v>59</v>
      </c>
      <c r="B5" s="110" t="s">
        <v>4</v>
      </c>
      <c r="C5" s="110" t="s">
        <v>5</v>
      </c>
      <c r="D5" s="110" t="s">
        <v>60</v>
      </c>
      <c r="E5" s="110" t="s">
        <v>61</v>
      </c>
      <c r="F5" s="110"/>
      <c r="G5" s="110"/>
      <c r="H5" s="110"/>
      <c r="I5" s="110"/>
      <c r="J5" s="110"/>
      <c r="K5" s="110"/>
      <c r="L5" s="110"/>
      <c r="M5" s="109" t="s">
        <v>8</v>
      </c>
      <c r="N5" s="109"/>
      <c r="O5" s="109"/>
      <c r="P5" s="109"/>
      <c r="Q5" s="109"/>
      <c r="R5" s="109"/>
      <c r="S5" s="109"/>
      <c r="T5" s="109"/>
      <c r="U5" s="111" t="s">
        <v>62</v>
      </c>
    </row>
    <row r="6" spans="1:21" ht="21" customHeight="1">
      <c r="A6" s="109"/>
      <c r="B6" s="110"/>
      <c r="C6" s="110"/>
      <c r="D6" s="110"/>
      <c r="E6" s="15" t="s">
        <v>63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16" t="s">
        <v>17</v>
      </c>
      <c r="L6" s="16" t="s">
        <v>18</v>
      </c>
      <c r="M6" s="17" t="s">
        <v>64</v>
      </c>
      <c r="N6" s="17">
        <v>2014</v>
      </c>
      <c r="O6" s="16" t="s">
        <v>13</v>
      </c>
      <c r="P6" s="16" t="s">
        <v>14</v>
      </c>
      <c r="Q6" s="16" t="s">
        <v>15</v>
      </c>
      <c r="R6" s="16" t="s">
        <v>16</v>
      </c>
      <c r="S6" s="16" t="s">
        <v>17</v>
      </c>
      <c r="T6" s="16" t="s">
        <v>18</v>
      </c>
      <c r="U6" s="112"/>
    </row>
    <row r="7" spans="1:2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</row>
    <row r="8" spans="1:21" ht="12.75">
      <c r="A8" s="17"/>
      <c r="B8" s="93" t="s">
        <v>65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</row>
    <row r="9" spans="1:21" ht="12.75">
      <c r="A9" s="18">
        <v>1</v>
      </c>
      <c r="B9" s="93" t="s">
        <v>66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</row>
    <row r="10" spans="1:21" ht="12.75">
      <c r="A10" s="72" t="s">
        <v>67</v>
      </c>
      <c r="B10" s="92" t="s">
        <v>68</v>
      </c>
      <c r="C10" s="89" t="s">
        <v>24</v>
      </c>
      <c r="D10" s="19" t="s">
        <v>63</v>
      </c>
      <c r="E10" s="20">
        <f>E12+E13+E14+E15</f>
        <v>2884250</v>
      </c>
      <c r="F10" s="20">
        <f aca="true" t="shared" si="0" ref="F10:L10">F12+F13+F14+F15</f>
        <v>462000</v>
      </c>
      <c r="G10" s="20">
        <f t="shared" si="0"/>
        <v>460000</v>
      </c>
      <c r="H10" s="20">
        <f t="shared" si="0"/>
        <v>460250</v>
      </c>
      <c r="I10" s="20">
        <f t="shared" si="0"/>
        <v>375500</v>
      </c>
      <c r="J10" s="20">
        <f t="shared" si="0"/>
        <v>375500</v>
      </c>
      <c r="K10" s="20">
        <f t="shared" si="0"/>
        <v>375500</v>
      </c>
      <c r="L10" s="20">
        <f t="shared" si="0"/>
        <v>375500</v>
      </c>
      <c r="M10" s="69" t="s">
        <v>69</v>
      </c>
      <c r="N10" s="80" t="s">
        <v>27</v>
      </c>
      <c r="O10" s="80" t="s">
        <v>27</v>
      </c>
      <c r="P10" s="80" t="s">
        <v>27</v>
      </c>
      <c r="Q10" s="80" t="s">
        <v>27</v>
      </c>
      <c r="R10" s="80" t="s">
        <v>27</v>
      </c>
      <c r="S10" s="80" t="s">
        <v>27</v>
      </c>
      <c r="T10" s="80" t="s">
        <v>27</v>
      </c>
      <c r="U10" s="69" t="s">
        <v>70</v>
      </c>
    </row>
    <row r="11" spans="1:21" ht="12.75">
      <c r="A11" s="72"/>
      <c r="B11" s="92"/>
      <c r="C11" s="90"/>
      <c r="D11" s="77" t="s">
        <v>29</v>
      </c>
      <c r="E11" s="78"/>
      <c r="F11" s="78"/>
      <c r="G11" s="78"/>
      <c r="H11" s="78"/>
      <c r="I11" s="78"/>
      <c r="J11" s="78"/>
      <c r="K11" s="78"/>
      <c r="L11" s="79"/>
      <c r="M11" s="70"/>
      <c r="N11" s="81"/>
      <c r="O11" s="81"/>
      <c r="P11" s="81"/>
      <c r="Q11" s="81"/>
      <c r="R11" s="81"/>
      <c r="S11" s="81"/>
      <c r="T11" s="81"/>
      <c r="U11" s="70"/>
    </row>
    <row r="12" spans="1:21" ht="12.75">
      <c r="A12" s="72"/>
      <c r="B12" s="92"/>
      <c r="C12" s="90"/>
      <c r="D12" s="19" t="s">
        <v>30</v>
      </c>
      <c r="E12" s="20">
        <f>F12+G12+H12+I12+J12+K12+L12</f>
        <v>2884250</v>
      </c>
      <c r="F12" s="21">
        <v>462000</v>
      </c>
      <c r="G12" s="21">
        <v>460000</v>
      </c>
      <c r="H12" s="21">
        <v>460250</v>
      </c>
      <c r="I12" s="21">
        <v>375500</v>
      </c>
      <c r="J12" s="21">
        <v>375500</v>
      </c>
      <c r="K12" s="21">
        <v>375500</v>
      </c>
      <c r="L12" s="21">
        <v>375500</v>
      </c>
      <c r="M12" s="70"/>
      <c r="N12" s="81"/>
      <c r="O12" s="81"/>
      <c r="P12" s="81"/>
      <c r="Q12" s="81"/>
      <c r="R12" s="81"/>
      <c r="S12" s="81"/>
      <c r="T12" s="81"/>
      <c r="U12" s="70"/>
    </row>
    <row r="13" spans="1:21" ht="12.75">
      <c r="A13" s="72"/>
      <c r="B13" s="92"/>
      <c r="C13" s="90"/>
      <c r="D13" s="19" t="s">
        <v>32</v>
      </c>
      <c r="E13" s="20">
        <f>F13+G13+H13+I13+J13+K13+L13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70"/>
      <c r="N13" s="81"/>
      <c r="O13" s="81"/>
      <c r="P13" s="81"/>
      <c r="Q13" s="81"/>
      <c r="R13" s="81"/>
      <c r="S13" s="81"/>
      <c r="T13" s="81"/>
      <c r="U13" s="70"/>
    </row>
    <row r="14" spans="1:21" ht="12.75">
      <c r="A14" s="72"/>
      <c r="B14" s="92"/>
      <c r="C14" s="90"/>
      <c r="D14" s="19" t="s">
        <v>33</v>
      </c>
      <c r="E14" s="20">
        <f>F14+G14+H14+I14+J14+K14+L14</f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70"/>
      <c r="N14" s="81"/>
      <c r="O14" s="81"/>
      <c r="P14" s="81"/>
      <c r="Q14" s="81"/>
      <c r="R14" s="81"/>
      <c r="S14" s="81"/>
      <c r="T14" s="81"/>
      <c r="U14" s="70"/>
    </row>
    <row r="15" spans="1:21" ht="18.75" customHeight="1">
      <c r="A15" s="72"/>
      <c r="B15" s="92"/>
      <c r="C15" s="91"/>
      <c r="D15" s="19" t="s">
        <v>34</v>
      </c>
      <c r="E15" s="20">
        <f>F15+G15+H15+I15+J15+K15+L15</f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70"/>
      <c r="N15" s="81"/>
      <c r="O15" s="81"/>
      <c r="P15" s="81"/>
      <c r="Q15" s="81"/>
      <c r="R15" s="81"/>
      <c r="S15" s="81"/>
      <c r="T15" s="81"/>
      <c r="U15" s="70"/>
    </row>
    <row r="16" spans="1:21" ht="12.75">
      <c r="A16" s="72" t="s">
        <v>71</v>
      </c>
      <c r="B16" s="92" t="s">
        <v>72</v>
      </c>
      <c r="C16" s="89" t="s">
        <v>73</v>
      </c>
      <c r="D16" s="22" t="s">
        <v>63</v>
      </c>
      <c r="E16" s="20">
        <f>E18+E19+E20+E21</f>
        <v>711000</v>
      </c>
      <c r="F16" s="20">
        <f aca="true" t="shared" si="1" ref="F16:L16">F18+F19+F20+F21</f>
        <v>110000</v>
      </c>
      <c r="G16" s="20">
        <f t="shared" si="1"/>
        <v>110000</v>
      </c>
      <c r="H16" s="20">
        <f t="shared" si="1"/>
        <v>51000</v>
      </c>
      <c r="I16" s="20">
        <f t="shared" si="1"/>
        <v>110000</v>
      </c>
      <c r="J16" s="20">
        <f t="shared" si="1"/>
        <v>110000</v>
      </c>
      <c r="K16" s="20">
        <f t="shared" si="1"/>
        <v>110000</v>
      </c>
      <c r="L16" s="20">
        <f t="shared" si="1"/>
        <v>110000</v>
      </c>
      <c r="M16" s="101"/>
      <c r="N16" s="101"/>
      <c r="O16" s="101"/>
      <c r="P16" s="101"/>
      <c r="Q16" s="101"/>
      <c r="R16" s="101"/>
      <c r="S16" s="101"/>
      <c r="T16" s="101"/>
      <c r="U16" s="70"/>
    </row>
    <row r="17" spans="1:21" ht="12.75">
      <c r="A17" s="72"/>
      <c r="B17" s="92"/>
      <c r="C17" s="90"/>
      <c r="D17" s="77" t="s">
        <v>29</v>
      </c>
      <c r="E17" s="78"/>
      <c r="F17" s="78"/>
      <c r="G17" s="78"/>
      <c r="H17" s="78"/>
      <c r="I17" s="78"/>
      <c r="J17" s="78"/>
      <c r="K17" s="78"/>
      <c r="L17" s="79"/>
      <c r="M17" s="101"/>
      <c r="N17" s="101"/>
      <c r="O17" s="101"/>
      <c r="P17" s="101"/>
      <c r="Q17" s="101"/>
      <c r="R17" s="101"/>
      <c r="S17" s="101"/>
      <c r="T17" s="101"/>
      <c r="U17" s="70"/>
    </row>
    <row r="18" spans="1:21" ht="18" customHeight="1">
      <c r="A18" s="72"/>
      <c r="B18" s="92"/>
      <c r="C18" s="90"/>
      <c r="D18" s="19" t="s">
        <v>30</v>
      </c>
      <c r="E18" s="20">
        <f>F18+G18+H18+I18+J18+K18+L18</f>
        <v>711000</v>
      </c>
      <c r="F18" s="21">
        <v>110000</v>
      </c>
      <c r="G18" s="21">
        <v>110000</v>
      </c>
      <c r="H18" s="21">
        <v>51000</v>
      </c>
      <c r="I18" s="21">
        <v>110000</v>
      </c>
      <c r="J18" s="21">
        <v>110000</v>
      </c>
      <c r="K18" s="21">
        <v>110000</v>
      </c>
      <c r="L18" s="21">
        <v>110000</v>
      </c>
      <c r="M18" s="101"/>
      <c r="N18" s="101"/>
      <c r="O18" s="101"/>
      <c r="P18" s="101"/>
      <c r="Q18" s="101"/>
      <c r="R18" s="101"/>
      <c r="S18" s="101"/>
      <c r="T18" s="101"/>
      <c r="U18" s="70"/>
    </row>
    <row r="19" spans="1:21" ht="12.75">
      <c r="A19" s="72"/>
      <c r="B19" s="92"/>
      <c r="C19" s="90"/>
      <c r="D19" s="19" t="s">
        <v>32</v>
      </c>
      <c r="E19" s="20">
        <f aca="true" t="shared" si="2" ref="E19:E27">F19+G19+H19+I19+J19+K19+L19</f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01"/>
      <c r="N19" s="101"/>
      <c r="O19" s="101"/>
      <c r="P19" s="101"/>
      <c r="Q19" s="101"/>
      <c r="R19" s="101"/>
      <c r="S19" s="101"/>
      <c r="T19" s="101"/>
      <c r="U19" s="70"/>
    </row>
    <row r="20" spans="1:21" ht="12.75">
      <c r="A20" s="72"/>
      <c r="B20" s="92"/>
      <c r="C20" s="90"/>
      <c r="D20" s="19" t="s">
        <v>33</v>
      </c>
      <c r="E20" s="20">
        <f t="shared" si="2"/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01"/>
      <c r="N20" s="101"/>
      <c r="O20" s="101"/>
      <c r="P20" s="101"/>
      <c r="Q20" s="101"/>
      <c r="R20" s="101"/>
      <c r="S20" s="101"/>
      <c r="T20" s="101"/>
      <c r="U20" s="70"/>
    </row>
    <row r="21" spans="1:21" ht="24" customHeight="1">
      <c r="A21" s="72"/>
      <c r="B21" s="92"/>
      <c r="C21" s="91"/>
      <c r="D21" s="19" t="s">
        <v>34</v>
      </c>
      <c r="E21" s="20">
        <f t="shared" si="2"/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102"/>
      <c r="N21" s="102"/>
      <c r="O21" s="102"/>
      <c r="P21" s="102"/>
      <c r="Q21" s="102"/>
      <c r="R21" s="102"/>
      <c r="S21" s="102"/>
      <c r="T21" s="102"/>
      <c r="U21" s="71"/>
    </row>
    <row r="22" spans="1:21" ht="15" customHeight="1">
      <c r="A22" s="100" t="s">
        <v>74</v>
      </c>
      <c r="B22" s="86" t="s">
        <v>75</v>
      </c>
      <c r="C22" s="89" t="s">
        <v>24</v>
      </c>
      <c r="D22" s="22" t="s">
        <v>63</v>
      </c>
      <c r="E22" s="20">
        <f>E24+E25+E26+E27</f>
        <v>70000</v>
      </c>
      <c r="F22" s="20">
        <f>F24+F25+F26+F27</f>
        <v>10000</v>
      </c>
      <c r="G22" s="20">
        <f aca="true" t="shared" si="3" ref="G22:L22">G24+G25+G26+G27</f>
        <v>5000</v>
      </c>
      <c r="H22" s="20">
        <f t="shared" si="3"/>
        <v>35000</v>
      </c>
      <c r="I22" s="20">
        <f t="shared" si="3"/>
        <v>5000</v>
      </c>
      <c r="J22" s="20">
        <f t="shared" si="3"/>
        <v>5000</v>
      </c>
      <c r="K22" s="20">
        <f t="shared" si="3"/>
        <v>5000</v>
      </c>
      <c r="L22" s="20">
        <f t="shared" si="3"/>
        <v>5000</v>
      </c>
      <c r="M22" s="69" t="s">
        <v>76</v>
      </c>
      <c r="N22" s="80">
        <v>12000</v>
      </c>
      <c r="O22" s="80">
        <v>12000</v>
      </c>
      <c r="P22" s="80">
        <v>13000</v>
      </c>
      <c r="Q22" s="80">
        <v>13500</v>
      </c>
      <c r="R22" s="80">
        <v>13500</v>
      </c>
      <c r="S22" s="80">
        <v>14000</v>
      </c>
      <c r="T22" s="80">
        <v>14000</v>
      </c>
      <c r="U22" s="69" t="s">
        <v>77</v>
      </c>
    </row>
    <row r="23" spans="1:21" ht="12.75">
      <c r="A23" s="101"/>
      <c r="B23" s="103"/>
      <c r="C23" s="90"/>
      <c r="D23" s="77" t="s">
        <v>29</v>
      </c>
      <c r="E23" s="78"/>
      <c r="F23" s="78"/>
      <c r="G23" s="78"/>
      <c r="H23" s="78"/>
      <c r="I23" s="78"/>
      <c r="J23" s="78"/>
      <c r="K23" s="78"/>
      <c r="L23" s="79"/>
      <c r="M23" s="70"/>
      <c r="N23" s="81"/>
      <c r="O23" s="81"/>
      <c r="P23" s="81"/>
      <c r="Q23" s="81"/>
      <c r="R23" s="81"/>
      <c r="S23" s="81"/>
      <c r="T23" s="81"/>
      <c r="U23" s="70"/>
    </row>
    <row r="24" spans="1:21" ht="12.75" customHeight="1">
      <c r="A24" s="101"/>
      <c r="B24" s="103"/>
      <c r="C24" s="90"/>
      <c r="D24" s="19" t="s">
        <v>30</v>
      </c>
      <c r="E24" s="20">
        <f>F24+G24+H24+I24+J24+K24+L24</f>
        <v>70000</v>
      </c>
      <c r="F24" s="21">
        <v>10000</v>
      </c>
      <c r="G24" s="21">
        <v>5000</v>
      </c>
      <c r="H24" s="21">
        <f>5000+30000</f>
        <v>35000</v>
      </c>
      <c r="I24" s="21">
        <v>5000</v>
      </c>
      <c r="J24" s="21">
        <v>5000</v>
      </c>
      <c r="K24" s="21">
        <v>5000</v>
      </c>
      <c r="L24" s="20">
        <v>5000</v>
      </c>
      <c r="M24" s="70"/>
      <c r="N24" s="81"/>
      <c r="O24" s="81"/>
      <c r="P24" s="81"/>
      <c r="Q24" s="81"/>
      <c r="R24" s="81"/>
      <c r="S24" s="81"/>
      <c r="T24" s="81"/>
      <c r="U24" s="70"/>
    </row>
    <row r="25" spans="1:21" ht="12.75">
      <c r="A25" s="101"/>
      <c r="B25" s="103"/>
      <c r="C25" s="90"/>
      <c r="D25" s="19" t="s">
        <v>32</v>
      </c>
      <c r="E25" s="20">
        <f t="shared" si="2"/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70"/>
      <c r="N25" s="81"/>
      <c r="O25" s="81"/>
      <c r="P25" s="81"/>
      <c r="Q25" s="81"/>
      <c r="R25" s="81"/>
      <c r="S25" s="81"/>
      <c r="T25" s="81"/>
      <c r="U25" s="70"/>
    </row>
    <row r="26" spans="1:21" ht="12.75">
      <c r="A26" s="101"/>
      <c r="B26" s="103"/>
      <c r="C26" s="90"/>
      <c r="D26" s="19" t="s">
        <v>33</v>
      </c>
      <c r="E26" s="20">
        <f t="shared" si="2"/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70"/>
      <c r="N26" s="81"/>
      <c r="O26" s="81"/>
      <c r="P26" s="81"/>
      <c r="Q26" s="81"/>
      <c r="R26" s="81"/>
      <c r="S26" s="81"/>
      <c r="T26" s="81"/>
      <c r="U26" s="70"/>
    </row>
    <row r="27" spans="1:21" ht="12.75">
      <c r="A27" s="102"/>
      <c r="B27" s="104"/>
      <c r="C27" s="91"/>
      <c r="D27" s="19" t="s">
        <v>34</v>
      </c>
      <c r="E27" s="20">
        <f t="shared" si="2"/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71"/>
      <c r="N27" s="82"/>
      <c r="O27" s="82"/>
      <c r="P27" s="82"/>
      <c r="Q27" s="82"/>
      <c r="R27" s="82"/>
      <c r="S27" s="82"/>
      <c r="T27" s="82"/>
      <c r="U27" s="71"/>
    </row>
    <row r="28" spans="1:21" ht="12.75" customHeight="1">
      <c r="A28" s="72"/>
      <c r="B28" s="92" t="s">
        <v>78</v>
      </c>
      <c r="C28" s="72"/>
      <c r="D28" s="22" t="s">
        <v>63</v>
      </c>
      <c r="E28" s="20">
        <f>E30+E31+E32+E33</f>
        <v>3665250</v>
      </c>
      <c r="F28" s="20">
        <f>F30+F31+F32+F33</f>
        <v>582000</v>
      </c>
      <c r="G28" s="20">
        <f aca="true" t="shared" si="4" ref="G28:L28">G30+G31+G32+G33</f>
        <v>575000</v>
      </c>
      <c r="H28" s="20">
        <f t="shared" si="4"/>
        <v>546250</v>
      </c>
      <c r="I28" s="20">
        <f t="shared" si="4"/>
        <v>490500</v>
      </c>
      <c r="J28" s="20">
        <f t="shared" si="4"/>
        <v>490500</v>
      </c>
      <c r="K28" s="20">
        <f t="shared" si="4"/>
        <v>490500</v>
      </c>
      <c r="L28" s="20">
        <f t="shared" si="4"/>
        <v>490500</v>
      </c>
      <c r="M28" s="69"/>
      <c r="N28" s="66"/>
      <c r="O28" s="66"/>
      <c r="P28" s="66"/>
      <c r="Q28" s="66"/>
      <c r="R28" s="66"/>
      <c r="S28" s="66"/>
      <c r="T28" s="66"/>
      <c r="U28" s="69"/>
    </row>
    <row r="29" spans="1:21" ht="12.75">
      <c r="A29" s="72"/>
      <c r="B29" s="92"/>
      <c r="C29" s="72"/>
      <c r="D29" s="77" t="s">
        <v>29</v>
      </c>
      <c r="E29" s="78"/>
      <c r="F29" s="78"/>
      <c r="G29" s="78"/>
      <c r="H29" s="78"/>
      <c r="I29" s="78"/>
      <c r="J29" s="78"/>
      <c r="K29" s="78"/>
      <c r="L29" s="79"/>
      <c r="M29" s="70"/>
      <c r="N29" s="67"/>
      <c r="O29" s="67"/>
      <c r="P29" s="67"/>
      <c r="Q29" s="67"/>
      <c r="R29" s="67"/>
      <c r="S29" s="67"/>
      <c r="T29" s="67"/>
      <c r="U29" s="70"/>
    </row>
    <row r="30" spans="1:24" ht="12.75">
      <c r="A30" s="72"/>
      <c r="B30" s="92"/>
      <c r="C30" s="72"/>
      <c r="D30" s="19" t="s">
        <v>30</v>
      </c>
      <c r="E30" s="20">
        <f>F30+G30+H30+I30+J30+K30+L30</f>
        <v>3665250</v>
      </c>
      <c r="F30" s="21">
        <f>F10+F18+F24</f>
        <v>582000</v>
      </c>
      <c r="G30" s="21">
        <f aca="true" t="shared" si="5" ref="G30:L30">G10+G18+G24</f>
        <v>575000</v>
      </c>
      <c r="H30" s="21">
        <f t="shared" si="5"/>
        <v>546250</v>
      </c>
      <c r="I30" s="21">
        <f t="shared" si="5"/>
        <v>490500</v>
      </c>
      <c r="J30" s="21">
        <f t="shared" si="5"/>
        <v>490500</v>
      </c>
      <c r="K30" s="21">
        <f t="shared" si="5"/>
        <v>490500</v>
      </c>
      <c r="L30" s="21">
        <f t="shared" si="5"/>
        <v>490500</v>
      </c>
      <c r="M30" s="70"/>
      <c r="N30" s="67"/>
      <c r="O30" s="67"/>
      <c r="P30" s="67"/>
      <c r="Q30" s="67"/>
      <c r="R30" s="67"/>
      <c r="S30" s="67"/>
      <c r="T30" s="67"/>
      <c r="U30" s="70"/>
      <c r="X30" s="23"/>
    </row>
    <row r="31" spans="1:21" ht="12.75">
      <c r="A31" s="72"/>
      <c r="B31" s="92"/>
      <c r="C31" s="72"/>
      <c r="D31" s="19" t="s">
        <v>32</v>
      </c>
      <c r="E31" s="20">
        <f>F31+G31+H31+I31+J31+K31+L31</f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70"/>
      <c r="N31" s="67"/>
      <c r="O31" s="67"/>
      <c r="P31" s="67"/>
      <c r="Q31" s="67"/>
      <c r="R31" s="67"/>
      <c r="S31" s="67"/>
      <c r="T31" s="67"/>
      <c r="U31" s="70"/>
    </row>
    <row r="32" spans="1:21" ht="12.75">
      <c r="A32" s="72"/>
      <c r="B32" s="92"/>
      <c r="C32" s="72"/>
      <c r="D32" s="19" t="s">
        <v>33</v>
      </c>
      <c r="E32" s="20">
        <f>F32+G32+H32+I32+J32+K32+L32</f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70"/>
      <c r="N32" s="67"/>
      <c r="O32" s="67"/>
      <c r="P32" s="67"/>
      <c r="Q32" s="67"/>
      <c r="R32" s="67"/>
      <c r="S32" s="67"/>
      <c r="T32" s="67"/>
      <c r="U32" s="70"/>
    </row>
    <row r="33" spans="1:21" ht="12.75">
      <c r="A33" s="72"/>
      <c r="B33" s="92"/>
      <c r="C33" s="72"/>
      <c r="D33" s="19" t="s">
        <v>34</v>
      </c>
      <c r="E33" s="20">
        <f>F33+G33+H33+I33+J33+K33+L33</f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71"/>
      <c r="N33" s="68"/>
      <c r="O33" s="68"/>
      <c r="P33" s="68"/>
      <c r="Q33" s="68"/>
      <c r="R33" s="68"/>
      <c r="S33" s="68"/>
      <c r="T33" s="68"/>
      <c r="U33" s="71"/>
    </row>
    <row r="34" spans="1:21" ht="12.75">
      <c r="A34" s="18">
        <v>2</v>
      </c>
      <c r="B34" s="93" t="s">
        <v>79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</row>
    <row r="35" spans="1:21" ht="12.75" customHeight="1">
      <c r="A35" s="96" t="s">
        <v>80</v>
      </c>
      <c r="B35" s="97" t="s">
        <v>81</v>
      </c>
      <c r="C35" s="89" t="s">
        <v>24</v>
      </c>
      <c r="D35" s="19" t="s">
        <v>63</v>
      </c>
      <c r="E35" s="20">
        <f>E37+E38+E39+E40</f>
        <v>2100000</v>
      </c>
      <c r="F35" s="20">
        <f>F37+F38+F39+F40</f>
        <v>300000</v>
      </c>
      <c r="G35" s="20">
        <f aca="true" t="shared" si="6" ref="G35:L35">G37+G38+G39+G40</f>
        <v>300000</v>
      </c>
      <c r="H35" s="20">
        <f t="shared" si="6"/>
        <v>300000</v>
      </c>
      <c r="I35" s="20">
        <f t="shared" si="6"/>
        <v>300000</v>
      </c>
      <c r="J35" s="20">
        <f t="shared" si="6"/>
        <v>300000</v>
      </c>
      <c r="K35" s="20">
        <f t="shared" si="6"/>
        <v>300000</v>
      </c>
      <c r="L35" s="20">
        <f t="shared" si="6"/>
        <v>300000</v>
      </c>
      <c r="M35" s="69" t="s">
        <v>82</v>
      </c>
      <c r="N35" s="80">
        <v>122</v>
      </c>
      <c r="O35" s="80" t="s">
        <v>83</v>
      </c>
      <c r="P35" s="80" t="s">
        <v>83</v>
      </c>
      <c r="Q35" s="80" t="s">
        <v>83</v>
      </c>
      <c r="R35" s="80" t="s">
        <v>83</v>
      </c>
      <c r="S35" s="80" t="s">
        <v>83</v>
      </c>
      <c r="T35" s="80" t="s">
        <v>83</v>
      </c>
      <c r="U35" s="69" t="s">
        <v>84</v>
      </c>
    </row>
    <row r="36" spans="1:21" ht="12.75" customHeight="1">
      <c r="A36" s="96"/>
      <c r="B36" s="98"/>
      <c r="C36" s="90"/>
      <c r="D36" s="77" t="s">
        <v>29</v>
      </c>
      <c r="E36" s="78"/>
      <c r="F36" s="78"/>
      <c r="G36" s="78"/>
      <c r="H36" s="78"/>
      <c r="I36" s="78"/>
      <c r="J36" s="78"/>
      <c r="K36" s="78"/>
      <c r="L36" s="79"/>
      <c r="M36" s="70"/>
      <c r="N36" s="81"/>
      <c r="O36" s="81"/>
      <c r="P36" s="81"/>
      <c r="Q36" s="81"/>
      <c r="R36" s="81"/>
      <c r="S36" s="81"/>
      <c r="T36" s="81"/>
      <c r="U36" s="70"/>
    </row>
    <row r="37" spans="1:21" ht="12.75">
      <c r="A37" s="72"/>
      <c r="B37" s="98"/>
      <c r="C37" s="90"/>
      <c r="D37" s="19" t="s">
        <v>30</v>
      </c>
      <c r="E37" s="20">
        <f>F37+G37+H37+I37+J37+K37+L37</f>
        <v>2100000</v>
      </c>
      <c r="F37" s="21">
        <v>300000</v>
      </c>
      <c r="G37" s="21">
        <v>300000</v>
      </c>
      <c r="H37" s="21">
        <v>300000</v>
      </c>
      <c r="I37" s="21">
        <v>300000</v>
      </c>
      <c r="J37" s="21">
        <v>300000</v>
      </c>
      <c r="K37" s="21">
        <v>300000</v>
      </c>
      <c r="L37" s="21">
        <v>300000</v>
      </c>
      <c r="M37" s="70"/>
      <c r="N37" s="81"/>
      <c r="O37" s="81"/>
      <c r="P37" s="81"/>
      <c r="Q37" s="81"/>
      <c r="R37" s="81"/>
      <c r="S37" s="81"/>
      <c r="T37" s="81"/>
      <c r="U37" s="70"/>
    </row>
    <row r="38" spans="1:21" ht="12.75">
      <c r="A38" s="72"/>
      <c r="B38" s="98"/>
      <c r="C38" s="90"/>
      <c r="D38" s="19" t="s">
        <v>32</v>
      </c>
      <c r="E38" s="20">
        <f>F38+G38+H38+I38+J38+K38+L38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70"/>
      <c r="N38" s="81"/>
      <c r="O38" s="81"/>
      <c r="P38" s="81"/>
      <c r="Q38" s="81"/>
      <c r="R38" s="81"/>
      <c r="S38" s="81"/>
      <c r="T38" s="81"/>
      <c r="U38" s="70"/>
    </row>
    <row r="39" spans="1:21" ht="12.75">
      <c r="A39" s="72"/>
      <c r="B39" s="98"/>
      <c r="C39" s="90"/>
      <c r="D39" s="19" t="s">
        <v>33</v>
      </c>
      <c r="E39" s="20">
        <f>F39+G39+H39+I39+J39+K39+L39</f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70"/>
      <c r="N39" s="81"/>
      <c r="O39" s="81"/>
      <c r="P39" s="81"/>
      <c r="Q39" s="81"/>
      <c r="R39" s="81"/>
      <c r="S39" s="81"/>
      <c r="T39" s="81"/>
      <c r="U39" s="70"/>
    </row>
    <row r="40" spans="1:21" ht="12.75">
      <c r="A40" s="72"/>
      <c r="B40" s="99"/>
      <c r="C40" s="91"/>
      <c r="D40" s="19" t="s">
        <v>34</v>
      </c>
      <c r="E40" s="20">
        <f>F40+G40+H40+I40+J40+K40+L40</f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71"/>
      <c r="N40" s="82"/>
      <c r="O40" s="82"/>
      <c r="P40" s="82"/>
      <c r="Q40" s="82"/>
      <c r="R40" s="82"/>
      <c r="S40" s="82"/>
      <c r="T40" s="82"/>
      <c r="U40" s="71"/>
    </row>
    <row r="41" spans="1:21" ht="12.75" customHeight="1">
      <c r="A41" s="72"/>
      <c r="B41" s="92" t="s">
        <v>85</v>
      </c>
      <c r="C41" s="72"/>
      <c r="D41" s="22" t="s">
        <v>63</v>
      </c>
      <c r="E41" s="20">
        <f>E43+E44+E45+E46</f>
        <v>2100000</v>
      </c>
      <c r="F41" s="20">
        <f>F43+F44+F45+F46</f>
        <v>300000</v>
      </c>
      <c r="G41" s="20">
        <f aca="true" t="shared" si="7" ref="G41:L41">G43+G44+G45+G46</f>
        <v>300000</v>
      </c>
      <c r="H41" s="20">
        <f t="shared" si="7"/>
        <v>300000</v>
      </c>
      <c r="I41" s="20">
        <f t="shared" si="7"/>
        <v>300000</v>
      </c>
      <c r="J41" s="20">
        <f t="shared" si="7"/>
        <v>300000</v>
      </c>
      <c r="K41" s="20">
        <f t="shared" si="7"/>
        <v>300000</v>
      </c>
      <c r="L41" s="20">
        <f t="shared" si="7"/>
        <v>300000</v>
      </c>
      <c r="M41" s="69"/>
      <c r="N41" s="66"/>
      <c r="O41" s="66"/>
      <c r="P41" s="66"/>
      <c r="Q41" s="66"/>
      <c r="R41" s="66"/>
      <c r="S41" s="66"/>
      <c r="T41" s="66"/>
      <c r="U41" s="69"/>
    </row>
    <row r="42" spans="1:21" ht="12.75">
      <c r="A42" s="72"/>
      <c r="B42" s="92"/>
      <c r="C42" s="72"/>
      <c r="D42" s="77" t="s">
        <v>29</v>
      </c>
      <c r="E42" s="78"/>
      <c r="F42" s="78"/>
      <c r="G42" s="78"/>
      <c r="H42" s="78"/>
      <c r="I42" s="78"/>
      <c r="J42" s="78"/>
      <c r="K42" s="78"/>
      <c r="L42" s="79"/>
      <c r="M42" s="70"/>
      <c r="N42" s="67"/>
      <c r="O42" s="67"/>
      <c r="P42" s="67"/>
      <c r="Q42" s="67"/>
      <c r="R42" s="67"/>
      <c r="S42" s="67"/>
      <c r="T42" s="67"/>
      <c r="U42" s="70"/>
    </row>
    <row r="43" spans="1:24" ht="12.75">
      <c r="A43" s="72"/>
      <c r="B43" s="92"/>
      <c r="C43" s="72"/>
      <c r="D43" s="19" t="s">
        <v>30</v>
      </c>
      <c r="E43" s="20">
        <f>F43+G43+H43+I43+J43+K43+L43</f>
        <v>2100000</v>
      </c>
      <c r="F43" s="21">
        <f>F35</f>
        <v>300000</v>
      </c>
      <c r="G43" s="21">
        <f aca="true" t="shared" si="8" ref="G43:L43">G35</f>
        <v>300000</v>
      </c>
      <c r="H43" s="21">
        <f t="shared" si="8"/>
        <v>300000</v>
      </c>
      <c r="I43" s="21">
        <f t="shared" si="8"/>
        <v>300000</v>
      </c>
      <c r="J43" s="21">
        <f t="shared" si="8"/>
        <v>300000</v>
      </c>
      <c r="K43" s="21">
        <f t="shared" si="8"/>
        <v>300000</v>
      </c>
      <c r="L43" s="21">
        <f t="shared" si="8"/>
        <v>300000</v>
      </c>
      <c r="M43" s="70"/>
      <c r="N43" s="67"/>
      <c r="O43" s="67"/>
      <c r="P43" s="67"/>
      <c r="Q43" s="67"/>
      <c r="R43" s="67"/>
      <c r="S43" s="67"/>
      <c r="T43" s="67"/>
      <c r="U43" s="70"/>
      <c r="X43" s="23"/>
    </row>
    <row r="44" spans="1:21" ht="12.75">
      <c r="A44" s="72"/>
      <c r="B44" s="92"/>
      <c r="C44" s="72"/>
      <c r="D44" s="19" t="s">
        <v>32</v>
      </c>
      <c r="E44" s="20">
        <f>F44+G44+H44+I44+J44+K44+L44</f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70"/>
      <c r="N44" s="67"/>
      <c r="O44" s="67"/>
      <c r="P44" s="67"/>
      <c r="Q44" s="67"/>
      <c r="R44" s="67"/>
      <c r="S44" s="67"/>
      <c r="T44" s="67"/>
      <c r="U44" s="70"/>
    </row>
    <row r="45" spans="1:21" ht="12.75">
      <c r="A45" s="72"/>
      <c r="B45" s="92"/>
      <c r="C45" s="72"/>
      <c r="D45" s="19" t="s">
        <v>33</v>
      </c>
      <c r="E45" s="20">
        <f>F45+G45+H45+I45+J45+K45+L45</f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70"/>
      <c r="N45" s="67"/>
      <c r="O45" s="67"/>
      <c r="P45" s="67"/>
      <c r="Q45" s="67"/>
      <c r="R45" s="67"/>
      <c r="S45" s="67"/>
      <c r="T45" s="67"/>
      <c r="U45" s="70"/>
    </row>
    <row r="46" spans="1:21" ht="12.75">
      <c r="A46" s="72"/>
      <c r="B46" s="92"/>
      <c r="C46" s="72"/>
      <c r="D46" s="19" t="s">
        <v>34</v>
      </c>
      <c r="E46" s="20">
        <f>F46+G46+H46+I46+J46+K46+L46</f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71"/>
      <c r="N46" s="68"/>
      <c r="O46" s="68"/>
      <c r="P46" s="68"/>
      <c r="Q46" s="68"/>
      <c r="R46" s="68"/>
      <c r="S46" s="68"/>
      <c r="T46" s="68"/>
      <c r="U46" s="71"/>
    </row>
    <row r="47" spans="1:21" ht="12.75" hidden="1">
      <c r="A47" s="18">
        <v>3</v>
      </c>
      <c r="B47" s="93" t="s">
        <v>86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1:21" ht="12.75" customHeight="1" hidden="1">
      <c r="A48" s="83" t="s">
        <v>87</v>
      </c>
      <c r="B48" s="86" t="s">
        <v>88</v>
      </c>
      <c r="C48" s="89" t="s">
        <v>24</v>
      </c>
      <c r="D48" s="19" t="s">
        <v>63</v>
      </c>
      <c r="E48" s="20">
        <f>E50+E51+E52+E53</f>
        <v>0</v>
      </c>
      <c r="F48" s="20">
        <f>F50+F51+F52+F53</f>
        <v>0</v>
      </c>
      <c r="G48" s="20">
        <f aca="true" t="shared" si="9" ref="G48:L48">G50+G51+G52+G53</f>
        <v>0</v>
      </c>
      <c r="H48" s="20">
        <f t="shared" si="9"/>
        <v>0</v>
      </c>
      <c r="I48" s="20">
        <f t="shared" si="9"/>
        <v>0</v>
      </c>
      <c r="J48" s="20">
        <f t="shared" si="9"/>
        <v>0</v>
      </c>
      <c r="K48" s="20">
        <f t="shared" si="9"/>
        <v>0</v>
      </c>
      <c r="L48" s="20">
        <f t="shared" si="9"/>
        <v>0</v>
      </c>
      <c r="M48" s="69" t="s">
        <v>89</v>
      </c>
      <c r="N48" s="80">
        <v>0</v>
      </c>
      <c r="O48" s="80">
        <v>0</v>
      </c>
      <c r="P48" s="80">
        <v>2</v>
      </c>
      <c r="Q48" s="80">
        <v>0</v>
      </c>
      <c r="R48" s="80">
        <v>0</v>
      </c>
      <c r="S48" s="80">
        <v>0</v>
      </c>
      <c r="T48" s="80">
        <v>0</v>
      </c>
      <c r="U48" s="69" t="s">
        <v>47</v>
      </c>
    </row>
    <row r="49" spans="1:21" ht="12.75" customHeight="1" hidden="1">
      <c r="A49" s="84"/>
      <c r="B49" s="87"/>
      <c r="C49" s="90"/>
      <c r="D49" s="77" t="s">
        <v>29</v>
      </c>
      <c r="E49" s="78"/>
      <c r="F49" s="78"/>
      <c r="G49" s="78"/>
      <c r="H49" s="78"/>
      <c r="I49" s="78"/>
      <c r="J49" s="78"/>
      <c r="K49" s="78"/>
      <c r="L49" s="79"/>
      <c r="M49" s="70"/>
      <c r="N49" s="81"/>
      <c r="O49" s="81"/>
      <c r="P49" s="81"/>
      <c r="Q49" s="81"/>
      <c r="R49" s="81"/>
      <c r="S49" s="81"/>
      <c r="T49" s="81"/>
      <c r="U49" s="70"/>
    </row>
    <row r="50" spans="1:21" ht="12.75" hidden="1">
      <c r="A50" s="84"/>
      <c r="B50" s="87"/>
      <c r="C50" s="90"/>
      <c r="D50" s="19" t="s">
        <v>30</v>
      </c>
      <c r="E50" s="20">
        <f>F50+G50+H50+I50+J50+K50+L50</f>
        <v>0</v>
      </c>
      <c r="F50" s="21">
        <v>0</v>
      </c>
      <c r="G50" s="21">
        <v>0</v>
      </c>
      <c r="H50" s="21"/>
      <c r="I50" s="21">
        <v>0</v>
      </c>
      <c r="J50" s="21">
        <v>0</v>
      </c>
      <c r="K50" s="21">
        <v>0</v>
      </c>
      <c r="L50" s="21">
        <v>0</v>
      </c>
      <c r="M50" s="70"/>
      <c r="N50" s="81"/>
      <c r="O50" s="81"/>
      <c r="P50" s="81"/>
      <c r="Q50" s="81"/>
      <c r="R50" s="81"/>
      <c r="S50" s="81"/>
      <c r="T50" s="81"/>
      <c r="U50" s="70"/>
    </row>
    <row r="51" spans="1:21" ht="12.75" hidden="1">
      <c r="A51" s="84"/>
      <c r="B51" s="87"/>
      <c r="C51" s="90"/>
      <c r="D51" s="19" t="s">
        <v>32</v>
      </c>
      <c r="E51" s="20">
        <f>F51+G51+H51+I51+J51+K51+L51</f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70"/>
      <c r="N51" s="81"/>
      <c r="O51" s="81"/>
      <c r="P51" s="81"/>
      <c r="Q51" s="81"/>
      <c r="R51" s="81"/>
      <c r="S51" s="81"/>
      <c r="T51" s="81"/>
      <c r="U51" s="70"/>
    </row>
    <row r="52" spans="1:21" ht="12.75" hidden="1">
      <c r="A52" s="84"/>
      <c r="B52" s="87"/>
      <c r="C52" s="90"/>
      <c r="D52" s="19" t="s">
        <v>33</v>
      </c>
      <c r="E52" s="20">
        <f>F52+G52+H52+I52+J52+K52+L52</f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70"/>
      <c r="N52" s="81"/>
      <c r="O52" s="81"/>
      <c r="P52" s="81"/>
      <c r="Q52" s="81"/>
      <c r="R52" s="81"/>
      <c r="S52" s="81"/>
      <c r="T52" s="81"/>
      <c r="U52" s="70"/>
    </row>
    <row r="53" spans="1:21" ht="12.75" hidden="1">
      <c r="A53" s="85"/>
      <c r="B53" s="88"/>
      <c r="C53" s="91"/>
      <c r="D53" s="19" t="s">
        <v>34</v>
      </c>
      <c r="E53" s="20">
        <f>F53+G53+H53+I53+J53+K53+L53</f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70"/>
      <c r="N53" s="81"/>
      <c r="O53" s="81"/>
      <c r="P53" s="81"/>
      <c r="Q53" s="81"/>
      <c r="R53" s="81"/>
      <c r="S53" s="81"/>
      <c r="T53" s="81"/>
      <c r="U53" s="70"/>
    </row>
    <row r="54" spans="1:21" ht="12.75" hidden="1">
      <c r="A54" s="83" t="s">
        <v>90</v>
      </c>
      <c r="B54" s="86"/>
      <c r="C54" s="89" t="s">
        <v>24</v>
      </c>
      <c r="D54" s="19" t="s">
        <v>63</v>
      </c>
      <c r="E54" s="20">
        <f>E56+E57+E58+E59</f>
        <v>0</v>
      </c>
      <c r="F54" s="20">
        <f>F56+F57+F58+F59</f>
        <v>0</v>
      </c>
      <c r="G54" s="20">
        <f aca="true" t="shared" si="10" ref="G54:L54">G56+G57+G58+G59</f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>
        <f t="shared" si="10"/>
        <v>0</v>
      </c>
      <c r="M54" s="70"/>
      <c r="N54" s="81"/>
      <c r="O54" s="81"/>
      <c r="P54" s="81"/>
      <c r="Q54" s="81"/>
      <c r="R54" s="81"/>
      <c r="S54" s="81"/>
      <c r="T54" s="81"/>
      <c r="U54" s="70"/>
    </row>
    <row r="55" spans="1:21" ht="12.75" hidden="1">
      <c r="A55" s="84"/>
      <c r="B55" s="87"/>
      <c r="C55" s="90"/>
      <c r="D55" s="77" t="s">
        <v>29</v>
      </c>
      <c r="E55" s="78"/>
      <c r="F55" s="78"/>
      <c r="G55" s="78"/>
      <c r="H55" s="78"/>
      <c r="I55" s="78"/>
      <c r="J55" s="78"/>
      <c r="K55" s="78"/>
      <c r="L55" s="79"/>
      <c r="M55" s="70"/>
      <c r="N55" s="81"/>
      <c r="O55" s="81"/>
      <c r="P55" s="81"/>
      <c r="Q55" s="81"/>
      <c r="R55" s="81"/>
      <c r="S55" s="81"/>
      <c r="T55" s="81"/>
      <c r="U55" s="70"/>
    </row>
    <row r="56" spans="1:21" ht="12.75" hidden="1">
      <c r="A56" s="84"/>
      <c r="B56" s="87"/>
      <c r="C56" s="90"/>
      <c r="D56" s="19" t="s">
        <v>30</v>
      </c>
      <c r="E56" s="20">
        <f>F56+G56+H56+I56+J56+K56+L56</f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70"/>
      <c r="N56" s="81"/>
      <c r="O56" s="81"/>
      <c r="P56" s="81"/>
      <c r="Q56" s="81"/>
      <c r="R56" s="81"/>
      <c r="S56" s="81"/>
      <c r="T56" s="81"/>
      <c r="U56" s="70"/>
    </row>
    <row r="57" spans="1:21" ht="12.75" hidden="1">
      <c r="A57" s="84"/>
      <c r="B57" s="87"/>
      <c r="C57" s="90"/>
      <c r="D57" s="19" t="s">
        <v>32</v>
      </c>
      <c r="E57" s="20">
        <f>F57+G57+H57+I57+J57+K57+L57</f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70"/>
      <c r="N57" s="81"/>
      <c r="O57" s="81"/>
      <c r="P57" s="81"/>
      <c r="Q57" s="81"/>
      <c r="R57" s="81"/>
      <c r="S57" s="81"/>
      <c r="T57" s="81"/>
      <c r="U57" s="70"/>
    </row>
    <row r="58" spans="1:21" ht="12.75" hidden="1">
      <c r="A58" s="84"/>
      <c r="B58" s="87"/>
      <c r="C58" s="90"/>
      <c r="D58" s="19" t="s">
        <v>33</v>
      </c>
      <c r="E58" s="20">
        <f>F58+G58+H58+I58+J58+K58+L58</f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70"/>
      <c r="N58" s="81"/>
      <c r="O58" s="81"/>
      <c r="P58" s="81"/>
      <c r="Q58" s="81"/>
      <c r="R58" s="81"/>
      <c r="S58" s="81"/>
      <c r="T58" s="81"/>
      <c r="U58" s="70"/>
    </row>
    <row r="59" spans="1:21" ht="12.75" hidden="1">
      <c r="A59" s="85"/>
      <c r="B59" s="88"/>
      <c r="C59" s="91"/>
      <c r="D59" s="19" t="s">
        <v>34</v>
      </c>
      <c r="E59" s="20">
        <f>F59+G59+H59+I59+J59+K59+L59</f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71"/>
      <c r="N59" s="82"/>
      <c r="O59" s="82"/>
      <c r="P59" s="82"/>
      <c r="Q59" s="82"/>
      <c r="R59" s="82"/>
      <c r="S59" s="82"/>
      <c r="T59" s="82"/>
      <c r="U59" s="71"/>
    </row>
    <row r="60" spans="1:21" ht="12.75" customHeight="1" hidden="1">
      <c r="A60" s="72"/>
      <c r="B60" s="92" t="s">
        <v>91</v>
      </c>
      <c r="C60" s="72"/>
      <c r="D60" s="22" t="s">
        <v>63</v>
      </c>
      <c r="E60" s="20">
        <f>E62+E63+E64+E65</f>
        <v>0</v>
      </c>
      <c r="F60" s="20">
        <f>F62+F63+F64+F65</f>
        <v>0</v>
      </c>
      <c r="G60" s="20">
        <f aca="true" t="shared" si="11" ref="G60:L60">G62+G63+G64+G65</f>
        <v>0</v>
      </c>
      <c r="H60" s="20">
        <f t="shared" si="11"/>
        <v>0</v>
      </c>
      <c r="I60" s="20">
        <f t="shared" si="11"/>
        <v>0</v>
      </c>
      <c r="J60" s="20">
        <f t="shared" si="11"/>
        <v>0</v>
      </c>
      <c r="K60" s="20">
        <f t="shared" si="11"/>
        <v>0</v>
      </c>
      <c r="L60" s="20">
        <f t="shared" si="11"/>
        <v>0</v>
      </c>
      <c r="M60" s="69"/>
      <c r="N60" s="66"/>
      <c r="O60" s="66"/>
      <c r="P60" s="66"/>
      <c r="Q60" s="66"/>
      <c r="R60" s="66"/>
      <c r="S60" s="66"/>
      <c r="T60" s="66"/>
      <c r="U60" s="69"/>
    </row>
    <row r="61" spans="1:21" ht="12.75" hidden="1">
      <c r="A61" s="72"/>
      <c r="B61" s="92"/>
      <c r="C61" s="72"/>
      <c r="D61" s="77" t="s">
        <v>29</v>
      </c>
      <c r="E61" s="78"/>
      <c r="F61" s="78"/>
      <c r="G61" s="78"/>
      <c r="H61" s="78"/>
      <c r="I61" s="78"/>
      <c r="J61" s="78"/>
      <c r="K61" s="78"/>
      <c r="L61" s="79"/>
      <c r="M61" s="70"/>
      <c r="N61" s="67"/>
      <c r="O61" s="67"/>
      <c r="P61" s="67"/>
      <c r="Q61" s="67"/>
      <c r="R61" s="67"/>
      <c r="S61" s="67"/>
      <c r="T61" s="67"/>
      <c r="U61" s="70"/>
    </row>
    <row r="62" spans="1:24" ht="12.75" hidden="1">
      <c r="A62" s="72"/>
      <c r="B62" s="92"/>
      <c r="C62" s="72"/>
      <c r="D62" s="19" t="s">
        <v>30</v>
      </c>
      <c r="E62" s="20">
        <f>F62+G62+H62+I62+J62+K62+L62</f>
        <v>0</v>
      </c>
      <c r="F62" s="21">
        <f aca="true" t="shared" si="12" ref="F62:L65">F50+F56</f>
        <v>0</v>
      </c>
      <c r="G62" s="21">
        <f t="shared" si="12"/>
        <v>0</v>
      </c>
      <c r="H62" s="21">
        <f t="shared" si="12"/>
        <v>0</v>
      </c>
      <c r="I62" s="21">
        <f t="shared" si="12"/>
        <v>0</v>
      </c>
      <c r="J62" s="21">
        <f t="shared" si="12"/>
        <v>0</v>
      </c>
      <c r="K62" s="21">
        <f t="shared" si="12"/>
        <v>0</v>
      </c>
      <c r="L62" s="21">
        <f t="shared" si="12"/>
        <v>0</v>
      </c>
      <c r="M62" s="70"/>
      <c r="N62" s="67"/>
      <c r="O62" s="67"/>
      <c r="P62" s="67"/>
      <c r="Q62" s="67"/>
      <c r="R62" s="67"/>
      <c r="S62" s="67"/>
      <c r="T62" s="67"/>
      <c r="U62" s="70"/>
      <c r="X62" s="23"/>
    </row>
    <row r="63" spans="1:21" ht="12.75" hidden="1">
      <c r="A63" s="72"/>
      <c r="B63" s="92"/>
      <c r="C63" s="72"/>
      <c r="D63" s="19" t="s">
        <v>32</v>
      </c>
      <c r="E63" s="20">
        <f>F63+G63+H63+I63+J63+K63+L63</f>
        <v>0</v>
      </c>
      <c r="F63" s="21">
        <f t="shared" si="12"/>
        <v>0</v>
      </c>
      <c r="G63" s="21">
        <f t="shared" si="12"/>
        <v>0</v>
      </c>
      <c r="H63" s="21">
        <f t="shared" si="12"/>
        <v>0</v>
      </c>
      <c r="I63" s="21">
        <f t="shared" si="12"/>
        <v>0</v>
      </c>
      <c r="J63" s="21">
        <f t="shared" si="12"/>
        <v>0</v>
      </c>
      <c r="K63" s="21">
        <f t="shared" si="12"/>
        <v>0</v>
      </c>
      <c r="L63" s="21">
        <f t="shared" si="12"/>
        <v>0</v>
      </c>
      <c r="M63" s="70"/>
      <c r="N63" s="67"/>
      <c r="O63" s="67"/>
      <c r="P63" s="67"/>
      <c r="Q63" s="67"/>
      <c r="R63" s="67"/>
      <c r="S63" s="67"/>
      <c r="T63" s="67"/>
      <c r="U63" s="70"/>
    </row>
    <row r="64" spans="1:21" ht="12.75" hidden="1">
      <c r="A64" s="72"/>
      <c r="B64" s="92"/>
      <c r="C64" s="72"/>
      <c r="D64" s="19" t="s">
        <v>33</v>
      </c>
      <c r="E64" s="20">
        <f>F64+G64+H64+I64+J64+K64+L64</f>
        <v>0</v>
      </c>
      <c r="F64" s="21">
        <f t="shared" si="12"/>
        <v>0</v>
      </c>
      <c r="G64" s="21">
        <f t="shared" si="12"/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0</v>
      </c>
      <c r="L64" s="21">
        <f t="shared" si="12"/>
        <v>0</v>
      </c>
      <c r="M64" s="70"/>
      <c r="N64" s="67"/>
      <c r="O64" s="67"/>
      <c r="P64" s="67"/>
      <c r="Q64" s="67"/>
      <c r="R64" s="67"/>
      <c r="S64" s="67"/>
      <c r="T64" s="67"/>
      <c r="U64" s="70"/>
    </row>
    <row r="65" spans="1:21" ht="12.75" hidden="1">
      <c r="A65" s="72"/>
      <c r="B65" s="92"/>
      <c r="C65" s="72"/>
      <c r="D65" s="19" t="s">
        <v>34</v>
      </c>
      <c r="E65" s="20">
        <f>F65+G65+H65+I65+J65+K65+L65</f>
        <v>0</v>
      </c>
      <c r="F65" s="21">
        <f t="shared" si="12"/>
        <v>0</v>
      </c>
      <c r="G65" s="21">
        <f t="shared" si="12"/>
        <v>0</v>
      </c>
      <c r="H65" s="21">
        <f t="shared" si="12"/>
        <v>0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71"/>
      <c r="N65" s="68"/>
      <c r="O65" s="68"/>
      <c r="P65" s="68"/>
      <c r="Q65" s="68"/>
      <c r="R65" s="68"/>
      <c r="S65" s="68"/>
      <c r="T65" s="68"/>
      <c r="U65" s="71"/>
    </row>
    <row r="66" spans="1:21" ht="13.5" customHeight="1">
      <c r="A66" s="72"/>
      <c r="B66" s="73" t="s">
        <v>92</v>
      </c>
      <c r="C66" s="72"/>
      <c r="D66" s="22" t="s">
        <v>63</v>
      </c>
      <c r="E66" s="20">
        <f>E68</f>
        <v>5765250</v>
      </c>
      <c r="F66" s="20">
        <f aca="true" t="shared" si="13" ref="F66:L66">F68+F69+F70+F71</f>
        <v>882000</v>
      </c>
      <c r="G66" s="20">
        <f t="shared" si="13"/>
        <v>875000</v>
      </c>
      <c r="H66" s="20">
        <f t="shared" si="13"/>
        <v>846250</v>
      </c>
      <c r="I66" s="20">
        <f t="shared" si="13"/>
        <v>790500</v>
      </c>
      <c r="J66" s="20">
        <f t="shared" si="13"/>
        <v>790500</v>
      </c>
      <c r="K66" s="20">
        <f t="shared" si="13"/>
        <v>790500</v>
      </c>
      <c r="L66" s="20">
        <f t="shared" si="13"/>
        <v>790500</v>
      </c>
      <c r="M66" s="74"/>
      <c r="N66" s="66"/>
      <c r="O66" s="66"/>
      <c r="P66" s="66"/>
      <c r="Q66" s="66"/>
      <c r="R66" s="66"/>
      <c r="S66" s="66"/>
      <c r="T66" s="66"/>
      <c r="U66" s="69"/>
    </row>
    <row r="67" spans="1:21" ht="12.75">
      <c r="A67" s="72"/>
      <c r="B67" s="73"/>
      <c r="C67" s="72"/>
      <c r="D67" s="77" t="s">
        <v>29</v>
      </c>
      <c r="E67" s="78"/>
      <c r="F67" s="78"/>
      <c r="G67" s="78"/>
      <c r="H67" s="78"/>
      <c r="I67" s="78"/>
      <c r="J67" s="78"/>
      <c r="K67" s="78"/>
      <c r="L67" s="79"/>
      <c r="M67" s="75"/>
      <c r="N67" s="67"/>
      <c r="O67" s="67"/>
      <c r="P67" s="67"/>
      <c r="Q67" s="67"/>
      <c r="R67" s="67"/>
      <c r="S67" s="67"/>
      <c r="T67" s="67"/>
      <c r="U67" s="70"/>
    </row>
    <row r="68" spans="1:21" ht="12.75">
      <c r="A68" s="72"/>
      <c r="B68" s="73"/>
      <c r="C68" s="72"/>
      <c r="D68" s="19" t="s">
        <v>30</v>
      </c>
      <c r="E68" s="20">
        <f>E30+E43+E62</f>
        <v>5765250</v>
      </c>
      <c r="F68" s="20">
        <f aca="true" t="shared" si="14" ref="F68:L68">F30+F43+F62</f>
        <v>882000</v>
      </c>
      <c r="G68" s="20">
        <f t="shared" si="14"/>
        <v>875000</v>
      </c>
      <c r="H68" s="20">
        <f>H30+H43+H62</f>
        <v>846250</v>
      </c>
      <c r="I68" s="20">
        <f t="shared" si="14"/>
        <v>790500</v>
      </c>
      <c r="J68" s="20">
        <f t="shared" si="14"/>
        <v>790500</v>
      </c>
      <c r="K68" s="20">
        <f t="shared" si="14"/>
        <v>790500</v>
      </c>
      <c r="L68" s="20">
        <f t="shared" si="14"/>
        <v>790500</v>
      </c>
      <c r="M68" s="75"/>
      <c r="N68" s="67"/>
      <c r="O68" s="67"/>
      <c r="P68" s="67"/>
      <c r="Q68" s="67"/>
      <c r="R68" s="67"/>
      <c r="S68" s="67"/>
      <c r="T68" s="67"/>
      <c r="U68" s="70"/>
    </row>
    <row r="69" spans="1:21" ht="12.75">
      <c r="A69" s="72"/>
      <c r="B69" s="73"/>
      <c r="C69" s="72"/>
      <c r="D69" s="19" t="s">
        <v>32</v>
      </c>
      <c r="E69" s="20">
        <f aca="true" t="shared" si="15" ref="E69:L71">E31+E44+E63</f>
        <v>0</v>
      </c>
      <c r="F69" s="20">
        <f t="shared" si="15"/>
        <v>0</v>
      </c>
      <c r="G69" s="20">
        <f t="shared" si="15"/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75"/>
      <c r="N69" s="67"/>
      <c r="O69" s="67"/>
      <c r="P69" s="67"/>
      <c r="Q69" s="67"/>
      <c r="R69" s="67"/>
      <c r="S69" s="67"/>
      <c r="T69" s="67"/>
      <c r="U69" s="70"/>
    </row>
    <row r="70" spans="1:21" ht="12.75">
      <c r="A70" s="72"/>
      <c r="B70" s="73"/>
      <c r="C70" s="72"/>
      <c r="D70" s="19" t="s">
        <v>33</v>
      </c>
      <c r="E70" s="20">
        <f t="shared" si="15"/>
        <v>0</v>
      </c>
      <c r="F70" s="20">
        <f t="shared" si="15"/>
        <v>0</v>
      </c>
      <c r="G70" s="20">
        <f t="shared" si="15"/>
        <v>0</v>
      </c>
      <c r="H70" s="20">
        <f t="shared" si="15"/>
        <v>0</v>
      </c>
      <c r="I70" s="20">
        <f t="shared" si="15"/>
        <v>0</v>
      </c>
      <c r="J70" s="20">
        <f t="shared" si="15"/>
        <v>0</v>
      </c>
      <c r="K70" s="20">
        <f t="shared" si="15"/>
        <v>0</v>
      </c>
      <c r="L70" s="20">
        <f t="shared" si="15"/>
        <v>0</v>
      </c>
      <c r="M70" s="75"/>
      <c r="N70" s="67"/>
      <c r="O70" s="67"/>
      <c r="P70" s="67"/>
      <c r="Q70" s="67"/>
      <c r="R70" s="67"/>
      <c r="S70" s="67"/>
      <c r="T70" s="67"/>
      <c r="U70" s="70"/>
    </row>
    <row r="71" spans="1:21" ht="12.75">
      <c r="A71" s="72"/>
      <c r="B71" s="73"/>
      <c r="C71" s="72"/>
      <c r="D71" s="19" t="s">
        <v>34</v>
      </c>
      <c r="E71" s="20">
        <f t="shared" si="15"/>
        <v>0</v>
      </c>
      <c r="F71" s="20">
        <f t="shared" si="15"/>
        <v>0</v>
      </c>
      <c r="G71" s="20">
        <f t="shared" si="15"/>
        <v>0</v>
      </c>
      <c r="H71" s="20">
        <f t="shared" si="15"/>
        <v>0</v>
      </c>
      <c r="I71" s="20">
        <f t="shared" si="15"/>
        <v>0</v>
      </c>
      <c r="J71" s="20">
        <f t="shared" si="15"/>
        <v>0</v>
      </c>
      <c r="K71" s="20">
        <f t="shared" si="15"/>
        <v>0</v>
      </c>
      <c r="L71" s="20">
        <f t="shared" si="15"/>
        <v>0</v>
      </c>
      <c r="M71" s="76"/>
      <c r="N71" s="68"/>
      <c r="O71" s="68"/>
      <c r="P71" s="68"/>
      <c r="Q71" s="68"/>
      <c r="R71" s="68"/>
      <c r="S71" s="68"/>
      <c r="T71" s="68"/>
      <c r="U71" s="71"/>
    </row>
    <row r="82" ht="12.75">
      <c r="H82" s="24"/>
    </row>
    <row r="83" ht="12.75">
      <c r="H83" s="24"/>
    </row>
  </sheetData>
  <sheetProtection/>
  <mergeCells count="125">
    <mergeCell ref="D1:U1"/>
    <mergeCell ref="A4:U4"/>
    <mergeCell ref="A5:A6"/>
    <mergeCell ref="B5:B6"/>
    <mergeCell ref="C5:C6"/>
    <mergeCell ref="D5:D6"/>
    <mergeCell ref="E5:L5"/>
    <mergeCell ref="M5:T5"/>
    <mergeCell ref="U5:U6"/>
    <mergeCell ref="B8:U8"/>
    <mergeCell ref="B9:U9"/>
    <mergeCell ref="A10:A15"/>
    <mergeCell ref="B10:B15"/>
    <mergeCell ref="C10:C15"/>
    <mergeCell ref="M10:M21"/>
    <mergeCell ref="N10:N21"/>
    <mergeCell ref="O10:O21"/>
    <mergeCell ref="P10:P21"/>
    <mergeCell ref="Q10:Q21"/>
    <mergeCell ref="R10:R21"/>
    <mergeCell ref="S10:S21"/>
    <mergeCell ref="T10:T21"/>
    <mergeCell ref="U10:U21"/>
    <mergeCell ref="D11:L11"/>
    <mergeCell ref="A16:A21"/>
    <mergeCell ref="B16:B21"/>
    <mergeCell ref="C16:C21"/>
    <mergeCell ref="D17:L17"/>
    <mergeCell ref="P22:P27"/>
    <mergeCell ref="Q22:Q27"/>
    <mergeCell ref="R22:R27"/>
    <mergeCell ref="S22:S27"/>
    <mergeCell ref="T22:T27"/>
    <mergeCell ref="U22:U27"/>
    <mergeCell ref="A22:A27"/>
    <mergeCell ref="B22:B27"/>
    <mergeCell ref="C22:C27"/>
    <mergeCell ref="M22:M27"/>
    <mergeCell ref="N22:N27"/>
    <mergeCell ref="O22:O27"/>
    <mergeCell ref="D23:L23"/>
    <mergeCell ref="P28:P33"/>
    <mergeCell ref="Q28:Q33"/>
    <mergeCell ref="R28:R33"/>
    <mergeCell ref="S28:S33"/>
    <mergeCell ref="T28:T33"/>
    <mergeCell ref="U28:U33"/>
    <mergeCell ref="A28:A33"/>
    <mergeCell ref="B28:B33"/>
    <mergeCell ref="C28:C33"/>
    <mergeCell ref="M28:M33"/>
    <mergeCell ref="N28:N33"/>
    <mergeCell ref="O28:O33"/>
    <mergeCell ref="D29:L29"/>
    <mergeCell ref="B34:U34"/>
    <mergeCell ref="A35:A40"/>
    <mergeCell ref="B35:B40"/>
    <mergeCell ref="C35:C40"/>
    <mergeCell ref="M35:M40"/>
    <mergeCell ref="N35:N40"/>
    <mergeCell ref="O35:O40"/>
    <mergeCell ref="P35:P40"/>
    <mergeCell ref="Q35:Q40"/>
    <mergeCell ref="R35:R40"/>
    <mergeCell ref="S35:S40"/>
    <mergeCell ref="T35:T40"/>
    <mergeCell ref="U35:U40"/>
    <mergeCell ref="D36:L36"/>
    <mergeCell ref="A41:A46"/>
    <mergeCell ref="B41:B46"/>
    <mergeCell ref="C41:C46"/>
    <mergeCell ref="M41:M46"/>
    <mergeCell ref="N41:N46"/>
    <mergeCell ref="O41:O46"/>
    <mergeCell ref="D42:L42"/>
    <mergeCell ref="B47:U47"/>
    <mergeCell ref="A48:A53"/>
    <mergeCell ref="B48:B53"/>
    <mergeCell ref="C48:C53"/>
    <mergeCell ref="M48:M59"/>
    <mergeCell ref="N48:N59"/>
    <mergeCell ref="O48:O59"/>
    <mergeCell ref="P48:P59"/>
    <mergeCell ref="Q48:Q59"/>
    <mergeCell ref="P41:P46"/>
    <mergeCell ref="Q41:Q46"/>
    <mergeCell ref="R41:R46"/>
    <mergeCell ref="S41:S46"/>
    <mergeCell ref="T41:T46"/>
    <mergeCell ref="U41:U46"/>
    <mergeCell ref="R48:R59"/>
    <mergeCell ref="S48:S59"/>
    <mergeCell ref="T48:T59"/>
    <mergeCell ref="U48:U59"/>
    <mergeCell ref="D49:L49"/>
    <mergeCell ref="A54:A59"/>
    <mergeCell ref="B54:B59"/>
    <mergeCell ref="C54:C59"/>
    <mergeCell ref="D55:L55"/>
    <mergeCell ref="P60:P65"/>
    <mergeCell ref="Q60:Q65"/>
    <mergeCell ref="R60:R65"/>
    <mergeCell ref="S60:S65"/>
    <mergeCell ref="T60:T65"/>
    <mergeCell ref="U60:U65"/>
    <mergeCell ref="A60:A65"/>
    <mergeCell ref="B60:B65"/>
    <mergeCell ref="C60:C65"/>
    <mergeCell ref="M60:M65"/>
    <mergeCell ref="N60:N65"/>
    <mergeCell ref="O60:O65"/>
    <mergeCell ref="D61:L61"/>
    <mergeCell ref="P66:P71"/>
    <mergeCell ref="Q66:Q71"/>
    <mergeCell ref="R66:R71"/>
    <mergeCell ref="S66:S71"/>
    <mergeCell ref="T66:T71"/>
    <mergeCell ref="U66:U71"/>
    <mergeCell ref="A66:A71"/>
    <mergeCell ref="B66:B71"/>
    <mergeCell ref="C66:C71"/>
    <mergeCell ref="M66:M71"/>
    <mergeCell ref="N66:N71"/>
    <mergeCell ref="O66:O71"/>
    <mergeCell ref="D67:L6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25" customWidth="1"/>
    <col min="2" max="2" width="18.28125" style="25" customWidth="1"/>
    <col min="3" max="3" width="13.8515625" style="25" customWidth="1"/>
    <col min="4" max="9" width="12.28125" style="25" bestFit="1" customWidth="1"/>
    <col min="10" max="16384" width="9.140625" style="25" customWidth="1"/>
  </cols>
  <sheetData>
    <row r="1" spans="1:9" ht="15">
      <c r="A1" s="116" t="s">
        <v>93</v>
      </c>
      <c r="B1" s="116"/>
      <c r="C1" s="116"/>
      <c r="D1" s="116"/>
      <c r="E1" s="116"/>
      <c r="F1" s="116"/>
      <c r="G1" s="116"/>
      <c r="H1" s="116"/>
      <c r="I1" s="116"/>
    </row>
    <row r="2" spans="5:10" ht="39" customHeight="1">
      <c r="E2" s="26"/>
      <c r="G2" s="117" t="s">
        <v>94</v>
      </c>
      <c r="H2" s="117"/>
      <c r="I2" s="117"/>
      <c r="J2" s="13"/>
    </row>
    <row r="4" spans="1:9" ht="36.75" customHeight="1">
      <c r="A4" s="108" t="s">
        <v>95</v>
      </c>
      <c r="B4" s="108"/>
      <c r="C4" s="108"/>
      <c r="D4" s="108"/>
      <c r="E4" s="108"/>
      <c r="F4" s="108"/>
      <c r="G4" s="108"/>
      <c r="H4" s="108"/>
      <c r="I4" s="108"/>
    </row>
    <row r="6" spans="1:9" ht="30" customHeight="1">
      <c r="A6" s="111" t="s">
        <v>60</v>
      </c>
      <c r="B6" s="119" t="s">
        <v>96</v>
      </c>
      <c r="C6" s="110" t="s">
        <v>97</v>
      </c>
      <c r="D6" s="110"/>
      <c r="E6" s="110"/>
      <c r="F6" s="110"/>
      <c r="G6" s="110"/>
      <c r="H6" s="110"/>
      <c r="I6" s="110"/>
    </row>
    <row r="7" spans="1:9" ht="16.5" customHeight="1">
      <c r="A7" s="118"/>
      <c r="B7" s="120"/>
      <c r="C7" s="27">
        <v>2014</v>
      </c>
      <c r="D7" s="27">
        <v>2015</v>
      </c>
      <c r="E7" s="27">
        <v>2016</v>
      </c>
      <c r="F7" s="27">
        <v>2017</v>
      </c>
      <c r="G7" s="27">
        <v>2018</v>
      </c>
      <c r="H7" s="27">
        <v>2019</v>
      </c>
      <c r="I7" s="17">
        <v>2020</v>
      </c>
    </row>
    <row r="8" spans="1:9" ht="16.5" customHeight="1">
      <c r="A8" s="16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17">
        <v>9</v>
      </c>
    </row>
    <row r="9" spans="1:9" ht="19.5" customHeight="1">
      <c r="A9" s="29" t="s">
        <v>98</v>
      </c>
      <c r="B9" s="30">
        <f>SUM(C9:I9)</f>
        <v>120169789.82999998</v>
      </c>
      <c r="C9" s="30">
        <f>C11+C14+C12+C13</f>
        <v>16257836.5</v>
      </c>
      <c r="D9" s="30">
        <f aca="true" t="shared" si="0" ref="D9:I9">D11+D14+D12+D13</f>
        <v>18086278.149999995</v>
      </c>
      <c r="E9" s="30">
        <f t="shared" si="0"/>
        <v>18916275.18</v>
      </c>
      <c r="F9" s="30">
        <f t="shared" si="0"/>
        <v>16727350</v>
      </c>
      <c r="G9" s="30">
        <f t="shared" si="0"/>
        <v>16727350</v>
      </c>
      <c r="H9" s="30">
        <f t="shared" si="0"/>
        <v>16727350</v>
      </c>
      <c r="I9" s="30">
        <f t="shared" si="0"/>
        <v>16727350</v>
      </c>
    </row>
    <row r="10" spans="1:9" ht="16.5" customHeight="1">
      <c r="A10" s="113" t="s">
        <v>29</v>
      </c>
      <c r="B10" s="114"/>
      <c r="C10" s="114"/>
      <c r="D10" s="114"/>
      <c r="E10" s="114"/>
      <c r="F10" s="114"/>
      <c r="G10" s="114"/>
      <c r="H10" s="114"/>
      <c r="I10" s="115"/>
    </row>
    <row r="11" spans="1:9" ht="16.5" customHeight="1">
      <c r="A11" s="31" t="s">
        <v>30</v>
      </c>
      <c r="B11" s="30">
        <f>SUM(C11:I11)</f>
        <v>119033858.75999999</v>
      </c>
      <c r="C11" s="32">
        <f>C17</f>
        <v>16104944</v>
      </c>
      <c r="D11" s="32">
        <f aca="true" t="shared" si="1" ref="D11:I11">D17</f>
        <v>17866589.579999994</v>
      </c>
      <c r="E11" s="32">
        <f>E17</f>
        <v>18667605.18</v>
      </c>
      <c r="F11" s="32">
        <f t="shared" si="1"/>
        <v>16598680</v>
      </c>
      <c r="G11" s="32">
        <f t="shared" si="1"/>
        <v>16598680</v>
      </c>
      <c r="H11" s="32">
        <f t="shared" si="1"/>
        <v>16598680</v>
      </c>
      <c r="I11" s="32">
        <f t="shared" si="1"/>
        <v>16598680</v>
      </c>
    </row>
    <row r="12" spans="1:9" ht="16.5" customHeight="1">
      <c r="A12" s="31" t="s">
        <v>32</v>
      </c>
      <c r="B12" s="30">
        <f>SUM(C12:I12)</f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</row>
    <row r="13" spans="1:9" ht="16.5" customHeight="1">
      <c r="A13" s="31" t="s">
        <v>33</v>
      </c>
      <c r="B13" s="30">
        <f>SUM(C13:I13)</f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</row>
    <row r="14" spans="1:9" ht="16.5" customHeight="1">
      <c r="A14" s="31" t="s">
        <v>34</v>
      </c>
      <c r="B14" s="30">
        <f>SUM(C14:I14)</f>
        <v>1135931.07</v>
      </c>
      <c r="C14" s="32">
        <f aca="true" t="shared" si="2" ref="C14:I14">C20</f>
        <v>152892.5</v>
      </c>
      <c r="D14" s="32">
        <f t="shared" si="2"/>
        <v>219688.57</v>
      </c>
      <c r="E14" s="32">
        <f t="shared" si="2"/>
        <v>248670</v>
      </c>
      <c r="F14" s="32">
        <f t="shared" si="2"/>
        <v>128670</v>
      </c>
      <c r="G14" s="32">
        <f t="shared" si="2"/>
        <v>128670</v>
      </c>
      <c r="H14" s="32">
        <f t="shared" si="2"/>
        <v>128670</v>
      </c>
      <c r="I14" s="32">
        <f t="shared" si="2"/>
        <v>128670</v>
      </c>
    </row>
    <row r="15" spans="1:9" ht="39.75" customHeight="1">
      <c r="A15" s="29" t="s">
        <v>99</v>
      </c>
      <c r="B15" s="30">
        <f>B17+B18+B19+B20</f>
        <v>120169789.82999998</v>
      </c>
      <c r="C15" s="30">
        <f>C17+C20+C18+C19</f>
        <v>16257836.5</v>
      </c>
      <c r="D15" s="30">
        <f aca="true" t="shared" si="3" ref="D15:I15">D17+D20+D18+D19</f>
        <v>18086278.149999995</v>
      </c>
      <c r="E15" s="30">
        <f t="shared" si="3"/>
        <v>18916275.18</v>
      </c>
      <c r="F15" s="30">
        <f t="shared" si="3"/>
        <v>16727350</v>
      </c>
      <c r="G15" s="30">
        <f t="shared" si="3"/>
        <v>16727350</v>
      </c>
      <c r="H15" s="30">
        <f t="shared" si="3"/>
        <v>16727350</v>
      </c>
      <c r="I15" s="30">
        <f t="shared" si="3"/>
        <v>16727350</v>
      </c>
    </row>
    <row r="16" spans="1:9" ht="16.5" customHeight="1">
      <c r="A16" s="113" t="s">
        <v>29</v>
      </c>
      <c r="B16" s="114"/>
      <c r="C16" s="114"/>
      <c r="D16" s="114"/>
      <c r="E16" s="114"/>
      <c r="F16" s="114"/>
      <c r="G16" s="114"/>
      <c r="H16" s="114"/>
      <c r="I16" s="115"/>
    </row>
    <row r="17" spans="1:9" ht="16.5" customHeight="1">
      <c r="A17" s="31" t="s">
        <v>30</v>
      </c>
      <c r="B17" s="30">
        <f>SUM(C17:I17)</f>
        <v>119033858.75999999</v>
      </c>
      <c r="C17" s="32">
        <f>'[1]таблица № 3 (3)'!F68</f>
        <v>16104944</v>
      </c>
      <c r="D17" s="32">
        <f>'[1]таблица № 3 (3)'!G68</f>
        <v>17866589.579999994</v>
      </c>
      <c r="E17" s="32">
        <f>'[1]таблица № 3 (3)'!H68</f>
        <v>18667605.18</v>
      </c>
      <c r="F17" s="32">
        <f>'[1]таблица № 3 (3)'!I68</f>
        <v>16598680</v>
      </c>
      <c r="G17" s="32">
        <f>'[1]таблица № 3 (3)'!J68</f>
        <v>16598680</v>
      </c>
      <c r="H17" s="32">
        <f>'[1]таблица № 3 (3)'!K68</f>
        <v>16598680</v>
      </c>
      <c r="I17" s="32">
        <f>'[1]таблица № 3 (3)'!L68</f>
        <v>16598680</v>
      </c>
    </row>
    <row r="18" spans="1:9" ht="16.5" customHeight="1">
      <c r="A18" s="31" t="s">
        <v>32</v>
      </c>
      <c r="B18" s="30">
        <f>SUM(C18:I18)</f>
        <v>0</v>
      </c>
      <c r="C18" s="32">
        <f>'[1]таблица № 3 (3)'!F69</f>
        <v>0</v>
      </c>
      <c r="D18" s="32">
        <f>'[1]таблица № 3 (3)'!G69</f>
        <v>0</v>
      </c>
      <c r="E18" s="32">
        <f>'[1]таблица № 3 (3)'!H69</f>
        <v>0</v>
      </c>
      <c r="F18" s="32">
        <f>'[1]таблица № 3 (3)'!I69</f>
        <v>0</v>
      </c>
      <c r="G18" s="32">
        <f>'[1]таблица № 3 (3)'!J69</f>
        <v>0</v>
      </c>
      <c r="H18" s="32">
        <f>'[1]таблица № 3 (3)'!K69</f>
        <v>0</v>
      </c>
      <c r="I18" s="32">
        <f>'[1]таблица № 3 (3)'!L69</f>
        <v>0</v>
      </c>
    </row>
    <row r="19" spans="1:9" ht="16.5" customHeight="1">
      <c r="A19" s="31" t="s">
        <v>33</v>
      </c>
      <c r="B19" s="30">
        <f>SUM(C19:I19)</f>
        <v>0</v>
      </c>
      <c r="C19" s="32">
        <f>'[1]таблица № 3 (3)'!F70</f>
        <v>0</v>
      </c>
      <c r="D19" s="32">
        <f>'[1]таблица № 3 (3)'!G70</f>
        <v>0</v>
      </c>
      <c r="E19" s="32">
        <f>'[1]таблица № 3 (3)'!H70</f>
        <v>0</v>
      </c>
      <c r="F19" s="32">
        <f>'[1]таблица № 3 (3)'!I70</f>
        <v>0</v>
      </c>
      <c r="G19" s="32">
        <f>'[1]таблица № 3 (3)'!J70</f>
        <v>0</v>
      </c>
      <c r="H19" s="32">
        <f>'[1]таблица № 3 (3)'!K70</f>
        <v>0</v>
      </c>
      <c r="I19" s="32">
        <f>'[1]таблица № 3 (3)'!L70</f>
        <v>0</v>
      </c>
    </row>
    <row r="20" spans="1:9" ht="16.5" customHeight="1">
      <c r="A20" s="31" t="s">
        <v>34</v>
      </c>
      <c r="B20" s="30">
        <f>SUM(C20:I20)</f>
        <v>1135931.07</v>
      </c>
      <c r="C20" s="32">
        <f>'[1]таблица № 3 (3)'!F71</f>
        <v>152892.5</v>
      </c>
      <c r="D20" s="32">
        <f>'[1]таблица № 3 (3)'!G71</f>
        <v>219688.57</v>
      </c>
      <c r="E20" s="32">
        <f>'[1]таблица № 3 (3)'!H71</f>
        <v>248670</v>
      </c>
      <c r="F20" s="32">
        <f>'[1]таблица № 3 (3)'!I71</f>
        <v>128670</v>
      </c>
      <c r="G20" s="32">
        <f>'[1]таблица № 3 (3)'!J71</f>
        <v>128670</v>
      </c>
      <c r="H20" s="32">
        <f>'[1]таблица № 3 (3)'!K71</f>
        <v>128670</v>
      </c>
      <c r="I20" s="32">
        <f>'[1]таблица № 3 (3)'!L71</f>
        <v>128670</v>
      </c>
    </row>
  </sheetData>
  <sheetProtection/>
  <mergeCells count="8">
    <mergeCell ref="A10:I10"/>
    <mergeCell ref="A16:I16"/>
    <mergeCell ref="A1:I1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view="pageBreakPreview" zoomScaleSheetLayoutView="100" zoomScalePageLayoutView="0" workbookViewId="0" topLeftCell="A1">
      <selection activeCell="A4" sqref="A4:U4"/>
    </sheetView>
  </sheetViews>
  <sheetFormatPr defaultColWidth="9.140625" defaultRowHeight="15"/>
  <cols>
    <col min="1" max="1" width="9.140625" style="12" customWidth="1"/>
    <col min="2" max="2" width="48.421875" style="12" customWidth="1"/>
    <col min="3" max="3" width="10.8515625" style="12" customWidth="1"/>
    <col min="4" max="4" width="10.00390625" style="12" customWidth="1"/>
    <col min="5" max="5" width="14.421875" style="12" customWidth="1"/>
    <col min="6" max="6" width="14.7109375" style="12" customWidth="1"/>
    <col min="7" max="7" width="15.421875" style="12" customWidth="1"/>
    <col min="8" max="11" width="16.28125" style="12" customWidth="1"/>
    <col min="12" max="12" width="13.8515625" style="12" customWidth="1"/>
    <col min="13" max="13" width="25.421875" style="12" customWidth="1"/>
    <col min="14" max="14" width="9.8515625" style="12" customWidth="1"/>
    <col min="15" max="15" width="11.7109375" style="12" customWidth="1"/>
    <col min="16" max="16" width="11.00390625" style="12" customWidth="1"/>
    <col min="17" max="17" width="10.28125" style="12" customWidth="1"/>
    <col min="18" max="18" width="9.8515625" style="12" customWidth="1"/>
    <col min="19" max="19" width="12.57421875" style="12" customWidth="1"/>
    <col min="20" max="20" width="12.421875" style="12" customWidth="1"/>
    <col min="21" max="21" width="18.7109375" style="12" customWidth="1"/>
    <col min="22" max="16384" width="9.140625" style="12" customWidth="1"/>
  </cols>
  <sheetData>
    <row r="1" spans="6:21" ht="12.75">
      <c r="F1" s="107" t="s">
        <v>56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="13" customFormat="1" ht="27" customHeight="1">
      <c r="U2" s="14" t="s">
        <v>100</v>
      </c>
    </row>
    <row r="3" s="13" customFormat="1" ht="12.75"/>
    <row r="4" spans="1:21" s="13" customFormat="1" ht="47.25" customHeight="1">
      <c r="A4" s="108" t="s">
        <v>101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31.5" customHeight="1">
      <c r="A5" s="109" t="s">
        <v>59</v>
      </c>
      <c r="B5" s="110" t="s">
        <v>4</v>
      </c>
      <c r="C5" s="110" t="s">
        <v>5</v>
      </c>
      <c r="D5" s="110" t="s">
        <v>60</v>
      </c>
      <c r="E5" s="110" t="s">
        <v>61</v>
      </c>
      <c r="F5" s="110"/>
      <c r="G5" s="110"/>
      <c r="H5" s="110"/>
      <c r="I5" s="110"/>
      <c r="J5" s="110"/>
      <c r="K5" s="110"/>
      <c r="L5" s="110"/>
      <c r="M5" s="109" t="s">
        <v>8</v>
      </c>
      <c r="N5" s="109"/>
      <c r="O5" s="109"/>
      <c r="P5" s="109"/>
      <c r="Q5" s="109"/>
      <c r="R5" s="109"/>
      <c r="S5" s="109"/>
      <c r="T5" s="109"/>
      <c r="U5" s="111" t="s">
        <v>62</v>
      </c>
    </row>
    <row r="6" spans="1:21" ht="21" customHeight="1">
      <c r="A6" s="109"/>
      <c r="B6" s="110"/>
      <c r="C6" s="110"/>
      <c r="D6" s="110"/>
      <c r="E6" s="15" t="s">
        <v>63</v>
      </c>
      <c r="F6" s="16" t="s">
        <v>12</v>
      </c>
      <c r="G6" s="16" t="s">
        <v>13</v>
      </c>
      <c r="H6" s="16" t="s">
        <v>14</v>
      </c>
      <c r="I6" s="16" t="s">
        <v>15</v>
      </c>
      <c r="J6" s="16" t="s">
        <v>16</v>
      </c>
      <c r="K6" s="16" t="s">
        <v>17</v>
      </c>
      <c r="L6" s="16" t="s">
        <v>18</v>
      </c>
      <c r="M6" s="17" t="s">
        <v>64</v>
      </c>
      <c r="N6" s="17">
        <v>2014</v>
      </c>
      <c r="O6" s="16" t="s">
        <v>13</v>
      </c>
      <c r="P6" s="16" t="s">
        <v>14</v>
      </c>
      <c r="Q6" s="16" t="s">
        <v>15</v>
      </c>
      <c r="R6" s="16" t="s">
        <v>16</v>
      </c>
      <c r="S6" s="16" t="s">
        <v>17</v>
      </c>
      <c r="T6" s="16" t="s">
        <v>18</v>
      </c>
      <c r="U6" s="112"/>
    </row>
    <row r="7" spans="1:2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</row>
    <row r="8" spans="1:21" ht="12.75">
      <c r="A8" s="17"/>
      <c r="B8" s="93" t="s">
        <v>102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</row>
    <row r="9" spans="1:21" ht="12.75">
      <c r="A9" s="18"/>
      <c r="B9" s="93" t="s">
        <v>103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</row>
    <row r="10" spans="1:21" ht="21" customHeight="1">
      <c r="A10" s="72" t="s">
        <v>67</v>
      </c>
      <c r="B10" s="92" t="s">
        <v>104</v>
      </c>
      <c r="C10" s="89" t="s">
        <v>24</v>
      </c>
      <c r="D10" s="19" t="s">
        <v>63</v>
      </c>
      <c r="E10" s="33">
        <f>SUM(F10:L10)</f>
        <v>119062799.59</v>
      </c>
      <c r="F10" s="33">
        <f aca="true" t="shared" si="0" ref="F10:L10">F12+F13+F14+F15</f>
        <v>16127213.5</v>
      </c>
      <c r="G10" s="33">
        <f t="shared" si="0"/>
        <v>17827494.909999996</v>
      </c>
      <c r="H10" s="33">
        <f>H12+H13+H14+H15</f>
        <v>18465451.18</v>
      </c>
      <c r="I10" s="33">
        <f t="shared" si="0"/>
        <v>16660660</v>
      </c>
      <c r="J10" s="33">
        <f t="shared" si="0"/>
        <v>16660660</v>
      </c>
      <c r="K10" s="33">
        <f t="shared" si="0"/>
        <v>16660660</v>
      </c>
      <c r="L10" s="33">
        <f t="shared" si="0"/>
        <v>16660660</v>
      </c>
      <c r="M10" s="149" t="s">
        <v>105</v>
      </c>
      <c r="N10" s="150">
        <v>240</v>
      </c>
      <c r="O10" s="151">
        <v>4636</v>
      </c>
      <c r="P10" s="151">
        <v>5100</v>
      </c>
      <c r="Q10" s="151">
        <v>5568</v>
      </c>
      <c r="R10" s="151">
        <v>5568</v>
      </c>
      <c r="S10" s="151">
        <v>5568</v>
      </c>
      <c r="T10" s="151">
        <v>5568</v>
      </c>
      <c r="U10" s="69" t="s">
        <v>106</v>
      </c>
    </row>
    <row r="11" spans="1:21" ht="16.5" customHeight="1">
      <c r="A11" s="72"/>
      <c r="B11" s="92"/>
      <c r="C11" s="90"/>
      <c r="D11" s="77" t="s">
        <v>29</v>
      </c>
      <c r="E11" s="78"/>
      <c r="F11" s="78"/>
      <c r="G11" s="78"/>
      <c r="H11" s="78"/>
      <c r="I11" s="78"/>
      <c r="J11" s="78"/>
      <c r="K11" s="78"/>
      <c r="L11" s="79"/>
      <c r="M11" s="149"/>
      <c r="N11" s="150"/>
      <c r="O11" s="151"/>
      <c r="P11" s="151"/>
      <c r="Q11" s="151"/>
      <c r="R11" s="151"/>
      <c r="S11" s="151"/>
      <c r="T11" s="151"/>
      <c r="U11" s="70"/>
    </row>
    <row r="12" spans="1:21" ht="12.75" customHeight="1">
      <c r="A12" s="72"/>
      <c r="B12" s="92"/>
      <c r="C12" s="90"/>
      <c r="D12" s="19" t="s">
        <v>30</v>
      </c>
      <c r="E12" s="33">
        <f>SUM(F12:L12)</f>
        <v>117926868.52</v>
      </c>
      <c r="F12" s="34">
        <v>15974321</v>
      </c>
      <c r="G12" s="35">
        <f>14374932.45+1142482.25+1801686.06+42601+11179.45+234925.13</f>
        <v>17607806.339999996</v>
      </c>
      <c r="H12" s="35">
        <v>18216781.18</v>
      </c>
      <c r="I12" s="35">
        <v>16531990</v>
      </c>
      <c r="J12" s="35">
        <v>16531990</v>
      </c>
      <c r="K12" s="35">
        <v>16531990</v>
      </c>
      <c r="L12" s="35">
        <v>16531990</v>
      </c>
      <c r="M12" s="149"/>
      <c r="N12" s="150"/>
      <c r="O12" s="151"/>
      <c r="P12" s="151"/>
      <c r="Q12" s="151"/>
      <c r="R12" s="151"/>
      <c r="S12" s="151"/>
      <c r="T12" s="151"/>
      <c r="U12" s="70"/>
    </row>
    <row r="13" spans="1:21" ht="12.75" customHeight="1">
      <c r="A13" s="72"/>
      <c r="B13" s="92"/>
      <c r="C13" s="90"/>
      <c r="D13" s="19" t="s">
        <v>32</v>
      </c>
      <c r="E13" s="33">
        <f>SUM(F13:L13)</f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149"/>
      <c r="N13" s="150"/>
      <c r="O13" s="151"/>
      <c r="P13" s="151"/>
      <c r="Q13" s="151"/>
      <c r="R13" s="151"/>
      <c r="S13" s="151"/>
      <c r="T13" s="151"/>
      <c r="U13" s="70"/>
    </row>
    <row r="14" spans="1:21" ht="12.75" customHeight="1">
      <c r="A14" s="72"/>
      <c r="B14" s="92"/>
      <c r="C14" s="90"/>
      <c r="D14" s="19" t="s">
        <v>33</v>
      </c>
      <c r="E14" s="33">
        <f>SUM(F14:L14)</f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149"/>
      <c r="N14" s="150"/>
      <c r="O14" s="151"/>
      <c r="P14" s="151"/>
      <c r="Q14" s="151"/>
      <c r="R14" s="151"/>
      <c r="S14" s="151"/>
      <c r="T14" s="151"/>
      <c r="U14" s="70"/>
    </row>
    <row r="15" spans="1:21" ht="18.75" customHeight="1">
      <c r="A15" s="72"/>
      <c r="B15" s="92"/>
      <c r="C15" s="91"/>
      <c r="D15" s="19" t="s">
        <v>34</v>
      </c>
      <c r="E15" s="33">
        <f>SUM(F15:L15)</f>
        <v>1135931.07</v>
      </c>
      <c r="F15" s="35">
        <v>152892.5</v>
      </c>
      <c r="G15" s="35">
        <f>191056.5+31814.57-3182.5</f>
        <v>219688.57</v>
      </c>
      <c r="H15" s="35">
        <f>212400+36270</f>
        <v>248670</v>
      </c>
      <c r="I15" s="35">
        <v>128670</v>
      </c>
      <c r="J15" s="35">
        <v>128670</v>
      </c>
      <c r="K15" s="35">
        <v>128670</v>
      </c>
      <c r="L15" s="35">
        <v>128670</v>
      </c>
      <c r="M15" s="149"/>
      <c r="N15" s="150"/>
      <c r="O15" s="151"/>
      <c r="P15" s="151"/>
      <c r="Q15" s="151"/>
      <c r="R15" s="151"/>
      <c r="S15" s="151"/>
      <c r="T15" s="151"/>
      <c r="U15" s="70"/>
    </row>
    <row r="16" spans="1:21" ht="24" customHeight="1">
      <c r="A16" s="72" t="s">
        <v>71</v>
      </c>
      <c r="B16" s="92" t="s">
        <v>107</v>
      </c>
      <c r="C16" s="89" t="s">
        <v>73</v>
      </c>
      <c r="D16" s="19" t="s">
        <v>63</v>
      </c>
      <c r="E16" s="33">
        <f>SUM(F16:L16)</f>
        <v>496753</v>
      </c>
      <c r="F16" s="33">
        <f>F18+F19+F20+F21</f>
        <v>80623</v>
      </c>
      <c r="G16" s="33">
        <f aca="true" t="shared" si="1" ref="G16:L16">G18+G19+G20+G21</f>
        <v>76600</v>
      </c>
      <c r="H16" s="33">
        <f t="shared" si="1"/>
        <v>72770</v>
      </c>
      <c r="I16" s="33">
        <f t="shared" si="1"/>
        <v>66690</v>
      </c>
      <c r="J16" s="33">
        <f t="shared" si="1"/>
        <v>66690</v>
      </c>
      <c r="K16" s="33">
        <f t="shared" si="1"/>
        <v>66690</v>
      </c>
      <c r="L16" s="36">
        <f t="shared" si="1"/>
        <v>66690</v>
      </c>
      <c r="M16" s="152" t="s">
        <v>108</v>
      </c>
      <c r="N16" s="146">
        <v>140</v>
      </c>
      <c r="O16" s="146">
        <v>140</v>
      </c>
      <c r="P16" s="146">
        <v>140</v>
      </c>
      <c r="Q16" s="146">
        <v>140</v>
      </c>
      <c r="R16" s="146">
        <v>140</v>
      </c>
      <c r="S16" s="146">
        <v>140</v>
      </c>
      <c r="T16" s="146">
        <v>140</v>
      </c>
      <c r="U16" s="70"/>
    </row>
    <row r="17" spans="1:21" ht="12.75" customHeight="1">
      <c r="A17" s="72"/>
      <c r="B17" s="92"/>
      <c r="C17" s="90"/>
      <c r="D17" s="77" t="s">
        <v>29</v>
      </c>
      <c r="E17" s="78"/>
      <c r="F17" s="78"/>
      <c r="G17" s="78"/>
      <c r="H17" s="78"/>
      <c r="I17" s="78"/>
      <c r="J17" s="78"/>
      <c r="K17" s="78"/>
      <c r="L17" s="78"/>
      <c r="M17" s="153"/>
      <c r="N17" s="147"/>
      <c r="O17" s="147"/>
      <c r="P17" s="147"/>
      <c r="Q17" s="147"/>
      <c r="R17" s="147"/>
      <c r="S17" s="147"/>
      <c r="T17" s="147"/>
      <c r="U17" s="70"/>
    </row>
    <row r="18" spans="1:21" ht="18" customHeight="1">
      <c r="A18" s="72"/>
      <c r="B18" s="92"/>
      <c r="C18" s="90"/>
      <c r="D18" s="19" t="s">
        <v>30</v>
      </c>
      <c r="E18" s="33">
        <f>SUM(F18:L18)</f>
        <v>496753</v>
      </c>
      <c r="F18" s="35">
        <v>80623</v>
      </c>
      <c r="G18" s="35">
        <v>76600</v>
      </c>
      <c r="H18" s="35">
        <v>72770</v>
      </c>
      <c r="I18" s="35">
        <v>66690</v>
      </c>
      <c r="J18" s="35">
        <v>66690</v>
      </c>
      <c r="K18" s="35">
        <v>66690</v>
      </c>
      <c r="L18" s="37">
        <v>66690</v>
      </c>
      <c r="M18" s="153"/>
      <c r="N18" s="147"/>
      <c r="O18" s="147"/>
      <c r="P18" s="147"/>
      <c r="Q18" s="147"/>
      <c r="R18" s="147"/>
      <c r="S18" s="147"/>
      <c r="T18" s="147"/>
      <c r="U18" s="70"/>
    </row>
    <row r="19" spans="1:21" ht="12.75" customHeight="1">
      <c r="A19" s="72"/>
      <c r="B19" s="92"/>
      <c r="C19" s="90"/>
      <c r="D19" s="19" t="s">
        <v>32</v>
      </c>
      <c r="E19" s="33">
        <f>SUM(F19:L19)</f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7">
        <v>0</v>
      </c>
      <c r="M19" s="153"/>
      <c r="N19" s="147"/>
      <c r="O19" s="147"/>
      <c r="P19" s="147"/>
      <c r="Q19" s="147"/>
      <c r="R19" s="147"/>
      <c r="S19" s="147"/>
      <c r="T19" s="147"/>
      <c r="U19" s="70"/>
    </row>
    <row r="20" spans="1:21" ht="12.75" customHeight="1">
      <c r="A20" s="72"/>
      <c r="B20" s="92"/>
      <c r="C20" s="90"/>
      <c r="D20" s="19" t="s">
        <v>33</v>
      </c>
      <c r="E20" s="33">
        <f>SUM(F20:L20)</f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7">
        <v>0</v>
      </c>
      <c r="M20" s="153"/>
      <c r="N20" s="147"/>
      <c r="O20" s="147"/>
      <c r="P20" s="147"/>
      <c r="Q20" s="147"/>
      <c r="R20" s="147"/>
      <c r="S20" s="147"/>
      <c r="T20" s="147"/>
      <c r="U20" s="70"/>
    </row>
    <row r="21" spans="1:21" ht="24" customHeight="1">
      <c r="A21" s="72"/>
      <c r="B21" s="92"/>
      <c r="C21" s="91"/>
      <c r="D21" s="19" t="s">
        <v>34</v>
      </c>
      <c r="E21" s="33">
        <f>SUM(F21:L21)</f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7">
        <v>0</v>
      </c>
      <c r="M21" s="154"/>
      <c r="N21" s="148"/>
      <c r="O21" s="148"/>
      <c r="P21" s="148"/>
      <c r="Q21" s="148"/>
      <c r="R21" s="148"/>
      <c r="S21" s="148"/>
      <c r="T21" s="148"/>
      <c r="U21" s="70"/>
    </row>
    <row r="22" spans="1:21" s="41" customFormat="1" ht="25.5" customHeight="1">
      <c r="A22" s="134" t="s">
        <v>74</v>
      </c>
      <c r="B22" s="135" t="s">
        <v>109</v>
      </c>
      <c r="C22" s="138" t="s">
        <v>73</v>
      </c>
      <c r="D22" s="38" t="s">
        <v>63</v>
      </c>
      <c r="E22" s="39">
        <f>SUM(F22:L22)</f>
        <v>182183.24</v>
      </c>
      <c r="F22" s="39">
        <f>F24+F25+F26+F27</f>
        <v>0</v>
      </c>
      <c r="G22" s="39">
        <f aca="true" t="shared" si="2" ref="G22:L22">G24+G25+G26+G27</f>
        <v>182183.24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40">
        <f t="shared" si="2"/>
        <v>0</v>
      </c>
      <c r="M22" s="141" t="s">
        <v>110</v>
      </c>
      <c r="N22" s="131">
        <v>0</v>
      </c>
      <c r="O22" s="131">
        <v>1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70"/>
    </row>
    <row r="23" spans="1:21" s="41" customFormat="1" ht="12.75" customHeight="1">
      <c r="A23" s="134"/>
      <c r="B23" s="136"/>
      <c r="C23" s="139"/>
      <c r="D23" s="144" t="s">
        <v>29</v>
      </c>
      <c r="E23" s="145"/>
      <c r="F23" s="145"/>
      <c r="G23" s="145"/>
      <c r="H23" s="145"/>
      <c r="I23" s="145"/>
      <c r="J23" s="145"/>
      <c r="K23" s="145"/>
      <c r="L23" s="145"/>
      <c r="M23" s="142"/>
      <c r="N23" s="132"/>
      <c r="O23" s="132"/>
      <c r="P23" s="132"/>
      <c r="Q23" s="132"/>
      <c r="R23" s="132"/>
      <c r="S23" s="132"/>
      <c r="T23" s="132"/>
      <c r="U23" s="70"/>
    </row>
    <row r="24" spans="1:21" s="41" customFormat="1" ht="12.75" customHeight="1">
      <c r="A24" s="134"/>
      <c r="B24" s="136"/>
      <c r="C24" s="139"/>
      <c r="D24" s="38" t="s">
        <v>30</v>
      </c>
      <c r="E24" s="39">
        <f>SUM(F24:L24)</f>
        <v>182183.24</v>
      </c>
      <c r="F24" s="42">
        <v>0</v>
      </c>
      <c r="G24" s="42">
        <f>252150-69966.76</f>
        <v>182183.24</v>
      </c>
      <c r="H24" s="42">
        <v>0</v>
      </c>
      <c r="I24" s="42">
        <v>0</v>
      </c>
      <c r="J24" s="42">
        <v>0</v>
      </c>
      <c r="K24" s="42">
        <v>0</v>
      </c>
      <c r="L24" s="43">
        <v>0</v>
      </c>
      <c r="M24" s="142"/>
      <c r="N24" s="132"/>
      <c r="O24" s="132"/>
      <c r="P24" s="132"/>
      <c r="Q24" s="132"/>
      <c r="R24" s="132"/>
      <c r="S24" s="132"/>
      <c r="T24" s="132"/>
      <c r="U24" s="70"/>
    </row>
    <row r="25" spans="1:21" s="41" customFormat="1" ht="12.75" customHeight="1">
      <c r="A25" s="134"/>
      <c r="B25" s="136"/>
      <c r="C25" s="139"/>
      <c r="D25" s="38" t="s">
        <v>32</v>
      </c>
      <c r="E25" s="39">
        <f>SUM(F25:L25)</f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3">
        <v>0</v>
      </c>
      <c r="M25" s="142"/>
      <c r="N25" s="132"/>
      <c r="O25" s="132"/>
      <c r="P25" s="132"/>
      <c r="Q25" s="132"/>
      <c r="R25" s="132"/>
      <c r="S25" s="132"/>
      <c r="T25" s="132"/>
      <c r="U25" s="70"/>
    </row>
    <row r="26" spans="1:21" s="41" customFormat="1" ht="12.75" customHeight="1">
      <c r="A26" s="134"/>
      <c r="B26" s="136"/>
      <c r="C26" s="139"/>
      <c r="D26" s="38" t="s">
        <v>33</v>
      </c>
      <c r="E26" s="39">
        <f>SUM(F26:L26)</f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3">
        <v>0</v>
      </c>
      <c r="M26" s="142"/>
      <c r="N26" s="132"/>
      <c r="O26" s="132"/>
      <c r="P26" s="132"/>
      <c r="Q26" s="132"/>
      <c r="R26" s="132"/>
      <c r="S26" s="132"/>
      <c r="T26" s="132"/>
      <c r="U26" s="70"/>
    </row>
    <row r="27" spans="1:21" s="41" customFormat="1" ht="12.75" customHeight="1">
      <c r="A27" s="134"/>
      <c r="B27" s="137"/>
      <c r="C27" s="140"/>
      <c r="D27" s="38" t="s">
        <v>34</v>
      </c>
      <c r="E27" s="39">
        <f>SUM(F27:L27)</f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0</v>
      </c>
      <c r="M27" s="143"/>
      <c r="N27" s="133"/>
      <c r="O27" s="133"/>
      <c r="P27" s="133"/>
      <c r="Q27" s="133"/>
      <c r="R27" s="133"/>
      <c r="S27" s="133"/>
      <c r="T27" s="133"/>
      <c r="U27" s="71"/>
    </row>
    <row r="28" spans="1:21" ht="19.5" customHeight="1">
      <c r="A28" s="72"/>
      <c r="B28" s="92" t="s">
        <v>78</v>
      </c>
      <c r="C28" s="72"/>
      <c r="D28" s="22" t="s">
        <v>63</v>
      </c>
      <c r="E28" s="33">
        <f>SUM(F28:L28)</f>
        <v>119741735.82999998</v>
      </c>
      <c r="F28" s="33">
        <f>F30+F31+F32+F33</f>
        <v>16207836.5</v>
      </c>
      <c r="G28" s="33">
        <f aca="true" t="shared" si="3" ref="G28:L28">G30+G31+G32+G33</f>
        <v>18086278.149999995</v>
      </c>
      <c r="H28" s="33">
        <f t="shared" si="3"/>
        <v>18538221.18</v>
      </c>
      <c r="I28" s="33">
        <f t="shared" si="3"/>
        <v>16727350</v>
      </c>
      <c r="J28" s="33">
        <f t="shared" si="3"/>
        <v>16727350</v>
      </c>
      <c r="K28" s="33">
        <f t="shared" si="3"/>
        <v>16727350</v>
      </c>
      <c r="L28" s="33">
        <f t="shared" si="3"/>
        <v>16727350</v>
      </c>
      <c r="M28" s="129"/>
      <c r="N28" s="67"/>
      <c r="O28" s="67"/>
      <c r="P28" s="67"/>
      <c r="Q28" s="67"/>
      <c r="R28" s="67"/>
      <c r="S28" s="67"/>
      <c r="T28" s="67"/>
      <c r="U28" s="69"/>
    </row>
    <row r="29" spans="1:21" ht="12.75">
      <c r="A29" s="72"/>
      <c r="B29" s="92"/>
      <c r="C29" s="72"/>
      <c r="D29" s="77" t="s">
        <v>29</v>
      </c>
      <c r="E29" s="78"/>
      <c r="F29" s="78"/>
      <c r="G29" s="78"/>
      <c r="H29" s="78"/>
      <c r="I29" s="78"/>
      <c r="J29" s="78"/>
      <c r="K29" s="78"/>
      <c r="L29" s="79"/>
      <c r="M29" s="129"/>
      <c r="N29" s="67"/>
      <c r="O29" s="67"/>
      <c r="P29" s="67"/>
      <c r="Q29" s="67"/>
      <c r="R29" s="67"/>
      <c r="S29" s="67"/>
      <c r="T29" s="67"/>
      <c r="U29" s="70"/>
    </row>
    <row r="30" spans="1:24" ht="12.75">
      <c r="A30" s="72"/>
      <c r="B30" s="92"/>
      <c r="C30" s="72"/>
      <c r="D30" s="19" t="s">
        <v>30</v>
      </c>
      <c r="E30" s="33">
        <f>SUM(F30:L30)</f>
        <v>118605804.75999999</v>
      </c>
      <c r="F30" s="35">
        <f aca="true" t="shared" si="4" ref="F30:L33">F12+F18+F24</f>
        <v>16054944</v>
      </c>
      <c r="G30" s="35">
        <f>G12+G18+G24</f>
        <v>17866589.579999994</v>
      </c>
      <c r="H30" s="35">
        <f>H12+H18+H24</f>
        <v>18289551.18</v>
      </c>
      <c r="I30" s="35">
        <f t="shared" si="4"/>
        <v>16598680</v>
      </c>
      <c r="J30" s="35">
        <f t="shared" si="4"/>
        <v>16598680</v>
      </c>
      <c r="K30" s="35">
        <f t="shared" si="4"/>
        <v>16598680</v>
      </c>
      <c r="L30" s="35">
        <f t="shared" si="4"/>
        <v>16598680</v>
      </c>
      <c r="M30" s="129"/>
      <c r="N30" s="67"/>
      <c r="O30" s="67"/>
      <c r="P30" s="67"/>
      <c r="Q30" s="67"/>
      <c r="R30" s="67"/>
      <c r="S30" s="67"/>
      <c r="T30" s="67"/>
      <c r="U30" s="70"/>
      <c r="X30" s="23"/>
    </row>
    <row r="31" spans="1:21" ht="12.75">
      <c r="A31" s="72"/>
      <c r="B31" s="92"/>
      <c r="C31" s="72"/>
      <c r="D31" s="19" t="s">
        <v>32</v>
      </c>
      <c r="E31" s="33">
        <f>SUM(F31:L31)</f>
        <v>0</v>
      </c>
      <c r="F31" s="35">
        <f t="shared" si="4"/>
        <v>0</v>
      </c>
      <c r="G31" s="35">
        <f t="shared" si="4"/>
        <v>0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35">
        <f t="shared" si="4"/>
        <v>0</v>
      </c>
      <c r="L31" s="35">
        <f t="shared" si="4"/>
        <v>0</v>
      </c>
      <c r="M31" s="129"/>
      <c r="N31" s="67"/>
      <c r="O31" s="67"/>
      <c r="P31" s="67"/>
      <c r="Q31" s="67"/>
      <c r="R31" s="67"/>
      <c r="S31" s="67"/>
      <c r="T31" s="67"/>
      <c r="U31" s="70"/>
    </row>
    <row r="32" spans="1:21" ht="12.75">
      <c r="A32" s="72"/>
      <c r="B32" s="92"/>
      <c r="C32" s="72"/>
      <c r="D32" s="19" t="s">
        <v>33</v>
      </c>
      <c r="E32" s="33">
        <f>SUM(F32:L32)</f>
        <v>0</v>
      </c>
      <c r="F32" s="35">
        <f t="shared" si="4"/>
        <v>0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35">
        <f t="shared" si="4"/>
        <v>0</v>
      </c>
      <c r="L32" s="35">
        <f t="shared" si="4"/>
        <v>0</v>
      </c>
      <c r="M32" s="129"/>
      <c r="N32" s="67"/>
      <c r="O32" s="67"/>
      <c r="P32" s="67"/>
      <c r="Q32" s="67"/>
      <c r="R32" s="67"/>
      <c r="S32" s="67"/>
      <c r="T32" s="67"/>
      <c r="U32" s="70"/>
    </row>
    <row r="33" spans="1:21" ht="12.75">
      <c r="A33" s="72"/>
      <c r="B33" s="92"/>
      <c r="C33" s="72"/>
      <c r="D33" s="19" t="s">
        <v>34</v>
      </c>
      <c r="E33" s="33">
        <f>SUM(F33:L33)</f>
        <v>1135931.07</v>
      </c>
      <c r="F33" s="35">
        <f t="shared" si="4"/>
        <v>152892.5</v>
      </c>
      <c r="G33" s="35">
        <f t="shared" si="4"/>
        <v>219688.57</v>
      </c>
      <c r="H33" s="35">
        <f t="shared" si="4"/>
        <v>248670</v>
      </c>
      <c r="I33" s="35">
        <f t="shared" si="4"/>
        <v>128670</v>
      </c>
      <c r="J33" s="35">
        <f t="shared" si="4"/>
        <v>128670</v>
      </c>
      <c r="K33" s="35">
        <f t="shared" si="4"/>
        <v>128670</v>
      </c>
      <c r="L33" s="35">
        <f t="shared" si="4"/>
        <v>128670</v>
      </c>
      <c r="M33" s="130"/>
      <c r="N33" s="68"/>
      <c r="O33" s="68"/>
      <c r="P33" s="68"/>
      <c r="Q33" s="68"/>
      <c r="R33" s="68"/>
      <c r="S33" s="68"/>
      <c r="T33" s="68"/>
      <c r="U33" s="71"/>
    </row>
    <row r="34" spans="1:21" ht="12.75">
      <c r="A34" s="18">
        <v>2</v>
      </c>
      <c r="B34" s="93" t="s">
        <v>111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</row>
    <row r="35" spans="1:21" ht="12.75">
      <c r="A35" s="96" t="s">
        <v>80</v>
      </c>
      <c r="B35" s="86" t="s">
        <v>112</v>
      </c>
      <c r="C35" s="89">
        <v>2014</v>
      </c>
      <c r="D35" s="19" t="s">
        <v>63</v>
      </c>
      <c r="E35" s="33">
        <f>SUM(F35:L35)</f>
        <v>50000</v>
      </c>
      <c r="F35" s="33">
        <f>F37+F38+F39+F40</f>
        <v>50000</v>
      </c>
      <c r="G35" s="33">
        <f aca="true" t="shared" si="5" ref="G35:L35">G37+G38+G39+G40</f>
        <v>0</v>
      </c>
      <c r="H35" s="33">
        <f t="shared" si="5"/>
        <v>0</v>
      </c>
      <c r="I35" s="33">
        <f t="shared" si="5"/>
        <v>0</v>
      </c>
      <c r="J35" s="33">
        <f t="shared" si="5"/>
        <v>0</v>
      </c>
      <c r="K35" s="33">
        <f t="shared" si="5"/>
        <v>0</v>
      </c>
      <c r="L35" s="33">
        <f t="shared" si="5"/>
        <v>0</v>
      </c>
      <c r="M35" s="69" t="s">
        <v>113</v>
      </c>
      <c r="N35" s="80">
        <v>39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69" t="s">
        <v>106</v>
      </c>
    </row>
    <row r="36" spans="1:21" ht="12.75">
      <c r="A36" s="96"/>
      <c r="B36" s="87"/>
      <c r="C36" s="90"/>
      <c r="D36" s="77" t="s">
        <v>29</v>
      </c>
      <c r="E36" s="78"/>
      <c r="F36" s="78"/>
      <c r="G36" s="78"/>
      <c r="H36" s="78"/>
      <c r="I36" s="78"/>
      <c r="J36" s="78"/>
      <c r="K36" s="78"/>
      <c r="L36" s="79"/>
      <c r="M36" s="70"/>
      <c r="N36" s="81"/>
      <c r="O36" s="81"/>
      <c r="P36" s="81"/>
      <c r="Q36" s="81"/>
      <c r="R36" s="81"/>
      <c r="S36" s="81"/>
      <c r="T36" s="81"/>
      <c r="U36" s="70"/>
    </row>
    <row r="37" spans="1:21" ht="12.75">
      <c r="A37" s="72"/>
      <c r="B37" s="87"/>
      <c r="C37" s="90"/>
      <c r="D37" s="19" t="s">
        <v>30</v>
      </c>
      <c r="E37" s="33">
        <f>SUM(F37:L37)</f>
        <v>50000</v>
      </c>
      <c r="F37" s="35">
        <v>50000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70"/>
      <c r="N37" s="81"/>
      <c r="O37" s="81"/>
      <c r="P37" s="81"/>
      <c r="Q37" s="81"/>
      <c r="R37" s="81"/>
      <c r="S37" s="81"/>
      <c r="T37" s="81"/>
      <c r="U37" s="70"/>
    </row>
    <row r="38" spans="1:21" ht="12.75">
      <c r="A38" s="72"/>
      <c r="B38" s="87"/>
      <c r="C38" s="90"/>
      <c r="D38" s="19" t="s">
        <v>32</v>
      </c>
      <c r="E38" s="33">
        <f>SUM(F38:L38)</f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70"/>
      <c r="N38" s="81"/>
      <c r="O38" s="81"/>
      <c r="P38" s="81"/>
      <c r="Q38" s="81"/>
      <c r="R38" s="81"/>
      <c r="S38" s="81"/>
      <c r="T38" s="81"/>
      <c r="U38" s="70"/>
    </row>
    <row r="39" spans="1:21" ht="12.75">
      <c r="A39" s="72"/>
      <c r="B39" s="87"/>
      <c r="C39" s="90"/>
      <c r="D39" s="19" t="s">
        <v>33</v>
      </c>
      <c r="E39" s="33">
        <f>SUM(F39:L39)</f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70"/>
      <c r="N39" s="81"/>
      <c r="O39" s="81"/>
      <c r="P39" s="81"/>
      <c r="Q39" s="81"/>
      <c r="R39" s="81"/>
      <c r="S39" s="81"/>
      <c r="T39" s="81"/>
      <c r="U39" s="70"/>
    </row>
    <row r="40" spans="1:21" ht="12.75">
      <c r="A40" s="72"/>
      <c r="B40" s="88"/>
      <c r="C40" s="91"/>
      <c r="D40" s="19" t="s">
        <v>34</v>
      </c>
      <c r="E40" s="33">
        <f>SUM(F40:L40)</f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71"/>
      <c r="N40" s="82"/>
      <c r="O40" s="82"/>
      <c r="P40" s="82"/>
      <c r="Q40" s="82"/>
      <c r="R40" s="82"/>
      <c r="S40" s="82"/>
      <c r="T40" s="82"/>
      <c r="U40" s="71"/>
    </row>
    <row r="41" spans="1:21" ht="12.75" customHeight="1">
      <c r="A41" s="72"/>
      <c r="B41" s="92" t="s">
        <v>85</v>
      </c>
      <c r="C41" s="72"/>
      <c r="D41" s="22" t="s">
        <v>63</v>
      </c>
      <c r="E41" s="33">
        <f>F41+G41+H41+I41+J41+K41+L41</f>
        <v>50000</v>
      </c>
      <c r="F41" s="33">
        <f>F43+F44+F45+F46</f>
        <v>50000</v>
      </c>
      <c r="G41" s="33">
        <f aca="true" t="shared" si="6" ref="G41:L41">G43+G44+G45+G46</f>
        <v>0</v>
      </c>
      <c r="H41" s="33">
        <f t="shared" si="6"/>
        <v>0</v>
      </c>
      <c r="I41" s="33">
        <f t="shared" si="6"/>
        <v>0</v>
      </c>
      <c r="J41" s="33">
        <f t="shared" si="6"/>
        <v>0</v>
      </c>
      <c r="K41" s="33">
        <f t="shared" si="6"/>
        <v>0</v>
      </c>
      <c r="L41" s="33">
        <f t="shared" si="6"/>
        <v>0</v>
      </c>
      <c r="M41" s="128"/>
      <c r="N41" s="66"/>
      <c r="O41" s="66"/>
      <c r="P41" s="66"/>
      <c r="Q41" s="66"/>
      <c r="R41" s="66"/>
      <c r="S41" s="66"/>
      <c r="T41" s="66"/>
      <c r="U41" s="69"/>
    </row>
    <row r="42" spans="1:21" ht="12.75">
      <c r="A42" s="72"/>
      <c r="B42" s="92"/>
      <c r="C42" s="72"/>
      <c r="D42" s="77" t="s">
        <v>29</v>
      </c>
      <c r="E42" s="78"/>
      <c r="F42" s="78"/>
      <c r="G42" s="78"/>
      <c r="H42" s="78"/>
      <c r="I42" s="78"/>
      <c r="J42" s="78"/>
      <c r="K42" s="78"/>
      <c r="L42" s="79"/>
      <c r="M42" s="129"/>
      <c r="N42" s="67"/>
      <c r="O42" s="67"/>
      <c r="P42" s="67"/>
      <c r="Q42" s="67"/>
      <c r="R42" s="67"/>
      <c r="S42" s="67"/>
      <c r="T42" s="67"/>
      <c r="U42" s="70"/>
    </row>
    <row r="43" spans="1:24" ht="12.75">
      <c r="A43" s="72"/>
      <c r="B43" s="92"/>
      <c r="C43" s="72"/>
      <c r="D43" s="19" t="s">
        <v>30</v>
      </c>
      <c r="E43" s="33">
        <f>SUM(F43:L43)</f>
        <v>50000</v>
      </c>
      <c r="F43" s="35">
        <f>F37</f>
        <v>50000</v>
      </c>
      <c r="G43" s="35">
        <f aca="true" t="shared" si="7" ref="G43:L43">G37</f>
        <v>0</v>
      </c>
      <c r="H43" s="35">
        <f t="shared" si="7"/>
        <v>0</v>
      </c>
      <c r="I43" s="35">
        <f t="shared" si="7"/>
        <v>0</v>
      </c>
      <c r="J43" s="35">
        <f t="shared" si="7"/>
        <v>0</v>
      </c>
      <c r="K43" s="35">
        <f t="shared" si="7"/>
        <v>0</v>
      </c>
      <c r="L43" s="35">
        <f t="shared" si="7"/>
        <v>0</v>
      </c>
      <c r="M43" s="129"/>
      <c r="N43" s="67"/>
      <c r="O43" s="67"/>
      <c r="P43" s="67"/>
      <c r="Q43" s="67"/>
      <c r="R43" s="67"/>
      <c r="S43" s="67"/>
      <c r="T43" s="67"/>
      <c r="U43" s="70"/>
      <c r="X43" s="23"/>
    </row>
    <row r="44" spans="1:21" ht="12.75">
      <c r="A44" s="72"/>
      <c r="B44" s="92"/>
      <c r="C44" s="72"/>
      <c r="D44" s="19" t="s">
        <v>32</v>
      </c>
      <c r="E44" s="33">
        <f>SUM(F44:L44)</f>
        <v>0</v>
      </c>
      <c r="F44" s="35">
        <f aca="true" t="shared" si="8" ref="F44:L46">F38</f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129"/>
      <c r="N44" s="67"/>
      <c r="O44" s="67"/>
      <c r="P44" s="67"/>
      <c r="Q44" s="67"/>
      <c r="R44" s="67"/>
      <c r="S44" s="67"/>
      <c r="T44" s="67"/>
      <c r="U44" s="70"/>
    </row>
    <row r="45" spans="1:21" ht="12.75">
      <c r="A45" s="72"/>
      <c r="B45" s="92"/>
      <c r="C45" s="72"/>
      <c r="D45" s="19" t="s">
        <v>33</v>
      </c>
      <c r="E45" s="33">
        <f>SUM(F45:L45)</f>
        <v>0</v>
      </c>
      <c r="F45" s="35">
        <f t="shared" si="8"/>
        <v>0</v>
      </c>
      <c r="G45" s="35">
        <f t="shared" si="8"/>
        <v>0</v>
      </c>
      <c r="H45" s="35">
        <f t="shared" si="8"/>
        <v>0</v>
      </c>
      <c r="I45" s="35">
        <f t="shared" si="8"/>
        <v>0</v>
      </c>
      <c r="J45" s="35">
        <f t="shared" si="8"/>
        <v>0</v>
      </c>
      <c r="K45" s="35">
        <f t="shared" si="8"/>
        <v>0</v>
      </c>
      <c r="L45" s="35">
        <f t="shared" si="8"/>
        <v>0</v>
      </c>
      <c r="M45" s="129"/>
      <c r="N45" s="67"/>
      <c r="O45" s="67"/>
      <c r="P45" s="67"/>
      <c r="Q45" s="67"/>
      <c r="R45" s="67"/>
      <c r="S45" s="67"/>
      <c r="T45" s="67"/>
      <c r="U45" s="70"/>
    </row>
    <row r="46" spans="1:21" ht="12.75">
      <c r="A46" s="72"/>
      <c r="B46" s="92"/>
      <c r="C46" s="72"/>
      <c r="D46" s="19" t="s">
        <v>34</v>
      </c>
      <c r="E46" s="33">
        <f>SUM(F46:L46)</f>
        <v>0</v>
      </c>
      <c r="F46" s="35">
        <f t="shared" si="8"/>
        <v>0</v>
      </c>
      <c r="G46" s="35">
        <f t="shared" si="8"/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5">
        <f t="shared" si="8"/>
        <v>0</v>
      </c>
      <c r="L46" s="35">
        <f t="shared" si="8"/>
        <v>0</v>
      </c>
      <c r="M46" s="130"/>
      <c r="N46" s="68"/>
      <c r="O46" s="68"/>
      <c r="P46" s="68"/>
      <c r="Q46" s="68"/>
      <c r="R46" s="68"/>
      <c r="S46" s="68"/>
      <c r="T46" s="68"/>
      <c r="U46" s="71"/>
    </row>
    <row r="47" spans="1:21" ht="12.75">
      <c r="A47" s="18">
        <v>3</v>
      </c>
      <c r="B47" s="93" t="s">
        <v>114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</row>
    <row r="48" spans="1:21" ht="12.75" customHeight="1">
      <c r="A48" s="83" t="s">
        <v>87</v>
      </c>
      <c r="B48" s="86" t="s">
        <v>88</v>
      </c>
      <c r="C48" s="89" t="s">
        <v>24</v>
      </c>
      <c r="D48" s="44" t="s">
        <v>63</v>
      </c>
      <c r="E48" s="33">
        <f>E50+E51+E52+E53</f>
        <v>378054</v>
      </c>
      <c r="F48" s="33">
        <f>F50+F51+F52+F53</f>
        <v>0</v>
      </c>
      <c r="G48" s="33">
        <f aca="true" t="shared" si="9" ref="G48:L48">G50+G51+G52+G53</f>
        <v>0</v>
      </c>
      <c r="H48" s="33">
        <f t="shared" si="9"/>
        <v>378054</v>
      </c>
      <c r="I48" s="33">
        <f t="shared" si="9"/>
        <v>0</v>
      </c>
      <c r="J48" s="33">
        <f t="shared" si="9"/>
        <v>0</v>
      </c>
      <c r="K48" s="33">
        <f t="shared" si="9"/>
        <v>0</v>
      </c>
      <c r="L48" s="33">
        <f t="shared" si="9"/>
        <v>0</v>
      </c>
      <c r="M48" s="69" t="s">
        <v>89</v>
      </c>
      <c r="N48" s="80">
        <v>0</v>
      </c>
      <c r="O48" s="80">
        <v>0</v>
      </c>
      <c r="P48" s="80">
        <v>2</v>
      </c>
      <c r="Q48" s="80">
        <v>0</v>
      </c>
      <c r="R48" s="80">
        <v>0</v>
      </c>
      <c r="S48" s="80">
        <v>0</v>
      </c>
      <c r="T48" s="80">
        <v>0</v>
      </c>
      <c r="U48" s="69" t="s">
        <v>47</v>
      </c>
    </row>
    <row r="49" spans="1:21" ht="12.75" customHeight="1">
      <c r="A49" s="84"/>
      <c r="B49" s="87"/>
      <c r="C49" s="90"/>
      <c r="D49" s="77" t="s">
        <v>29</v>
      </c>
      <c r="E49" s="78"/>
      <c r="F49" s="78"/>
      <c r="G49" s="78"/>
      <c r="H49" s="78"/>
      <c r="I49" s="78"/>
      <c r="J49" s="78"/>
      <c r="K49" s="78"/>
      <c r="L49" s="79"/>
      <c r="M49" s="70"/>
      <c r="N49" s="81"/>
      <c r="O49" s="81"/>
      <c r="P49" s="81"/>
      <c r="Q49" s="81"/>
      <c r="R49" s="81"/>
      <c r="S49" s="81"/>
      <c r="T49" s="81"/>
      <c r="U49" s="70"/>
    </row>
    <row r="50" spans="1:21" ht="12.75">
      <c r="A50" s="84"/>
      <c r="B50" s="87"/>
      <c r="C50" s="90"/>
      <c r="D50" s="44" t="s">
        <v>30</v>
      </c>
      <c r="E50" s="33">
        <f>F50+G50+H50+I50+J50+K50+L50</f>
        <v>378054</v>
      </c>
      <c r="F50" s="35">
        <v>0</v>
      </c>
      <c r="G50" s="35">
        <v>0</v>
      </c>
      <c r="H50" s="35">
        <f>73087+312000-7033</f>
        <v>378054</v>
      </c>
      <c r="I50" s="35">
        <v>0</v>
      </c>
      <c r="J50" s="35">
        <v>0</v>
      </c>
      <c r="K50" s="35">
        <v>0</v>
      </c>
      <c r="L50" s="35">
        <v>0</v>
      </c>
      <c r="M50" s="70"/>
      <c r="N50" s="81"/>
      <c r="O50" s="81"/>
      <c r="P50" s="81"/>
      <c r="Q50" s="81"/>
      <c r="R50" s="81"/>
      <c r="S50" s="81"/>
      <c r="T50" s="81"/>
      <c r="U50" s="70"/>
    </row>
    <row r="51" spans="1:21" ht="12.75">
      <c r="A51" s="84"/>
      <c r="B51" s="87"/>
      <c r="C51" s="90"/>
      <c r="D51" s="44" t="s">
        <v>32</v>
      </c>
      <c r="E51" s="33">
        <f>F51+G51+H51+I51+J51+K51+L51</f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70"/>
      <c r="N51" s="81"/>
      <c r="O51" s="81"/>
      <c r="P51" s="81"/>
      <c r="Q51" s="81"/>
      <c r="R51" s="81"/>
      <c r="S51" s="81"/>
      <c r="T51" s="81"/>
      <c r="U51" s="70"/>
    </row>
    <row r="52" spans="1:21" ht="12.75">
      <c r="A52" s="84"/>
      <c r="B52" s="87"/>
      <c r="C52" s="90"/>
      <c r="D52" s="44" t="s">
        <v>33</v>
      </c>
      <c r="E52" s="33">
        <f>F52+G52+H52+I52+J52+K52+L52</f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70"/>
      <c r="N52" s="81"/>
      <c r="O52" s="81"/>
      <c r="P52" s="81"/>
      <c r="Q52" s="81"/>
      <c r="R52" s="81"/>
      <c r="S52" s="81"/>
      <c r="T52" s="81"/>
      <c r="U52" s="70"/>
    </row>
    <row r="53" spans="1:21" ht="12.75">
      <c r="A53" s="85"/>
      <c r="B53" s="88"/>
      <c r="C53" s="91"/>
      <c r="D53" s="44" t="s">
        <v>34</v>
      </c>
      <c r="E53" s="33">
        <f>F53+G53+H53+I53+J53+K53+L53</f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70"/>
      <c r="N53" s="81"/>
      <c r="O53" s="81"/>
      <c r="P53" s="81"/>
      <c r="Q53" s="81"/>
      <c r="R53" s="81"/>
      <c r="S53" s="81"/>
      <c r="T53" s="81"/>
      <c r="U53" s="70"/>
    </row>
    <row r="54" spans="1:21" ht="12.75" hidden="1">
      <c r="A54" s="83" t="s">
        <v>90</v>
      </c>
      <c r="B54" s="86"/>
      <c r="C54" s="89" t="s">
        <v>24</v>
      </c>
      <c r="D54" s="44" t="s">
        <v>63</v>
      </c>
      <c r="E54" s="33">
        <f>E56+E57+E58+E59</f>
        <v>0</v>
      </c>
      <c r="F54" s="33">
        <f>F56+F57+F58+F59</f>
        <v>0</v>
      </c>
      <c r="G54" s="33">
        <f aca="true" t="shared" si="10" ref="G54:L54">G56+G57+G58+G59</f>
        <v>0</v>
      </c>
      <c r="H54" s="33">
        <f t="shared" si="10"/>
        <v>0</v>
      </c>
      <c r="I54" s="33">
        <f t="shared" si="10"/>
        <v>0</v>
      </c>
      <c r="J54" s="33">
        <f t="shared" si="10"/>
        <v>0</v>
      </c>
      <c r="K54" s="33">
        <f t="shared" si="10"/>
        <v>0</v>
      </c>
      <c r="L54" s="33">
        <f t="shared" si="10"/>
        <v>0</v>
      </c>
      <c r="M54" s="70"/>
      <c r="N54" s="81"/>
      <c r="O54" s="81"/>
      <c r="P54" s="81"/>
      <c r="Q54" s="81"/>
      <c r="R54" s="81"/>
      <c r="S54" s="81"/>
      <c r="T54" s="81"/>
      <c r="U54" s="70"/>
    </row>
    <row r="55" spans="1:21" ht="12.75" hidden="1">
      <c r="A55" s="84"/>
      <c r="B55" s="87"/>
      <c r="C55" s="90"/>
      <c r="D55" s="125" t="s">
        <v>29</v>
      </c>
      <c r="E55" s="126"/>
      <c r="F55" s="126"/>
      <c r="G55" s="126"/>
      <c r="H55" s="126"/>
      <c r="I55" s="126"/>
      <c r="J55" s="126"/>
      <c r="K55" s="126"/>
      <c r="L55" s="127"/>
      <c r="M55" s="70"/>
      <c r="N55" s="81"/>
      <c r="O55" s="81"/>
      <c r="P55" s="81"/>
      <c r="Q55" s="81"/>
      <c r="R55" s="81"/>
      <c r="S55" s="81"/>
      <c r="T55" s="81"/>
      <c r="U55" s="70"/>
    </row>
    <row r="56" spans="1:21" ht="12.75" hidden="1">
      <c r="A56" s="84"/>
      <c r="B56" s="87"/>
      <c r="C56" s="90"/>
      <c r="D56" s="44" t="s">
        <v>30</v>
      </c>
      <c r="E56" s="33">
        <f>F56+G56+H56+I56+J56+K56+L56</f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70"/>
      <c r="N56" s="81"/>
      <c r="O56" s="81"/>
      <c r="P56" s="81"/>
      <c r="Q56" s="81"/>
      <c r="R56" s="81"/>
      <c r="S56" s="81"/>
      <c r="T56" s="81"/>
      <c r="U56" s="70"/>
    </row>
    <row r="57" spans="1:21" ht="12.75" hidden="1">
      <c r="A57" s="84"/>
      <c r="B57" s="87"/>
      <c r="C57" s="90"/>
      <c r="D57" s="44" t="s">
        <v>32</v>
      </c>
      <c r="E57" s="33">
        <f>F57+G57+H57+I57+J57+K57+L57</f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70"/>
      <c r="N57" s="81"/>
      <c r="O57" s="81"/>
      <c r="P57" s="81"/>
      <c r="Q57" s="81"/>
      <c r="R57" s="81"/>
      <c r="S57" s="81"/>
      <c r="T57" s="81"/>
      <c r="U57" s="70"/>
    </row>
    <row r="58" spans="1:21" ht="12.75" hidden="1">
      <c r="A58" s="84"/>
      <c r="B58" s="87"/>
      <c r="C58" s="90"/>
      <c r="D58" s="44" t="s">
        <v>33</v>
      </c>
      <c r="E58" s="33">
        <f>F58+G58+H58+I58+J58+K58+L58</f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70"/>
      <c r="N58" s="81"/>
      <c r="O58" s="81"/>
      <c r="P58" s="81"/>
      <c r="Q58" s="81"/>
      <c r="R58" s="81"/>
      <c r="S58" s="81"/>
      <c r="T58" s="81"/>
      <c r="U58" s="70"/>
    </row>
    <row r="59" spans="1:21" ht="12.75" hidden="1">
      <c r="A59" s="85"/>
      <c r="B59" s="88"/>
      <c r="C59" s="91"/>
      <c r="D59" s="44" t="s">
        <v>34</v>
      </c>
      <c r="E59" s="33">
        <f>F59+G59+H59+I59+J59+K59+L59</f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71"/>
      <c r="N59" s="82"/>
      <c r="O59" s="82"/>
      <c r="P59" s="82"/>
      <c r="Q59" s="82"/>
      <c r="R59" s="82"/>
      <c r="S59" s="82"/>
      <c r="T59" s="82"/>
      <c r="U59" s="71"/>
    </row>
    <row r="60" spans="1:21" ht="12.75" customHeight="1">
      <c r="A60" s="72"/>
      <c r="B60" s="92" t="s">
        <v>91</v>
      </c>
      <c r="C60" s="72"/>
      <c r="D60" s="45" t="s">
        <v>63</v>
      </c>
      <c r="E60" s="33">
        <f>E62+E63+E64+E65</f>
        <v>378054</v>
      </c>
      <c r="F60" s="33">
        <f>F62+F63+F64+F65</f>
        <v>0</v>
      </c>
      <c r="G60" s="33">
        <f aca="true" t="shared" si="11" ref="G60:L60">G62+G63+G64+G65</f>
        <v>0</v>
      </c>
      <c r="H60" s="33">
        <f t="shared" si="11"/>
        <v>378054</v>
      </c>
      <c r="I60" s="33">
        <f t="shared" si="11"/>
        <v>0</v>
      </c>
      <c r="J60" s="33">
        <f t="shared" si="11"/>
        <v>0</v>
      </c>
      <c r="K60" s="33">
        <f t="shared" si="11"/>
        <v>0</v>
      </c>
      <c r="L60" s="33">
        <f t="shared" si="11"/>
        <v>0</v>
      </c>
      <c r="M60" s="69"/>
      <c r="N60" s="66"/>
      <c r="O60" s="66"/>
      <c r="P60" s="66"/>
      <c r="Q60" s="66"/>
      <c r="R60" s="66"/>
      <c r="S60" s="66"/>
      <c r="T60" s="66"/>
      <c r="U60" s="69"/>
    </row>
    <row r="61" spans="1:21" ht="12.75">
      <c r="A61" s="72"/>
      <c r="B61" s="92"/>
      <c r="C61" s="72"/>
      <c r="D61" s="77" t="s">
        <v>29</v>
      </c>
      <c r="E61" s="78"/>
      <c r="F61" s="78"/>
      <c r="G61" s="78"/>
      <c r="H61" s="78"/>
      <c r="I61" s="78"/>
      <c r="J61" s="78"/>
      <c r="K61" s="78"/>
      <c r="L61" s="79"/>
      <c r="M61" s="70"/>
      <c r="N61" s="67"/>
      <c r="O61" s="67"/>
      <c r="P61" s="67"/>
      <c r="Q61" s="67"/>
      <c r="R61" s="67"/>
      <c r="S61" s="67"/>
      <c r="T61" s="67"/>
      <c r="U61" s="70"/>
    </row>
    <row r="62" spans="1:24" ht="12.75">
      <c r="A62" s="72"/>
      <c r="B62" s="92"/>
      <c r="C62" s="72"/>
      <c r="D62" s="44" t="s">
        <v>30</v>
      </c>
      <c r="E62" s="33">
        <f>F62+G62+H62+I62+J62+K62+L62</f>
        <v>378054</v>
      </c>
      <c r="F62" s="35">
        <f aca="true" t="shared" si="12" ref="F62:L65">F50+F56</f>
        <v>0</v>
      </c>
      <c r="G62" s="35">
        <f t="shared" si="12"/>
        <v>0</v>
      </c>
      <c r="H62" s="35">
        <f t="shared" si="12"/>
        <v>378054</v>
      </c>
      <c r="I62" s="35">
        <f t="shared" si="12"/>
        <v>0</v>
      </c>
      <c r="J62" s="35">
        <f t="shared" si="12"/>
        <v>0</v>
      </c>
      <c r="K62" s="35">
        <f t="shared" si="12"/>
        <v>0</v>
      </c>
      <c r="L62" s="35">
        <f t="shared" si="12"/>
        <v>0</v>
      </c>
      <c r="M62" s="70"/>
      <c r="N62" s="67"/>
      <c r="O62" s="67"/>
      <c r="P62" s="67"/>
      <c r="Q62" s="67"/>
      <c r="R62" s="67"/>
      <c r="S62" s="67"/>
      <c r="T62" s="67"/>
      <c r="U62" s="70"/>
      <c r="X62" s="23"/>
    </row>
    <row r="63" spans="1:21" ht="12.75">
      <c r="A63" s="72"/>
      <c r="B63" s="92"/>
      <c r="C63" s="72"/>
      <c r="D63" s="44" t="s">
        <v>32</v>
      </c>
      <c r="E63" s="33">
        <f>F63+G63+H63+I63+J63+K63+L63</f>
        <v>0</v>
      </c>
      <c r="F63" s="35">
        <f t="shared" si="12"/>
        <v>0</v>
      </c>
      <c r="G63" s="35">
        <f t="shared" si="12"/>
        <v>0</v>
      </c>
      <c r="H63" s="35">
        <f t="shared" si="12"/>
        <v>0</v>
      </c>
      <c r="I63" s="35">
        <f t="shared" si="12"/>
        <v>0</v>
      </c>
      <c r="J63" s="35">
        <f t="shared" si="12"/>
        <v>0</v>
      </c>
      <c r="K63" s="35">
        <f t="shared" si="12"/>
        <v>0</v>
      </c>
      <c r="L63" s="35">
        <f t="shared" si="12"/>
        <v>0</v>
      </c>
      <c r="M63" s="70"/>
      <c r="N63" s="67"/>
      <c r="O63" s="67"/>
      <c r="P63" s="67"/>
      <c r="Q63" s="67"/>
      <c r="R63" s="67"/>
      <c r="S63" s="67"/>
      <c r="T63" s="67"/>
      <c r="U63" s="70"/>
    </row>
    <row r="64" spans="1:21" ht="12.75">
      <c r="A64" s="72"/>
      <c r="B64" s="92"/>
      <c r="C64" s="72"/>
      <c r="D64" s="44" t="s">
        <v>33</v>
      </c>
      <c r="E64" s="33">
        <f>F64+G64+H64+I64+J64+K64+L64</f>
        <v>0</v>
      </c>
      <c r="F64" s="35">
        <f t="shared" si="12"/>
        <v>0</v>
      </c>
      <c r="G64" s="35">
        <f t="shared" si="12"/>
        <v>0</v>
      </c>
      <c r="H64" s="35">
        <f t="shared" si="12"/>
        <v>0</v>
      </c>
      <c r="I64" s="35">
        <f t="shared" si="12"/>
        <v>0</v>
      </c>
      <c r="J64" s="35">
        <f t="shared" si="12"/>
        <v>0</v>
      </c>
      <c r="K64" s="35">
        <f t="shared" si="12"/>
        <v>0</v>
      </c>
      <c r="L64" s="35">
        <f t="shared" si="12"/>
        <v>0</v>
      </c>
      <c r="M64" s="70"/>
      <c r="N64" s="67"/>
      <c r="O64" s="67"/>
      <c r="P64" s="67"/>
      <c r="Q64" s="67"/>
      <c r="R64" s="67"/>
      <c r="S64" s="67"/>
      <c r="T64" s="67"/>
      <c r="U64" s="70"/>
    </row>
    <row r="65" spans="1:21" ht="12.75">
      <c r="A65" s="72"/>
      <c r="B65" s="92"/>
      <c r="C65" s="72"/>
      <c r="D65" s="44" t="s">
        <v>34</v>
      </c>
      <c r="E65" s="33">
        <f>F65+G65+H65+I65+J65+K65+L65</f>
        <v>0</v>
      </c>
      <c r="F65" s="35">
        <f t="shared" si="12"/>
        <v>0</v>
      </c>
      <c r="G65" s="35">
        <f t="shared" si="12"/>
        <v>0</v>
      </c>
      <c r="H65" s="35">
        <f t="shared" si="12"/>
        <v>0</v>
      </c>
      <c r="I65" s="35">
        <f t="shared" si="12"/>
        <v>0</v>
      </c>
      <c r="J65" s="35">
        <f t="shared" si="12"/>
        <v>0</v>
      </c>
      <c r="K65" s="35">
        <f t="shared" si="12"/>
        <v>0</v>
      </c>
      <c r="L65" s="35">
        <f t="shared" si="12"/>
        <v>0</v>
      </c>
      <c r="M65" s="71"/>
      <c r="N65" s="68"/>
      <c r="O65" s="68"/>
      <c r="P65" s="68"/>
      <c r="Q65" s="68"/>
      <c r="R65" s="68"/>
      <c r="S65" s="68"/>
      <c r="T65" s="68"/>
      <c r="U65" s="71"/>
    </row>
    <row r="66" spans="1:21" ht="13.5" customHeight="1">
      <c r="A66" s="72"/>
      <c r="B66" s="121" t="s">
        <v>92</v>
      </c>
      <c r="C66" s="72"/>
      <c r="D66" s="46" t="s">
        <v>63</v>
      </c>
      <c r="E66" s="33">
        <f>SUM(F66:L66)</f>
        <v>120169789.82999998</v>
      </c>
      <c r="F66" s="33">
        <f>F68+F69+F70+F71</f>
        <v>16257836.5</v>
      </c>
      <c r="G66" s="33">
        <f aca="true" t="shared" si="13" ref="G66:L66">G68+G69+G70+G71</f>
        <v>18086278.149999995</v>
      </c>
      <c r="H66" s="33">
        <f t="shared" si="13"/>
        <v>18916275.18</v>
      </c>
      <c r="I66" s="33">
        <f t="shared" si="13"/>
        <v>16727350</v>
      </c>
      <c r="J66" s="33">
        <f t="shared" si="13"/>
        <v>16727350</v>
      </c>
      <c r="K66" s="33">
        <f t="shared" si="13"/>
        <v>16727350</v>
      </c>
      <c r="L66" s="33">
        <f t="shared" si="13"/>
        <v>16727350</v>
      </c>
      <c r="M66" s="122"/>
      <c r="N66" s="66"/>
      <c r="O66" s="66"/>
      <c r="P66" s="66"/>
      <c r="Q66" s="66"/>
      <c r="R66" s="66"/>
      <c r="S66" s="66"/>
      <c r="T66" s="66"/>
      <c r="U66" s="69"/>
    </row>
    <row r="67" spans="1:21" ht="12.75">
      <c r="A67" s="72"/>
      <c r="B67" s="121"/>
      <c r="C67" s="72"/>
      <c r="D67" s="77" t="s">
        <v>29</v>
      </c>
      <c r="E67" s="78"/>
      <c r="F67" s="78"/>
      <c r="G67" s="78"/>
      <c r="H67" s="78"/>
      <c r="I67" s="78"/>
      <c r="J67" s="78"/>
      <c r="K67" s="78"/>
      <c r="L67" s="79"/>
      <c r="M67" s="123"/>
      <c r="N67" s="67"/>
      <c r="O67" s="67"/>
      <c r="P67" s="67"/>
      <c r="Q67" s="67"/>
      <c r="R67" s="67"/>
      <c r="S67" s="67"/>
      <c r="T67" s="67"/>
      <c r="U67" s="70"/>
    </row>
    <row r="68" spans="1:21" ht="12.75">
      <c r="A68" s="72"/>
      <c r="B68" s="121"/>
      <c r="C68" s="72"/>
      <c r="D68" s="47" t="s">
        <v>30</v>
      </c>
      <c r="E68" s="33">
        <f>SUM(F68:L68)</f>
        <v>119033858.75999999</v>
      </c>
      <c r="F68" s="35">
        <f>F30+F43+F50</f>
        <v>16104944</v>
      </c>
      <c r="G68" s="35">
        <f aca="true" t="shared" si="14" ref="G68:L68">G30+G43+G50</f>
        <v>17866589.579999994</v>
      </c>
      <c r="H68" s="35">
        <f>H30+H43+H50</f>
        <v>18667605.18</v>
      </c>
      <c r="I68" s="35">
        <f t="shared" si="14"/>
        <v>16598680</v>
      </c>
      <c r="J68" s="35">
        <f t="shared" si="14"/>
        <v>16598680</v>
      </c>
      <c r="K68" s="35">
        <f t="shared" si="14"/>
        <v>16598680</v>
      </c>
      <c r="L68" s="35">
        <f t="shared" si="14"/>
        <v>16598680</v>
      </c>
      <c r="M68" s="123"/>
      <c r="N68" s="67"/>
      <c r="O68" s="67"/>
      <c r="P68" s="67"/>
      <c r="Q68" s="67"/>
      <c r="R68" s="67"/>
      <c r="S68" s="67"/>
      <c r="T68" s="67"/>
      <c r="U68" s="70"/>
    </row>
    <row r="69" spans="1:21" ht="12.75">
      <c r="A69" s="72"/>
      <c r="B69" s="121"/>
      <c r="C69" s="72"/>
      <c r="D69" s="47" t="s">
        <v>32</v>
      </c>
      <c r="E69" s="33">
        <f>SUM(F69:L69)</f>
        <v>0</v>
      </c>
      <c r="F69" s="35">
        <f aca="true" t="shared" si="15" ref="F69:L71">F31+F44+F51</f>
        <v>0</v>
      </c>
      <c r="G69" s="35">
        <f t="shared" si="15"/>
        <v>0</v>
      </c>
      <c r="H69" s="35">
        <f t="shared" si="15"/>
        <v>0</v>
      </c>
      <c r="I69" s="35">
        <f t="shared" si="15"/>
        <v>0</v>
      </c>
      <c r="J69" s="35">
        <f t="shared" si="15"/>
        <v>0</v>
      </c>
      <c r="K69" s="35">
        <f t="shared" si="15"/>
        <v>0</v>
      </c>
      <c r="L69" s="35">
        <f t="shared" si="15"/>
        <v>0</v>
      </c>
      <c r="M69" s="123"/>
      <c r="N69" s="67"/>
      <c r="O69" s="67"/>
      <c r="P69" s="67"/>
      <c r="Q69" s="67"/>
      <c r="R69" s="67"/>
      <c r="S69" s="67"/>
      <c r="T69" s="67"/>
      <c r="U69" s="70"/>
    </row>
    <row r="70" spans="1:21" ht="12.75">
      <c r="A70" s="72"/>
      <c r="B70" s="121"/>
      <c r="C70" s="72"/>
      <c r="D70" s="47" t="s">
        <v>33</v>
      </c>
      <c r="E70" s="33">
        <f>SUM(F70:L70)</f>
        <v>0</v>
      </c>
      <c r="F70" s="35">
        <f t="shared" si="15"/>
        <v>0</v>
      </c>
      <c r="G70" s="35">
        <f t="shared" si="15"/>
        <v>0</v>
      </c>
      <c r="H70" s="35">
        <f t="shared" si="15"/>
        <v>0</v>
      </c>
      <c r="I70" s="35">
        <f t="shared" si="15"/>
        <v>0</v>
      </c>
      <c r="J70" s="35">
        <f t="shared" si="15"/>
        <v>0</v>
      </c>
      <c r="K70" s="35">
        <f t="shared" si="15"/>
        <v>0</v>
      </c>
      <c r="L70" s="35">
        <f t="shared" si="15"/>
        <v>0</v>
      </c>
      <c r="M70" s="123"/>
      <c r="N70" s="67"/>
      <c r="O70" s="67"/>
      <c r="P70" s="67"/>
      <c r="Q70" s="67"/>
      <c r="R70" s="67"/>
      <c r="S70" s="67"/>
      <c r="T70" s="67"/>
      <c r="U70" s="70"/>
    </row>
    <row r="71" spans="1:21" ht="12.75">
      <c r="A71" s="72"/>
      <c r="B71" s="121"/>
      <c r="C71" s="72"/>
      <c r="D71" s="47" t="s">
        <v>34</v>
      </c>
      <c r="E71" s="33">
        <f>SUM(F71:L71)</f>
        <v>1135931.07</v>
      </c>
      <c r="F71" s="35">
        <f t="shared" si="15"/>
        <v>152892.5</v>
      </c>
      <c r="G71" s="35">
        <f t="shared" si="15"/>
        <v>219688.57</v>
      </c>
      <c r="H71" s="35">
        <f t="shared" si="15"/>
        <v>248670</v>
      </c>
      <c r="I71" s="35">
        <f t="shared" si="15"/>
        <v>128670</v>
      </c>
      <c r="J71" s="35">
        <f t="shared" si="15"/>
        <v>128670</v>
      </c>
      <c r="K71" s="35">
        <f t="shared" si="15"/>
        <v>128670</v>
      </c>
      <c r="L71" s="35">
        <f t="shared" si="15"/>
        <v>128670</v>
      </c>
      <c r="M71" s="124"/>
      <c r="N71" s="68"/>
      <c r="O71" s="68"/>
      <c r="P71" s="68"/>
      <c r="Q71" s="68"/>
      <c r="R71" s="68"/>
      <c r="S71" s="68"/>
      <c r="T71" s="68"/>
      <c r="U71" s="71"/>
    </row>
    <row r="82" ht="12.75">
      <c r="H82" s="24"/>
    </row>
    <row r="83" ht="12.75">
      <c r="H83" s="24"/>
    </row>
  </sheetData>
  <sheetProtection/>
  <mergeCells count="132">
    <mergeCell ref="F1:U1"/>
    <mergeCell ref="A4:U4"/>
    <mergeCell ref="A5:A6"/>
    <mergeCell ref="B5:B6"/>
    <mergeCell ref="C5:C6"/>
    <mergeCell ref="D5:D6"/>
    <mergeCell ref="E5:L5"/>
    <mergeCell ref="M5:T5"/>
    <mergeCell ref="U5:U6"/>
    <mergeCell ref="B8:U8"/>
    <mergeCell ref="B9:U9"/>
    <mergeCell ref="A10:A15"/>
    <mergeCell ref="B10:B15"/>
    <mergeCell ref="C10:C15"/>
    <mergeCell ref="M10:M15"/>
    <mergeCell ref="N10:N15"/>
    <mergeCell ref="O10:O15"/>
    <mergeCell ref="P10:P15"/>
    <mergeCell ref="Q10:Q15"/>
    <mergeCell ref="R10:R15"/>
    <mergeCell ref="S10:S15"/>
    <mergeCell ref="T10:T15"/>
    <mergeCell ref="U10:U27"/>
    <mergeCell ref="D11:L11"/>
    <mergeCell ref="A16:A21"/>
    <mergeCell ref="B16:B21"/>
    <mergeCell ref="C16:C21"/>
    <mergeCell ref="M16:M21"/>
    <mergeCell ref="N16:N21"/>
    <mergeCell ref="O22:O27"/>
    <mergeCell ref="P22:P27"/>
    <mergeCell ref="Q22:Q27"/>
    <mergeCell ref="R22:R27"/>
    <mergeCell ref="S22:S27"/>
    <mergeCell ref="T22:T27"/>
    <mergeCell ref="D17:L17"/>
    <mergeCell ref="A22:A27"/>
    <mergeCell ref="B22:B27"/>
    <mergeCell ref="C22:C27"/>
    <mergeCell ref="M22:M27"/>
    <mergeCell ref="N22:N27"/>
    <mergeCell ref="D23:L23"/>
    <mergeCell ref="O16:O21"/>
    <mergeCell ref="P16:P21"/>
    <mergeCell ref="Q16:Q21"/>
    <mergeCell ref="R16:R21"/>
    <mergeCell ref="S16:S21"/>
    <mergeCell ref="T16:T21"/>
    <mergeCell ref="P28:P33"/>
    <mergeCell ref="Q28:Q33"/>
    <mergeCell ref="R28:R33"/>
    <mergeCell ref="S28:S33"/>
    <mergeCell ref="T28:T33"/>
    <mergeCell ref="U28:U33"/>
    <mergeCell ref="A28:A33"/>
    <mergeCell ref="B28:B33"/>
    <mergeCell ref="C28:C33"/>
    <mergeCell ref="M28:M33"/>
    <mergeCell ref="N28:N33"/>
    <mergeCell ref="O28:O33"/>
    <mergeCell ref="D29:L29"/>
    <mergeCell ref="B34:U34"/>
    <mergeCell ref="A35:A40"/>
    <mergeCell ref="B35:B40"/>
    <mergeCell ref="C35:C40"/>
    <mergeCell ref="M35:M40"/>
    <mergeCell ref="N35:N40"/>
    <mergeCell ref="O35:O40"/>
    <mergeCell ref="P35:P40"/>
    <mergeCell ref="Q35:Q40"/>
    <mergeCell ref="R35:R40"/>
    <mergeCell ref="S35:S40"/>
    <mergeCell ref="T35:T40"/>
    <mergeCell ref="U35:U40"/>
    <mergeCell ref="D36:L36"/>
    <mergeCell ref="A41:A46"/>
    <mergeCell ref="B41:B46"/>
    <mergeCell ref="C41:C46"/>
    <mergeCell ref="M41:M46"/>
    <mergeCell ref="N41:N46"/>
    <mergeCell ref="O41:O46"/>
    <mergeCell ref="D42:L42"/>
    <mergeCell ref="B47:U47"/>
    <mergeCell ref="A48:A53"/>
    <mergeCell ref="B48:B53"/>
    <mergeCell ref="C48:C53"/>
    <mergeCell ref="M48:M59"/>
    <mergeCell ref="N48:N59"/>
    <mergeCell ref="O48:O59"/>
    <mergeCell ref="P48:P59"/>
    <mergeCell ref="Q48:Q59"/>
    <mergeCell ref="P41:P46"/>
    <mergeCell ref="Q41:Q46"/>
    <mergeCell ref="R41:R46"/>
    <mergeCell ref="S41:S46"/>
    <mergeCell ref="T41:T46"/>
    <mergeCell ref="U41:U46"/>
    <mergeCell ref="R48:R59"/>
    <mergeCell ref="S48:S59"/>
    <mergeCell ref="T48:T59"/>
    <mergeCell ref="U48:U59"/>
    <mergeCell ref="D49:L49"/>
    <mergeCell ref="A54:A59"/>
    <mergeCell ref="B54:B59"/>
    <mergeCell ref="C54:C59"/>
    <mergeCell ref="D55:L55"/>
    <mergeCell ref="P60:P65"/>
    <mergeCell ref="Q60:Q65"/>
    <mergeCell ref="R60:R65"/>
    <mergeCell ref="S60:S65"/>
    <mergeCell ref="T60:T65"/>
    <mergeCell ref="U60:U65"/>
    <mergeCell ref="A60:A65"/>
    <mergeCell ref="B60:B65"/>
    <mergeCell ref="C60:C65"/>
    <mergeCell ref="M60:M65"/>
    <mergeCell ref="N60:N65"/>
    <mergeCell ref="O60:O65"/>
    <mergeCell ref="D61:L61"/>
    <mergeCell ref="P66:P71"/>
    <mergeCell ref="Q66:Q71"/>
    <mergeCell ref="R66:R71"/>
    <mergeCell ref="S66:S71"/>
    <mergeCell ref="T66:T71"/>
    <mergeCell ref="U66:U71"/>
    <mergeCell ref="A66:A71"/>
    <mergeCell ref="B66:B71"/>
    <mergeCell ref="C66:C71"/>
    <mergeCell ref="M66:M71"/>
    <mergeCell ref="N66:N71"/>
    <mergeCell ref="O66:O71"/>
    <mergeCell ref="D67:L67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cp:lastPrinted>2017-01-20T08:44:11Z</cp:lastPrinted>
  <dcterms:created xsi:type="dcterms:W3CDTF">2017-01-19T07:48:29Z</dcterms:created>
  <dcterms:modified xsi:type="dcterms:W3CDTF">2017-01-23T14:50:53Z</dcterms:modified>
  <cp:category/>
  <cp:version/>
  <cp:contentType/>
  <cp:contentStatus/>
</cp:coreProperties>
</file>