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320" windowHeight="12000" activeTab="1"/>
  </bookViews>
  <sheets>
    <sheet name="Прил 1" sheetId="1" r:id="rId1"/>
    <sheet name="Прил 2" sheetId="2" r:id="rId2"/>
  </sheets>
  <definedNames>
    <definedName name="_xlnm.Print_Area" localSheetId="0">'Прил 1'!$A$1:$X$37</definedName>
  </definedNames>
  <calcPr fullCalcOnLoad="1"/>
</workbook>
</file>

<file path=xl/sharedStrings.xml><?xml version="1.0" encoding="utf-8"?>
<sst xmlns="http://schemas.openxmlformats.org/spreadsheetml/2006/main" count="226" uniqueCount="115">
  <si>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</si>
  <si>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</si>
  <si>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</si>
  <si>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</si>
  <si>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</si>
  <si>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</si>
  <si>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</si>
  <si>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</si>
  <si>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</si>
  <si>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</si>
  <si>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</si>
  <si>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</si>
  <si>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</si>
  <si>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</si>
  <si>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</si>
  <si>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</si>
  <si>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</si>
  <si>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</si>
  <si>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</si>
  <si>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</si>
  <si>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</si>
  <si>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</si>
  <si>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</si>
  <si>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субъекту:</t>
  </si>
  <si>
    <t>Х</t>
  </si>
  <si>
    <t>Плановый год  начала выполнения работ</t>
  </si>
  <si>
    <t>Плановый год  завершения выполнения работ</t>
  </si>
  <si>
    <t xml:space="preserve">за счет средств областного бюджета </t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</si>
  <si>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</si>
  <si>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</si>
  <si>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</si>
  <si>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</si>
  <si>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</si>
  <si>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</si>
  <si>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>4. Указывается в случае подачи заявки на предоставление государственной поддержки за счет средств федерального бюджета.</t>
  </si>
  <si>
    <t>"Форма 1. Адресный перечень многоквартирных домов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</si>
  <si>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</si>
  <si>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>1. Указывается способ формирования фонда капитального ремонта: СС-специальный счет, РО-счет регионального оператора.</t>
  </si>
  <si>
    <t>5. Указывается объем привлеченных кредитных/заемных средств.".</t>
  </si>
  <si>
    <r>
      <t xml:space="preserve">       Утверждена приказом                                                                                                                                                   Минэнерго и ЖКХ Мурманской области                                                                                                                                       от </t>
    </r>
    <r>
      <rPr>
        <u val="single"/>
        <sz val="10"/>
        <color indexed="8"/>
        <rFont val="Times New Roman"/>
        <family val="1"/>
      </rPr>
      <t xml:space="preserve">10.08.2017 </t>
    </r>
    <r>
      <rPr>
        <sz val="10"/>
        <color indexed="8"/>
        <rFont val="Times New Roman"/>
        <family val="1"/>
      </rPr>
      <t xml:space="preserve"> №  </t>
    </r>
    <r>
      <rPr>
        <u val="single"/>
        <sz val="10"/>
        <color indexed="8"/>
        <rFont val="Times New Roman"/>
        <family val="1"/>
      </rPr>
      <t>163</t>
    </r>
  </si>
  <si>
    <r>
      <t xml:space="preserve">      Приложение к приказу                                                                                                         Минэнерго и ЖКХ Мурманской области                                                                                                                                       от </t>
    </r>
    <r>
      <rPr>
        <sz val="10"/>
        <color indexed="8"/>
        <rFont val="Times New Roman"/>
        <family val="1"/>
      </rPr>
      <t>10.07.2017 № 133</t>
    </r>
  </si>
  <si>
    <t>"Форма 2. Планируемые виды работ (услуг) по каждому конкретному многоквартирному дому</t>
  </si>
  <si>
    <t>№ п\п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</si>
  <si>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</si>
  <si>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</si>
  <si>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</si>
  <si>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</si>
  <si>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</si>
  <si>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</si>
  <si>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</si>
  <si>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</si>
  <si>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</si>
  <si>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</si>
  <si>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</si>
  <si>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</si>
  <si>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</si>
  <si>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</si>
  <si>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</si>
  <si>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</si>
  <si>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</si>
  <si>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</si>
  <si>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</si>
  <si>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</si>
  <si>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</si>
  <si>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</si>
  <si>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</si>
  <si>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ед.</t>
  </si>
  <si>
    <t>кв.м.</t>
  </si>
  <si>
    <t>куб.м.</t>
  </si>
  <si>
    <t xml:space="preserve">руб. </t>
  </si>
  <si>
    <t>Итого  по субъекту:</t>
  </si>
  <si>
    <t>Итого по МО 1</t>
  </si>
  <si>
    <t>* не более 1,5 % от стоимости строительно-монтажных работ".</t>
  </si>
  <si>
    <t>ЗАТО Александровск</t>
  </si>
  <si>
    <t>Итого по МО:</t>
  </si>
  <si>
    <t>УК</t>
  </si>
  <si>
    <t>РО</t>
  </si>
  <si>
    <t>1993/ 2003</t>
  </si>
  <si>
    <t>1971,74,86</t>
  </si>
  <si>
    <t>крупнопанельные</t>
  </si>
  <si>
    <t>крупнопанельные+кирпич</t>
  </si>
  <si>
    <t>панельный, керамзито-бетон</t>
  </si>
  <si>
    <t xml:space="preserve">Кирпичная </t>
  </si>
  <si>
    <t>керамзитобетон</t>
  </si>
  <si>
    <t>кирпичные</t>
  </si>
  <si>
    <t>крупнопанельный</t>
  </si>
  <si>
    <t>г. Снежногорск, ул. Октябрьская, д. 24</t>
  </si>
  <si>
    <t>г. Снежногорск, ул. Октябрьская, д. 8/6</t>
  </si>
  <si>
    <t>г. Снежногорск, ул. П. Стеблина, д. 2</t>
  </si>
  <si>
    <t>г. Снежногорск, ул. Бирюкова, д. 25</t>
  </si>
  <si>
    <t>н. п. Оленья Губа, ул. Строителей, д. 38</t>
  </si>
  <si>
    <t>г. Полярный, ул. Сивко, д. 5  (под. 1-5)</t>
  </si>
  <si>
    <t>г. Полярный, ул.Фисановича, д. 7</t>
  </si>
  <si>
    <t>г. Полярный, ул. Видяева, д. 12</t>
  </si>
  <si>
    <t>г. Полярный, ул. Героев "Тумана", д. 11</t>
  </si>
  <si>
    <t xml:space="preserve">г. Гаджиево, ул. Мира, д. 82 </t>
  </si>
  <si>
    <t>Гаджиево, ул. Душенова, д. 100</t>
  </si>
  <si>
    <t>г. Гаджиево, ул. Гаджиева, д. 28</t>
  </si>
  <si>
    <t>г. Гаджиево, ул. Ленина, д. 39</t>
  </si>
  <si>
    <t>г. Гаджиево, ул. Ленина, д. 54</t>
  </si>
  <si>
    <t>г. Гаджиево, ул. Советская, д. 62</t>
  </si>
  <si>
    <t>г. Гаджиево, ул. Мира, д. 83</t>
  </si>
  <si>
    <t>г. Гаджиево, ул. Мира, д. 73</t>
  </si>
  <si>
    <t>г. Гаджиево, ул.Советская, д. 85</t>
  </si>
  <si>
    <t>г. Снежногорск, мкр. Скальный, д. 4</t>
  </si>
  <si>
    <t>г. Гаджиево, наб. С. Преминина, д. 106</t>
  </si>
  <si>
    <t>г. Снежногорск, ул. Октябрьская, д. 32</t>
  </si>
  <si>
    <t>г. Снежногорск, ул. Победы, д. 1/1</t>
  </si>
  <si>
    <t>г. Снежногорск, ул. П. Стеблина, д. 9</t>
  </si>
  <si>
    <t>г. Полярный, ул. Душенова, д. 9</t>
  </si>
  <si>
    <t>кирпич</t>
  </si>
  <si>
    <t>г. Снежногорск, ул. Октябрьская, д. 13</t>
  </si>
  <si>
    <t>г. Снежногорск, ул. Октябрьская, д. 17</t>
  </si>
  <si>
    <t>г. Полярный, ул. Героев "Тумана", д. 2</t>
  </si>
  <si>
    <t>1986/1987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</si>
</sst>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Border="0" applyProtection="0">
      <alignment horizontal="left" vertical="center" wrapText="1"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2" xfId="0" applyFont="1" applyBorder="1" applyAlignment="1">
      <alignment/>
    </xf>
    <xf numFmtId="0" fontId="42" fillId="0" borderId="0" xfId="0" applyFont="1" applyAlignment="1">
      <alignment horizontal="left" vertical="top" wrapText="1"/>
    </xf>
    <xf numFmtId="0" fontId="42" fillId="0" borderId="13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0" xfId="0" applyFont="1" applyAlignment="1">
      <alignment wrapText="1"/>
    </xf>
    <xf numFmtId="0" fontId="4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/>
    </xf>
    <xf numFmtId="173" fontId="43" fillId="0" borderId="10" xfId="59" applyNumberFormat="1" applyFont="1" applyFill="1" applyBorder="1" applyAlignment="1">
      <alignment/>
    </xf>
    <xf numFmtId="173" fontId="5" fillId="0" borderId="10" xfId="59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59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</xf>
    <xf numFmtId="172" fontId="2" fillId="0" borderId="10" xfId="59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71" fontId="2" fillId="0" borderId="10" xfId="59" applyFont="1" applyFill="1" applyBorder="1" applyAlignment="1">
      <alignment vertical="center" wrapText="1"/>
    </xf>
    <xf numFmtId="3" fontId="2" fillId="0" borderId="10" xfId="59" applyNumberFormat="1" applyFont="1" applyFill="1" applyBorder="1" applyAlignment="1">
      <alignment horizontal="center" vertical="center" wrapText="1"/>
    </xf>
    <xf numFmtId="171" fontId="2" fillId="0" borderId="10" xfId="59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1" fillId="0" borderId="0" xfId="59" applyFont="1" applyFill="1" applyAlignment="1">
      <alignment/>
    </xf>
    <xf numFmtId="0" fontId="0" fillId="0" borderId="12" xfId="0" applyFill="1" applyBorder="1" applyAlignment="1">
      <alignment/>
    </xf>
    <xf numFmtId="171" fontId="8" fillId="0" borderId="10" xfId="59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1" fontId="42" fillId="0" borderId="10" xfId="59" applyFont="1" applyFill="1" applyBorder="1" applyAlignment="1">
      <alignment horizontal="center" vertical="center"/>
    </xf>
    <xf numFmtId="173" fontId="42" fillId="0" borderId="0" xfId="59" applyNumberFormat="1" applyFont="1" applyAlignment="1">
      <alignment/>
    </xf>
    <xf numFmtId="173" fontId="42" fillId="0" borderId="10" xfId="59" applyNumberFormat="1" applyFont="1" applyFill="1" applyBorder="1" applyAlignment="1">
      <alignment horizontal="center" vertical="center" wrapText="1"/>
    </xf>
    <xf numFmtId="173" fontId="42" fillId="0" borderId="10" xfId="59" applyNumberFormat="1" applyFont="1" applyFill="1" applyBorder="1" applyAlignment="1">
      <alignment horizontal="center" vertical="center"/>
    </xf>
    <xf numFmtId="173" fontId="0" fillId="0" borderId="10" xfId="59" applyNumberFormat="1" applyFont="1" applyFill="1" applyBorder="1" applyAlignment="1">
      <alignment/>
    </xf>
    <xf numFmtId="173" fontId="42" fillId="0" borderId="0" xfId="59" applyNumberFormat="1" applyFont="1" applyAlignment="1">
      <alignment horizontal="left" vertical="top" wrapText="1"/>
    </xf>
    <xf numFmtId="173" fontId="42" fillId="0" borderId="0" xfId="59" applyNumberFormat="1" applyFont="1" applyAlignment="1">
      <alignment wrapText="1"/>
    </xf>
    <xf numFmtId="0" fontId="44" fillId="0" borderId="11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173" fontId="44" fillId="0" borderId="10" xfId="59" applyNumberFormat="1" applyFont="1" applyFill="1" applyBorder="1" applyAlignment="1">
      <alignment horizontal="center" vertical="center"/>
    </xf>
    <xf numFmtId="171" fontId="44" fillId="0" borderId="10" xfId="59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3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2" fillId="0" borderId="0" xfId="0" applyFont="1" applyAlignment="1">
      <alignment horizontal="right" vertical="top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textRotation="90"/>
    </xf>
    <xf numFmtId="0" fontId="42" fillId="0" borderId="15" xfId="0" applyFont="1" applyFill="1" applyBorder="1" applyAlignment="1">
      <alignment horizontal="center" vertical="center" textRotation="90"/>
    </xf>
    <xf numFmtId="0" fontId="42" fillId="0" borderId="16" xfId="0" applyFont="1" applyFill="1" applyBorder="1" applyAlignment="1">
      <alignment horizontal="center" vertical="center" textRotation="90"/>
    </xf>
    <xf numFmtId="0" fontId="44" fillId="0" borderId="12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4" xfId="0" applyFont="1" applyFill="1" applyBorder="1" applyAlignment="1">
      <alignment horizontal="center" vertical="center" textRotation="90" wrapText="1"/>
    </xf>
    <xf numFmtId="0" fontId="42" fillId="0" borderId="15" xfId="0" applyFont="1" applyFill="1" applyBorder="1" applyAlignment="1">
      <alignment horizontal="center" vertical="center" textRotation="90" wrapText="1"/>
    </xf>
    <xf numFmtId="0" fontId="42" fillId="0" borderId="16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wrapText="1"/>
    </xf>
    <xf numFmtId="173" fontId="42" fillId="0" borderId="14" xfId="59" applyNumberFormat="1" applyFont="1" applyFill="1" applyBorder="1" applyAlignment="1">
      <alignment horizontal="center" vertical="center" textRotation="90" wrapText="1"/>
    </xf>
    <xf numFmtId="173" fontId="42" fillId="0" borderId="15" xfId="59" applyNumberFormat="1" applyFont="1" applyFill="1" applyBorder="1" applyAlignment="1">
      <alignment horizontal="center" vertical="center" textRotation="90" wrapText="1"/>
    </xf>
    <xf numFmtId="173" fontId="42" fillId="0" borderId="16" xfId="59" applyNumberFormat="1" applyFont="1" applyFill="1" applyBorder="1" applyAlignment="1">
      <alignment horizontal="center" vertical="center" textRotation="90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раткосрочный план 20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="110" zoomScaleSheetLayoutView="110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T10" sqref="T9:T10"/>
    </sheetView>
  </sheetViews>
  <sheetFormatPr defaultColWidth="9.140625" defaultRowHeight="15"/>
  <cols>
    <col min="1" max="1" width="3.57421875" style="3" customWidth="1"/>
    <col min="2" max="2" width="34.00390625" style="3" bestFit="1" customWidth="1"/>
    <col min="3" max="4" width="5.421875" style="3" customWidth="1"/>
    <col min="5" max="5" width="4.8515625" style="3" customWidth="1"/>
    <col min="6" max="6" width="9.57421875" style="3" customWidth="1"/>
    <col min="7" max="7" width="6.00390625" style="3" customWidth="1"/>
    <col min="8" max="8" width="15.7109375" style="3" customWidth="1"/>
    <col min="9" max="9" width="4.7109375" style="3" customWidth="1"/>
    <col min="10" max="10" width="4.57421875" style="3" customWidth="1"/>
    <col min="11" max="11" width="12.7109375" style="53" customWidth="1"/>
    <col min="12" max="12" width="11.8515625" style="3" customWidth="1"/>
    <col min="13" max="13" width="12.28125" style="3" customWidth="1"/>
    <col min="14" max="14" width="12.421875" style="3" customWidth="1"/>
    <col min="15" max="15" width="15.140625" style="3" customWidth="1"/>
    <col min="16" max="16" width="6.421875" style="3" customWidth="1"/>
    <col min="17" max="17" width="8.00390625" style="3" customWidth="1"/>
    <col min="18" max="18" width="7.28125" style="3" customWidth="1"/>
    <col min="19" max="19" width="15.57421875" style="3" customWidth="1"/>
    <col min="20" max="20" width="6.57421875" style="3" customWidth="1"/>
    <col min="21" max="21" width="10.7109375" style="3" customWidth="1"/>
    <col min="22" max="22" width="9.28125" style="3" customWidth="1"/>
    <col min="23" max="23" width="5.00390625" style="3" customWidth="1"/>
    <col min="24" max="24" width="4.421875" style="3" customWidth="1"/>
    <col min="25" max="16384" width="9.140625" style="3" customWidth="1"/>
  </cols>
  <sheetData>
    <row r="1" spans="12:23" ht="45" customHeight="1">
      <c r="L1" s="69" t="s">
        <v>39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4" ht="21" customHeigh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30" customHeight="1">
      <c r="A3" s="70" t="s">
        <v>0</v>
      </c>
      <c r="B3" s="70" t="s">
        <v>1</v>
      </c>
      <c r="C3" s="80" t="s">
        <v>29</v>
      </c>
      <c r="D3" s="80" t="s">
        <v>28</v>
      </c>
      <c r="E3" s="80" t="s">
        <v>30</v>
      </c>
      <c r="F3" s="73" t="s">
        <v>2</v>
      </c>
      <c r="G3" s="74"/>
      <c r="H3" s="75" t="s">
        <v>3</v>
      </c>
      <c r="I3" s="75" t="s">
        <v>4</v>
      </c>
      <c r="J3" s="75" t="s">
        <v>5</v>
      </c>
      <c r="K3" s="84" t="s">
        <v>6</v>
      </c>
      <c r="L3" s="87" t="s">
        <v>7</v>
      </c>
      <c r="M3" s="88"/>
      <c r="N3" s="80" t="s">
        <v>8</v>
      </c>
      <c r="O3" s="83" t="s">
        <v>9</v>
      </c>
      <c r="P3" s="83"/>
      <c r="Q3" s="83"/>
      <c r="R3" s="83"/>
      <c r="S3" s="83"/>
      <c r="T3" s="83"/>
      <c r="U3" s="80" t="s">
        <v>10</v>
      </c>
      <c r="V3" s="80" t="s">
        <v>11</v>
      </c>
      <c r="W3" s="80" t="s">
        <v>25</v>
      </c>
      <c r="X3" s="79" t="s">
        <v>26</v>
      </c>
    </row>
    <row r="4" spans="1:24" ht="15" customHeight="1">
      <c r="A4" s="71"/>
      <c r="B4" s="71"/>
      <c r="C4" s="81"/>
      <c r="D4" s="81"/>
      <c r="E4" s="81"/>
      <c r="F4" s="80" t="s">
        <v>12</v>
      </c>
      <c r="G4" s="80" t="s">
        <v>13</v>
      </c>
      <c r="H4" s="76"/>
      <c r="I4" s="76"/>
      <c r="J4" s="76"/>
      <c r="K4" s="85"/>
      <c r="L4" s="80" t="s">
        <v>14</v>
      </c>
      <c r="M4" s="80" t="s">
        <v>15</v>
      </c>
      <c r="N4" s="81"/>
      <c r="O4" s="79" t="s">
        <v>14</v>
      </c>
      <c r="P4" s="83" t="s">
        <v>16</v>
      </c>
      <c r="Q4" s="83"/>
      <c r="R4" s="83"/>
      <c r="S4" s="83"/>
      <c r="T4" s="83"/>
      <c r="U4" s="81"/>
      <c r="V4" s="81"/>
      <c r="W4" s="81"/>
      <c r="X4" s="79"/>
    </row>
    <row r="5" spans="1:24" ht="171" customHeight="1">
      <c r="A5" s="71"/>
      <c r="B5" s="71"/>
      <c r="C5" s="81"/>
      <c r="D5" s="81"/>
      <c r="E5" s="81"/>
      <c r="F5" s="81"/>
      <c r="G5" s="81"/>
      <c r="H5" s="76"/>
      <c r="I5" s="76"/>
      <c r="J5" s="76"/>
      <c r="K5" s="86"/>
      <c r="L5" s="82"/>
      <c r="M5" s="82"/>
      <c r="N5" s="82"/>
      <c r="O5" s="79"/>
      <c r="P5" s="8" t="s">
        <v>36</v>
      </c>
      <c r="Q5" s="8" t="s">
        <v>27</v>
      </c>
      <c r="R5" s="8" t="s">
        <v>17</v>
      </c>
      <c r="S5" s="8" t="s">
        <v>18</v>
      </c>
      <c r="T5" s="8" t="s">
        <v>31</v>
      </c>
      <c r="U5" s="82"/>
      <c r="V5" s="82"/>
      <c r="W5" s="81"/>
      <c r="X5" s="79"/>
    </row>
    <row r="6" spans="1:24" ht="48" customHeight="1">
      <c r="A6" s="72"/>
      <c r="B6" s="72"/>
      <c r="C6" s="82"/>
      <c r="D6" s="82"/>
      <c r="E6" s="82"/>
      <c r="F6" s="82"/>
      <c r="G6" s="82"/>
      <c r="H6" s="77"/>
      <c r="I6" s="77"/>
      <c r="J6" s="77"/>
      <c r="K6" s="54" t="s">
        <v>19</v>
      </c>
      <c r="L6" s="1" t="s">
        <v>19</v>
      </c>
      <c r="M6" s="1" t="s">
        <v>19</v>
      </c>
      <c r="N6" s="1" t="s">
        <v>20</v>
      </c>
      <c r="O6" s="1" t="s">
        <v>21</v>
      </c>
      <c r="P6" s="1" t="s">
        <v>21</v>
      </c>
      <c r="Q6" s="1" t="s">
        <v>21</v>
      </c>
      <c r="R6" s="1" t="s">
        <v>21</v>
      </c>
      <c r="S6" s="1" t="s">
        <v>21</v>
      </c>
      <c r="T6" s="1" t="s">
        <v>21</v>
      </c>
      <c r="U6" s="1" t="s">
        <v>22</v>
      </c>
      <c r="V6" s="1" t="s">
        <v>22</v>
      </c>
      <c r="W6" s="82"/>
      <c r="X6" s="79"/>
    </row>
    <row r="7" spans="1:24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55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7">
        <v>24</v>
      </c>
    </row>
    <row r="8" spans="1:24" ht="12.75">
      <c r="A8" s="65" t="s">
        <v>23</v>
      </c>
      <c r="B8" s="66"/>
      <c r="C8" s="5" t="s">
        <v>24</v>
      </c>
      <c r="D8" s="5" t="s">
        <v>24</v>
      </c>
      <c r="E8" s="5" t="s">
        <v>24</v>
      </c>
      <c r="F8" s="2" t="s">
        <v>24</v>
      </c>
      <c r="G8" s="2" t="s">
        <v>24</v>
      </c>
      <c r="H8" s="2" t="s">
        <v>24</v>
      </c>
      <c r="I8" s="2" t="s">
        <v>24</v>
      </c>
      <c r="J8" s="2" t="s">
        <v>24</v>
      </c>
      <c r="K8" s="5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6"/>
    </row>
    <row r="9" spans="1:24" ht="12.75">
      <c r="A9" s="65" t="s">
        <v>73</v>
      </c>
      <c r="B9" s="66"/>
      <c r="C9" s="4"/>
      <c r="D9" s="4"/>
      <c r="E9" s="4"/>
      <c r="F9" s="2"/>
      <c r="G9" s="2"/>
      <c r="H9" s="2"/>
      <c r="I9" s="2"/>
      <c r="J9" s="2"/>
      <c r="K9" s="5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6"/>
    </row>
    <row r="10" spans="1:24" s="64" customFormat="1" ht="12.75">
      <c r="A10" s="67" t="s">
        <v>74</v>
      </c>
      <c r="B10" s="68"/>
      <c r="C10" s="59"/>
      <c r="D10" s="59"/>
      <c r="E10" s="59"/>
      <c r="F10" s="60"/>
      <c r="G10" s="60"/>
      <c r="H10" s="60"/>
      <c r="I10" s="60"/>
      <c r="J10" s="60"/>
      <c r="K10" s="61">
        <f>SUM(K11:K37)</f>
        <v>151373.90000000002</v>
      </c>
      <c r="L10" s="61">
        <f aca="true" t="shared" si="0" ref="L10:U10">SUM(L11:L37)</f>
        <v>133393.5</v>
      </c>
      <c r="M10" s="61">
        <f t="shared" si="0"/>
        <v>70159.3</v>
      </c>
      <c r="N10" s="61">
        <f t="shared" si="0"/>
        <v>6825.299999999999</v>
      </c>
      <c r="O10" s="61">
        <f t="shared" si="0"/>
        <v>77089343.83775003</v>
      </c>
      <c r="P10" s="61">
        <f t="shared" si="0"/>
        <v>0</v>
      </c>
      <c r="Q10" s="61">
        <f t="shared" si="0"/>
        <v>0</v>
      </c>
      <c r="R10" s="61">
        <f t="shared" si="0"/>
        <v>0</v>
      </c>
      <c r="S10" s="61">
        <f t="shared" si="0"/>
        <v>77089343.83775003</v>
      </c>
      <c r="T10" s="61">
        <f t="shared" si="0"/>
        <v>0</v>
      </c>
      <c r="U10" s="61">
        <f t="shared" si="0"/>
        <v>17956.339688103046</v>
      </c>
      <c r="V10" s="62"/>
      <c r="W10" s="60"/>
      <c r="X10" s="63"/>
    </row>
    <row r="11" spans="1:24" ht="12.75">
      <c r="A11" s="11">
        <v>1</v>
      </c>
      <c r="B11" s="12" t="s">
        <v>107</v>
      </c>
      <c r="C11" s="12" t="s">
        <v>76</v>
      </c>
      <c r="D11" s="12" t="s">
        <v>75</v>
      </c>
      <c r="E11" s="12"/>
      <c r="F11" s="2">
        <v>1975</v>
      </c>
      <c r="G11" s="2">
        <v>2017</v>
      </c>
      <c r="H11" s="2" t="s">
        <v>110</v>
      </c>
      <c r="I11" s="2">
        <v>9</v>
      </c>
      <c r="J11" s="2">
        <v>1</v>
      </c>
      <c r="K11" s="23">
        <v>2856</v>
      </c>
      <c r="L11" s="23">
        <v>2456.5</v>
      </c>
      <c r="M11" s="24">
        <f>L11-1692.4</f>
        <v>764.0999999999999</v>
      </c>
      <c r="N11" s="25">
        <v>94</v>
      </c>
      <c r="O11" s="52">
        <f>SUM(P11:T11)</f>
        <v>2855540.1482499996</v>
      </c>
      <c r="P11" s="52"/>
      <c r="Q11" s="52"/>
      <c r="R11" s="52"/>
      <c r="S11" s="52">
        <f>'Прил 2'!C10</f>
        <v>2855540.1482499996</v>
      </c>
      <c r="T11" s="52"/>
      <c r="U11" s="52"/>
      <c r="V11" s="52"/>
      <c r="W11" s="2">
        <v>2017</v>
      </c>
      <c r="X11" s="6">
        <v>2018</v>
      </c>
    </row>
    <row r="12" spans="1:24" ht="12.75">
      <c r="A12" s="26">
        <v>2</v>
      </c>
      <c r="B12" s="12" t="s">
        <v>104</v>
      </c>
      <c r="C12" s="12" t="s">
        <v>76</v>
      </c>
      <c r="D12" s="12" t="s">
        <v>75</v>
      </c>
      <c r="E12" s="12"/>
      <c r="F12" s="14" t="s">
        <v>77</v>
      </c>
      <c r="G12" s="2"/>
      <c r="H12" s="16" t="s">
        <v>79</v>
      </c>
      <c r="I12" s="18">
        <v>9</v>
      </c>
      <c r="J12" s="18">
        <v>4</v>
      </c>
      <c r="K12" s="55">
        <v>8518.8</v>
      </c>
      <c r="L12" s="2">
        <v>7441.8</v>
      </c>
      <c r="M12" s="2">
        <v>4573.1</v>
      </c>
      <c r="N12" s="2">
        <v>367</v>
      </c>
      <c r="O12" s="52">
        <f>SUM(P12:T12)</f>
        <v>4604631.45065</v>
      </c>
      <c r="P12" s="52"/>
      <c r="Q12" s="52"/>
      <c r="R12" s="52"/>
      <c r="S12" s="52">
        <f>'Прил 2'!C11</f>
        <v>4604631.45065</v>
      </c>
      <c r="T12" s="52"/>
      <c r="U12" s="52">
        <f>O12/L12</f>
        <v>618.7523785441695</v>
      </c>
      <c r="V12" s="52"/>
      <c r="W12" s="2">
        <v>2018</v>
      </c>
      <c r="X12" s="2">
        <v>2018</v>
      </c>
    </row>
    <row r="13" spans="1:24" ht="12.75">
      <c r="A13" s="26">
        <v>3</v>
      </c>
      <c r="B13" s="14" t="s">
        <v>86</v>
      </c>
      <c r="C13" s="12" t="s">
        <v>76</v>
      </c>
      <c r="D13" s="12" t="s">
        <v>75</v>
      </c>
      <c r="E13" s="12"/>
      <c r="F13" s="14">
        <v>1981</v>
      </c>
      <c r="G13" s="2"/>
      <c r="H13" s="16" t="s">
        <v>79</v>
      </c>
      <c r="I13" s="18">
        <v>5</v>
      </c>
      <c r="J13" s="18">
        <v>5</v>
      </c>
      <c r="K13" s="55">
        <v>4032.8</v>
      </c>
      <c r="L13" s="2">
        <v>3579.2</v>
      </c>
      <c r="M13" s="2">
        <v>2623.5</v>
      </c>
      <c r="N13" s="2">
        <v>172</v>
      </c>
      <c r="O13" s="52">
        <f aca="true" t="shared" si="1" ref="O13:O37">SUM(P13:T13)</f>
        <v>7695263.5263</v>
      </c>
      <c r="P13" s="52"/>
      <c r="Q13" s="52"/>
      <c r="R13" s="52"/>
      <c r="S13" s="52">
        <f>'Прил 2'!C12</f>
        <v>7695263.5263</v>
      </c>
      <c r="T13" s="52"/>
      <c r="U13" s="52">
        <f aca="true" t="shared" si="2" ref="U13:U37">O13/L13</f>
        <v>2149.9953973793026</v>
      </c>
      <c r="V13" s="52"/>
      <c r="W13" s="2">
        <v>2018</v>
      </c>
      <c r="X13" s="2">
        <v>2018</v>
      </c>
    </row>
    <row r="14" spans="1:24" ht="12.75">
      <c r="A14" s="26">
        <v>4</v>
      </c>
      <c r="B14" s="14" t="s">
        <v>87</v>
      </c>
      <c r="C14" s="12" t="s">
        <v>76</v>
      </c>
      <c r="D14" s="12" t="s">
        <v>75</v>
      </c>
      <c r="E14" s="12"/>
      <c r="F14" s="14">
        <v>1987</v>
      </c>
      <c r="G14" s="2"/>
      <c r="H14" s="16" t="s">
        <v>79</v>
      </c>
      <c r="I14" s="18">
        <v>9</v>
      </c>
      <c r="J14" s="18">
        <v>3</v>
      </c>
      <c r="K14" s="55">
        <v>6522.1</v>
      </c>
      <c r="L14" s="2">
        <v>5710.8</v>
      </c>
      <c r="M14" s="2">
        <v>3378.6</v>
      </c>
      <c r="N14" s="2">
        <v>226</v>
      </c>
      <c r="O14" s="52">
        <f t="shared" si="1"/>
        <v>509999.99575</v>
      </c>
      <c r="P14" s="52"/>
      <c r="Q14" s="52"/>
      <c r="R14" s="52"/>
      <c r="S14" s="52">
        <f>'Прил 2'!C13</f>
        <v>509999.99575</v>
      </c>
      <c r="T14" s="52"/>
      <c r="U14" s="52">
        <f t="shared" si="2"/>
        <v>89.30447498599145</v>
      </c>
      <c r="V14" s="52"/>
      <c r="W14" s="2">
        <v>2018</v>
      </c>
      <c r="X14" s="2">
        <v>2018</v>
      </c>
    </row>
    <row r="15" spans="1:24" ht="25.5">
      <c r="A15" s="26">
        <v>5</v>
      </c>
      <c r="B15" s="14" t="s">
        <v>88</v>
      </c>
      <c r="C15" s="12" t="s">
        <v>76</v>
      </c>
      <c r="D15" s="12" t="s">
        <v>75</v>
      </c>
      <c r="E15" s="12"/>
      <c r="F15" s="14">
        <v>1978</v>
      </c>
      <c r="G15" s="2"/>
      <c r="H15" s="16" t="s">
        <v>80</v>
      </c>
      <c r="I15" s="18">
        <v>9</v>
      </c>
      <c r="J15" s="18">
        <v>9</v>
      </c>
      <c r="K15" s="55">
        <v>18655.8</v>
      </c>
      <c r="L15" s="2">
        <v>16394.7</v>
      </c>
      <c r="M15" s="2">
        <v>9611.5</v>
      </c>
      <c r="N15" s="2">
        <v>710</v>
      </c>
      <c r="O15" s="52">
        <f t="shared" si="1"/>
        <v>1529906.7798000001</v>
      </c>
      <c r="P15" s="52"/>
      <c r="Q15" s="52"/>
      <c r="R15" s="52"/>
      <c r="S15" s="52">
        <f>'Прил 2'!C14</f>
        <v>1529906.7798000001</v>
      </c>
      <c r="T15" s="52"/>
      <c r="U15" s="52">
        <f t="shared" si="2"/>
        <v>93.31715614192392</v>
      </c>
      <c r="V15" s="52"/>
      <c r="W15" s="2">
        <v>2018</v>
      </c>
      <c r="X15" s="2">
        <v>2018</v>
      </c>
    </row>
    <row r="16" spans="1:24" ht="12.75">
      <c r="A16" s="26">
        <v>6</v>
      </c>
      <c r="B16" s="14" t="s">
        <v>89</v>
      </c>
      <c r="C16" s="12" t="s">
        <v>76</v>
      </c>
      <c r="D16" s="12" t="s">
        <v>75</v>
      </c>
      <c r="E16" s="12"/>
      <c r="F16" s="14">
        <v>1974</v>
      </c>
      <c r="G16" s="2"/>
      <c r="H16" s="16" t="s">
        <v>79</v>
      </c>
      <c r="I16" s="18">
        <v>9</v>
      </c>
      <c r="J16" s="18">
        <v>5</v>
      </c>
      <c r="K16" s="55">
        <v>9832</v>
      </c>
      <c r="L16" s="2">
        <v>8564.8</v>
      </c>
      <c r="M16" s="2">
        <v>4651</v>
      </c>
      <c r="N16" s="2">
        <v>375</v>
      </c>
      <c r="O16" s="52">
        <f t="shared" si="1"/>
        <v>849999.9963</v>
      </c>
      <c r="P16" s="52"/>
      <c r="Q16" s="52"/>
      <c r="R16" s="52"/>
      <c r="S16" s="52">
        <f>'Прил 2'!C15</f>
        <v>849999.9963</v>
      </c>
      <c r="T16" s="52"/>
      <c r="U16" s="52">
        <f t="shared" si="2"/>
        <v>99.24341447552774</v>
      </c>
      <c r="V16" s="52"/>
      <c r="W16" s="2">
        <v>2018</v>
      </c>
      <c r="X16" s="2">
        <v>2018</v>
      </c>
    </row>
    <row r="17" spans="1:24" ht="25.5">
      <c r="A17" s="26">
        <v>7</v>
      </c>
      <c r="B17" s="14" t="s">
        <v>106</v>
      </c>
      <c r="C17" s="12" t="s">
        <v>76</v>
      </c>
      <c r="D17" s="12" t="s">
        <v>75</v>
      </c>
      <c r="E17" s="12"/>
      <c r="F17" s="14">
        <v>1983</v>
      </c>
      <c r="G17" s="2"/>
      <c r="H17" s="16" t="s">
        <v>80</v>
      </c>
      <c r="I17" s="18">
        <v>5</v>
      </c>
      <c r="J17" s="18">
        <v>9</v>
      </c>
      <c r="K17" s="55">
        <v>10725.7</v>
      </c>
      <c r="L17" s="2">
        <v>9574.7</v>
      </c>
      <c r="M17" s="2">
        <v>7745.1</v>
      </c>
      <c r="N17" s="2">
        <v>1829.6</v>
      </c>
      <c r="O17" s="52">
        <f t="shared" si="1"/>
        <v>7095775.943899999</v>
      </c>
      <c r="P17" s="52"/>
      <c r="Q17" s="52"/>
      <c r="R17" s="52"/>
      <c r="S17" s="52">
        <f>'Прил 2'!C16</f>
        <v>7095775.943899999</v>
      </c>
      <c r="T17" s="52"/>
      <c r="U17" s="52">
        <f t="shared" si="2"/>
        <v>741.0964253605856</v>
      </c>
      <c r="V17" s="52"/>
      <c r="W17" s="2">
        <v>2018</v>
      </c>
      <c r="X17" s="2">
        <v>2018</v>
      </c>
    </row>
    <row r="18" spans="1:24" ht="15">
      <c r="A18" s="26">
        <v>8</v>
      </c>
      <c r="B18" s="14" t="s">
        <v>108</v>
      </c>
      <c r="C18" s="12" t="s">
        <v>76</v>
      </c>
      <c r="D18" s="12" t="s">
        <v>75</v>
      </c>
      <c r="E18" s="12"/>
      <c r="F18" s="14">
        <v>1985</v>
      </c>
      <c r="G18" s="2"/>
      <c r="H18" s="16" t="s">
        <v>79</v>
      </c>
      <c r="I18" s="18">
        <v>9</v>
      </c>
      <c r="J18" s="18">
        <v>2</v>
      </c>
      <c r="K18" s="56">
        <v>3916.7</v>
      </c>
      <c r="L18" s="15">
        <f>3340.3+39</f>
        <v>3379.3</v>
      </c>
      <c r="M18" s="15">
        <f>1552.5+445.8</f>
        <v>1998.3</v>
      </c>
      <c r="N18" s="15">
        <v>153</v>
      </c>
      <c r="O18" s="52">
        <f t="shared" si="1"/>
        <v>6227493.4012</v>
      </c>
      <c r="P18" s="52"/>
      <c r="Q18" s="52"/>
      <c r="R18" s="52"/>
      <c r="S18" s="52">
        <f>'Прил 2'!C17</f>
        <v>6227493.4012</v>
      </c>
      <c r="T18" s="52"/>
      <c r="U18" s="52">
        <f t="shared" si="2"/>
        <v>1842.8353212795548</v>
      </c>
      <c r="V18" s="52"/>
      <c r="W18" s="2">
        <v>2018</v>
      </c>
      <c r="X18" s="2">
        <v>2018</v>
      </c>
    </row>
    <row r="19" spans="1:24" ht="15">
      <c r="A19" s="26">
        <v>9</v>
      </c>
      <c r="B19" s="14" t="s">
        <v>111</v>
      </c>
      <c r="C19" s="27" t="s">
        <v>76</v>
      </c>
      <c r="D19" s="27" t="s">
        <v>75</v>
      </c>
      <c r="E19" s="27"/>
      <c r="F19" s="14">
        <v>1986</v>
      </c>
      <c r="G19" s="2"/>
      <c r="H19" s="16" t="s">
        <v>79</v>
      </c>
      <c r="I19" s="18">
        <v>9</v>
      </c>
      <c r="J19" s="18">
        <v>4</v>
      </c>
      <c r="K19" s="56">
        <v>7735.7</v>
      </c>
      <c r="L19" s="15">
        <f>SUM(M19:N19)</f>
        <v>6737.900000000001</v>
      </c>
      <c r="M19" s="15">
        <v>6603.8</v>
      </c>
      <c r="N19" s="15">
        <v>134.1</v>
      </c>
      <c r="O19" s="52">
        <f t="shared" si="1"/>
        <v>303780.17</v>
      </c>
      <c r="P19" s="52"/>
      <c r="Q19" s="52"/>
      <c r="R19" s="52"/>
      <c r="S19" s="52">
        <f>'Прил 2'!C18</f>
        <v>303780.17</v>
      </c>
      <c r="T19" s="52"/>
      <c r="U19" s="52">
        <f t="shared" si="2"/>
        <v>45.085289185057654</v>
      </c>
      <c r="V19" s="52"/>
      <c r="W19" s="2">
        <v>2018</v>
      </c>
      <c r="X19" s="2">
        <v>2019</v>
      </c>
    </row>
    <row r="20" spans="1:24" ht="15">
      <c r="A20" s="26">
        <v>10</v>
      </c>
      <c r="B20" s="14" t="s">
        <v>112</v>
      </c>
      <c r="C20" s="27" t="s">
        <v>76</v>
      </c>
      <c r="D20" s="27" t="s">
        <v>75</v>
      </c>
      <c r="E20" s="27"/>
      <c r="F20" s="14">
        <v>1986</v>
      </c>
      <c r="G20" s="2"/>
      <c r="H20" s="16" t="s">
        <v>79</v>
      </c>
      <c r="I20" s="18">
        <v>9</v>
      </c>
      <c r="J20" s="18">
        <v>1</v>
      </c>
      <c r="K20" s="56">
        <v>1929.7</v>
      </c>
      <c r="L20" s="15">
        <f>SUM(M20:N20)</f>
        <v>1687</v>
      </c>
      <c r="M20" s="15">
        <v>1470.6</v>
      </c>
      <c r="N20" s="15">
        <v>216.4</v>
      </c>
      <c r="O20" s="52">
        <f t="shared" si="1"/>
        <v>75945.04</v>
      </c>
      <c r="P20" s="52"/>
      <c r="Q20" s="52"/>
      <c r="R20" s="52"/>
      <c r="S20" s="52">
        <f>'Прил 2'!C19</f>
        <v>75945.04</v>
      </c>
      <c r="T20" s="52"/>
      <c r="U20" s="52">
        <f t="shared" si="2"/>
        <v>45.01780675755779</v>
      </c>
      <c r="V20" s="52"/>
      <c r="W20" s="2">
        <v>2018</v>
      </c>
      <c r="X20" s="2">
        <v>2019</v>
      </c>
    </row>
    <row r="21" spans="1:24" ht="25.5">
      <c r="A21" s="26">
        <v>11</v>
      </c>
      <c r="B21" s="14" t="s">
        <v>90</v>
      </c>
      <c r="C21" s="27" t="s">
        <v>76</v>
      </c>
      <c r="D21" s="27" t="s">
        <v>75</v>
      </c>
      <c r="E21" s="12"/>
      <c r="F21" s="14">
        <v>1979</v>
      </c>
      <c r="G21" s="2"/>
      <c r="H21" s="16" t="s">
        <v>81</v>
      </c>
      <c r="I21" s="18">
        <v>5</v>
      </c>
      <c r="J21" s="18">
        <v>3</v>
      </c>
      <c r="K21" s="55">
        <v>2353.9</v>
      </c>
      <c r="L21" s="2">
        <v>2069.7</v>
      </c>
      <c r="M21" s="2">
        <v>0</v>
      </c>
      <c r="N21" s="2">
        <v>118</v>
      </c>
      <c r="O21" s="52">
        <f t="shared" si="1"/>
        <v>1482029.38205</v>
      </c>
      <c r="P21" s="52"/>
      <c r="Q21" s="52"/>
      <c r="R21" s="52"/>
      <c r="S21" s="52">
        <f>'Прил 2'!C20</f>
        <v>1482029.38205</v>
      </c>
      <c r="T21" s="52"/>
      <c r="U21" s="52">
        <f t="shared" si="2"/>
        <v>716.0600000241581</v>
      </c>
      <c r="V21" s="52"/>
      <c r="W21" s="2">
        <v>2018</v>
      </c>
      <c r="X21" s="2">
        <v>2018</v>
      </c>
    </row>
    <row r="22" spans="1:24" ht="12.75">
      <c r="A22" s="26">
        <v>12</v>
      </c>
      <c r="B22" s="14" t="s">
        <v>91</v>
      </c>
      <c r="C22" s="27" t="s">
        <v>76</v>
      </c>
      <c r="D22" s="27" t="s">
        <v>75</v>
      </c>
      <c r="E22" s="12"/>
      <c r="F22" s="14">
        <v>1981</v>
      </c>
      <c r="G22" s="2"/>
      <c r="H22" s="16" t="s">
        <v>79</v>
      </c>
      <c r="I22" s="19">
        <v>5</v>
      </c>
      <c r="J22" s="18">
        <v>8</v>
      </c>
      <c r="K22" s="55">
        <v>6309</v>
      </c>
      <c r="L22" s="2">
        <v>5541.1</v>
      </c>
      <c r="M22" s="2">
        <v>1312.9</v>
      </c>
      <c r="N22" s="2">
        <v>244</v>
      </c>
      <c r="O22" s="52">
        <f t="shared" si="1"/>
        <v>3961701.7972</v>
      </c>
      <c r="P22" s="52"/>
      <c r="Q22" s="52"/>
      <c r="R22" s="52"/>
      <c r="S22" s="52">
        <f>'Прил 2'!C21</f>
        <v>3961701.7972</v>
      </c>
      <c r="T22" s="52"/>
      <c r="U22" s="52">
        <f t="shared" si="2"/>
        <v>714.966666762917</v>
      </c>
      <c r="V22" s="52"/>
      <c r="W22" s="2">
        <v>2018</v>
      </c>
      <c r="X22" s="2">
        <v>2018</v>
      </c>
    </row>
    <row r="23" spans="1:24" ht="15">
      <c r="A23" s="26">
        <v>13</v>
      </c>
      <c r="B23" s="14" t="s">
        <v>92</v>
      </c>
      <c r="C23" s="27" t="s">
        <v>76</v>
      </c>
      <c r="D23" s="27" t="s">
        <v>75</v>
      </c>
      <c r="E23" s="12"/>
      <c r="F23" s="15">
        <v>1981</v>
      </c>
      <c r="G23" s="2"/>
      <c r="H23" s="17" t="s">
        <v>79</v>
      </c>
      <c r="I23" s="19">
        <v>9</v>
      </c>
      <c r="J23" s="18">
        <v>3</v>
      </c>
      <c r="K23" s="55">
        <v>5801.1</v>
      </c>
      <c r="L23" s="2">
        <v>5039.1</v>
      </c>
      <c r="M23" s="2">
        <v>1751.1</v>
      </c>
      <c r="N23" s="2">
        <v>225</v>
      </c>
      <c r="O23" s="52">
        <f t="shared" si="1"/>
        <v>5696216.225349999</v>
      </c>
      <c r="P23" s="52"/>
      <c r="Q23" s="52"/>
      <c r="R23" s="52"/>
      <c r="S23" s="52">
        <f>'Прил 2'!C22</f>
        <v>5696216.225349999</v>
      </c>
      <c r="T23" s="52"/>
      <c r="U23" s="52">
        <f t="shared" si="2"/>
        <v>1130.4034897799208</v>
      </c>
      <c r="V23" s="52"/>
      <c r="W23" s="2">
        <v>2018</v>
      </c>
      <c r="X23" s="2">
        <v>2018</v>
      </c>
    </row>
    <row r="24" spans="1:24" ht="12.75">
      <c r="A24" s="26">
        <v>14</v>
      </c>
      <c r="B24" s="14" t="s">
        <v>93</v>
      </c>
      <c r="C24" s="27" t="s">
        <v>76</v>
      </c>
      <c r="D24" s="27" t="s">
        <v>75</v>
      </c>
      <c r="E24" s="12"/>
      <c r="F24" s="14" t="s">
        <v>78</v>
      </c>
      <c r="G24" s="2"/>
      <c r="H24" s="16" t="s">
        <v>82</v>
      </c>
      <c r="I24" s="18">
        <v>5</v>
      </c>
      <c r="J24" s="18">
        <v>4</v>
      </c>
      <c r="K24" s="55">
        <v>6453.1</v>
      </c>
      <c r="L24" s="2">
        <v>5387.3</v>
      </c>
      <c r="M24" s="2">
        <v>1438.2</v>
      </c>
      <c r="N24" s="2">
        <v>234</v>
      </c>
      <c r="O24" s="52">
        <f t="shared" si="1"/>
        <v>4829108.07925</v>
      </c>
      <c r="P24" s="52"/>
      <c r="Q24" s="52"/>
      <c r="R24" s="52"/>
      <c r="S24" s="52">
        <f>'Прил 2'!C23</f>
        <v>4829108.07925</v>
      </c>
      <c r="T24" s="52"/>
      <c r="U24" s="52">
        <f t="shared" si="2"/>
        <v>896.3874444062889</v>
      </c>
      <c r="V24" s="52"/>
      <c r="W24" s="2">
        <v>2018</v>
      </c>
      <c r="X24" s="2">
        <v>2018</v>
      </c>
    </row>
    <row r="25" spans="1:24" ht="12.75">
      <c r="A25" s="26">
        <v>15</v>
      </c>
      <c r="B25" s="14" t="s">
        <v>94</v>
      </c>
      <c r="C25" s="27" t="s">
        <v>76</v>
      </c>
      <c r="D25" s="27" t="s">
        <v>75</v>
      </c>
      <c r="E25" s="12"/>
      <c r="F25" s="14">
        <v>1970</v>
      </c>
      <c r="G25" s="2"/>
      <c r="H25" s="16" t="s">
        <v>82</v>
      </c>
      <c r="I25" s="18">
        <v>5</v>
      </c>
      <c r="J25" s="18">
        <v>4</v>
      </c>
      <c r="K25" s="55">
        <v>4305.3</v>
      </c>
      <c r="L25" s="2">
        <v>3929.4</v>
      </c>
      <c r="M25" s="2">
        <v>951.3</v>
      </c>
      <c r="N25" s="2">
        <v>184</v>
      </c>
      <c r="O25" s="52">
        <f t="shared" si="1"/>
        <v>4498219.9367</v>
      </c>
      <c r="P25" s="52"/>
      <c r="Q25" s="52"/>
      <c r="R25" s="52"/>
      <c r="S25" s="52">
        <f>'Прил 2'!C24</f>
        <v>4498219.9367</v>
      </c>
      <c r="T25" s="52"/>
      <c r="U25" s="52">
        <f t="shared" si="2"/>
        <v>1144.7599981422102</v>
      </c>
      <c r="V25" s="52"/>
      <c r="W25" s="2">
        <v>2018</v>
      </c>
      <c r="X25" s="2">
        <v>2018</v>
      </c>
    </row>
    <row r="26" spans="1:24" ht="12.75">
      <c r="A26" s="26">
        <v>16</v>
      </c>
      <c r="B26" s="14" t="s">
        <v>109</v>
      </c>
      <c r="C26" s="27" t="s">
        <v>76</v>
      </c>
      <c r="D26" s="27" t="s">
        <v>75</v>
      </c>
      <c r="E26" s="12"/>
      <c r="F26" s="14">
        <v>1985</v>
      </c>
      <c r="G26" s="2"/>
      <c r="H26" s="16" t="s">
        <v>79</v>
      </c>
      <c r="I26" s="18">
        <v>9</v>
      </c>
      <c r="J26" s="18">
        <v>5</v>
      </c>
      <c r="K26" s="55">
        <v>10672.7</v>
      </c>
      <c r="L26" s="2">
        <f>SUM(M26:N26)</f>
        <v>9258</v>
      </c>
      <c r="M26" s="2">
        <v>9146.1</v>
      </c>
      <c r="N26" s="2">
        <v>111.9</v>
      </c>
      <c r="O26" s="52">
        <f t="shared" si="1"/>
        <v>9341240.101799998</v>
      </c>
      <c r="P26" s="52"/>
      <c r="Q26" s="52"/>
      <c r="R26" s="52"/>
      <c r="S26" s="52">
        <f>'Прил 2'!C25</f>
        <v>9341240.101799998</v>
      </c>
      <c r="T26" s="52"/>
      <c r="U26" s="52">
        <f t="shared" si="2"/>
        <v>1008.9911537913155</v>
      </c>
      <c r="V26" s="52"/>
      <c r="W26" s="2">
        <v>2018</v>
      </c>
      <c r="X26" s="2">
        <v>2019</v>
      </c>
    </row>
    <row r="27" spans="1:24" ht="12.75">
      <c r="A27" s="26">
        <v>17</v>
      </c>
      <c r="B27" s="14" t="s">
        <v>113</v>
      </c>
      <c r="C27" s="27" t="s">
        <v>76</v>
      </c>
      <c r="D27" s="27" t="s">
        <v>75</v>
      </c>
      <c r="E27" s="27"/>
      <c r="F27" s="14" t="s">
        <v>114</v>
      </c>
      <c r="G27" s="2"/>
      <c r="H27" s="16" t="s">
        <v>79</v>
      </c>
      <c r="I27" s="18">
        <v>9</v>
      </c>
      <c r="J27" s="18">
        <v>7</v>
      </c>
      <c r="K27" s="55">
        <v>13038.6</v>
      </c>
      <c r="L27" s="2">
        <f>SUM(M27:N27)</f>
        <v>12124</v>
      </c>
      <c r="M27" s="2">
        <v>11881.7</v>
      </c>
      <c r="N27" s="2">
        <v>242.3</v>
      </c>
      <c r="O27" s="52">
        <f t="shared" si="1"/>
        <v>227835.12</v>
      </c>
      <c r="P27" s="52"/>
      <c r="Q27" s="52"/>
      <c r="R27" s="52"/>
      <c r="S27" s="52">
        <f>'Прил 2'!C26</f>
        <v>227835.12</v>
      </c>
      <c r="T27" s="52"/>
      <c r="U27" s="52">
        <f t="shared" si="2"/>
        <v>18.792075222698777</v>
      </c>
      <c r="V27" s="52"/>
      <c r="W27" s="2">
        <v>2018</v>
      </c>
      <c r="X27" s="2">
        <v>2019</v>
      </c>
    </row>
    <row r="28" spans="1:24" ht="12.75">
      <c r="A28" s="26">
        <v>18</v>
      </c>
      <c r="B28" s="14" t="s">
        <v>95</v>
      </c>
      <c r="C28" s="27" t="s">
        <v>76</v>
      </c>
      <c r="D28" s="27" t="s">
        <v>75</v>
      </c>
      <c r="E28" s="12"/>
      <c r="F28" s="14">
        <v>1979</v>
      </c>
      <c r="G28" s="2"/>
      <c r="H28" s="16" t="s">
        <v>83</v>
      </c>
      <c r="I28" s="18">
        <v>5</v>
      </c>
      <c r="J28" s="18">
        <v>3</v>
      </c>
      <c r="K28" s="55">
        <v>2372.3</v>
      </c>
      <c r="L28" s="2">
        <v>2082.1</v>
      </c>
      <c r="M28" s="2">
        <v>0</v>
      </c>
      <c r="N28" s="2">
        <v>100</v>
      </c>
      <c r="O28" s="52">
        <f t="shared" si="1"/>
        <v>2982948.1577</v>
      </c>
      <c r="P28" s="52"/>
      <c r="Q28" s="52"/>
      <c r="R28" s="52"/>
      <c r="S28" s="52">
        <f>'Прил 2'!C27</f>
        <v>2982948.1577</v>
      </c>
      <c r="T28" s="52"/>
      <c r="U28" s="52">
        <f t="shared" si="2"/>
        <v>1432.6632523413862</v>
      </c>
      <c r="V28" s="52"/>
      <c r="W28" s="2">
        <v>2018</v>
      </c>
      <c r="X28" s="2">
        <v>2018</v>
      </c>
    </row>
    <row r="29" spans="1:24" ht="12.75">
      <c r="A29" s="26">
        <v>19</v>
      </c>
      <c r="B29" s="14" t="s">
        <v>96</v>
      </c>
      <c r="C29" s="27" t="s">
        <v>76</v>
      </c>
      <c r="D29" s="27" t="s">
        <v>75</v>
      </c>
      <c r="E29" s="12"/>
      <c r="F29" s="14">
        <v>1983</v>
      </c>
      <c r="G29" s="2"/>
      <c r="H29" s="16" t="s">
        <v>79</v>
      </c>
      <c r="I29" s="20">
        <v>5</v>
      </c>
      <c r="J29" s="18">
        <v>5</v>
      </c>
      <c r="K29" s="55">
        <v>3956.2</v>
      </c>
      <c r="L29" s="2">
        <v>3531.3</v>
      </c>
      <c r="M29" s="2">
        <v>63.5</v>
      </c>
      <c r="N29" s="2">
        <v>192</v>
      </c>
      <c r="O29" s="52">
        <f t="shared" si="1"/>
        <v>3719042.1135</v>
      </c>
      <c r="P29" s="52"/>
      <c r="Q29" s="52"/>
      <c r="R29" s="52"/>
      <c r="S29" s="52">
        <f>'Прил 2'!C28</f>
        <v>3719042.1135</v>
      </c>
      <c r="T29" s="52"/>
      <c r="U29" s="52">
        <f t="shared" si="2"/>
        <v>1053.1651554668251</v>
      </c>
      <c r="V29" s="52"/>
      <c r="W29" s="2">
        <v>2018</v>
      </c>
      <c r="X29" s="2">
        <v>2018</v>
      </c>
    </row>
    <row r="30" spans="1:24" ht="12.75">
      <c r="A30" s="26">
        <v>20</v>
      </c>
      <c r="B30" s="14" t="s">
        <v>97</v>
      </c>
      <c r="C30" s="27" t="s">
        <v>76</v>
      </c>
      <c r="D30" s="27" t="s">
        <v>75</v>
      </c>
      <c r="E30" s="12"/>
      <c r="F30" s="14">
        <v>1960</v>
      </c>
      <c r="G30" s="2"/>
      <c r="H30" s="16" t="s">
        <v>84</v>
      </c>
      <c r="I30" s="20">
        <v>5</v>
      </c>
      <c r="J30" s="18">
        <v>2</v>
      </c>
      <c r="K30" s="55">
        <v>1990.5</v>
      </c>
      <c r="L30" s="2">
        <v>1533.9</v>
      </c>
      <c r="M30" s="2">
        <v>0</v>
      </c>
      <c r="N30" s="2">
        <v>92</v>
      </c>
      <c r="O30" s="52">
        <f t="shared" si="1"/>
        <v>587735.0496500001</v>
      </c>
      <c r="P30" s="52"/>
      <c r="Q30" s="52"/>
      <c r="R30" s="52"/>
      <c r="S30" s="52">
        <f>'Прил 2'!C29</f>
        <v>587735.0496500001</v>
      </c>
      <c r="T30" s="52"/>
      <c r="U30" s="52">
        <f t="shared" si="2"/>
        <v>383.1638631266706</v>
      </c>
      <c r="V30" s="52"/>
      <c r="W30" s="2">
        <v>2018</v>
      </c>
      <c r="X30" s="2">
        <v>2018</v>
      </c>
    </row>
    <row r="31" spans="1:24" ht="12.75">
      <c r="A31" s="26">
        <v>21</v>
      </c>
      <c r="B31" s="14" t="s">
        <v>98</v>
      </c>
      <c r="C31" s="27" t="s">
        <v>76</v>
      </c>
      <c r="D31" s="27" t="s">
        <v>75</v>
      </c>
      <c r="E31" s="12"/>
      <c r="F31" s="14">
        <v>1965</v>
      </c>
      <c r="G31" s="2"/>
      <c r="H31" s="16" t="s">
        <v>84</v>
      </c>
      <c r="I31" s="20">
        <v>5</v>
      </c>
      <c r="J31" s="18">
        <v>3</v>
      </c>
      <c r="K31" s="55">
        <v>2051</v>
      </c>
      <c r="L31" s="2">
        <v>1912.5</v>
      </c>
      <c r="M31" s="2">
        <v>0</v>
      </c>
      <c r="N31" s="2">
        <v>68</v>
      </c>
      <c r="O31" s="52">
        <f t="shared" si="1"/>
        <v>730307.24795</v>
      </c>
      <c r="P31" s="52"/>
      <c r="Q31" s="52"/>
      <c r="R31" s="52"/>
      <c r="S31" s="52">
        <f>'Прил 2'!C30</f>
        <v>730307.24795</v>
      </c>
      <c r="T31" s="52"/>
      <c r="U31" s="52">
        <f t="shared" si="2"/>
        <v>381.8599989281046</v>
      </c>
      <c r="V31" s="52"/>
      <c r="W31" s="2">
        <v>2018</v>
      </c>
      <c r="X31" s="2">
        <v>2018</v>
      </c>
    </row>
    <row r="32" spans="1:24" ht="12.75">
      <c r="A32" s="26">
        <v>22</v>
      </c>
      <c r="B32" s="14" t="s">
        <v>99</v>
      </c>
      <c r="C32" s="27" t="s">
        <v>76</v>
      </c>
      <c r="D32" s="27" t="s">
        <v>75</v>
      </c>
      <c r="E32" s="12"/>
      <c r="F32" s="14">
        <v>1971</v>
      </c>
      <c r="G32" s="2"/>
      <c r="H32" s="16" t="s">
        <v>79</v>
      </c>
      <c r="I32" s="20">
        <v>5</v>
      </c>
      <c r="J32" s="18">
        <v>5</v>
      </c>
      <c r="K32" s="55">
        <v>3503.7</v>
      </c>
      <c r="L32" s="2">
        <v>3178.2</v>
      </c>
      <c r="M32" s="2">
        <v>40.9</v>
      </c>
      <c r="N32" s="2">
        <v>175</v>
      </c>
      <c r="O32" s="52">
        <f t="shared" si="1"/>
        <v>750000.0039</v>
      </c>
      <c r="P32" s="52"/>
      <c r="Q32" s="52"/>
      <c r="R32" s="52"/>
      <c r="S32" s="52">
        <f>'Прил 2'!C31</f>
        <v>750000.0039</v>
      </c>
      <c r="T32" s="52"/>
      <c r="U32" s="52">
        <f t="shared" si="2"/>
        <v>235.98263290541817</v>
      </c>
      <c r="V32" s="52"/>
      <c r="W32" s="2">
        <v>2018</v>
      </c>
      <c r="X32" s="2">
        <v>2018</v>
      </c>
    </row>
    <row r="33" spans="1:24" ht="12.75">
      <c r="A33" s="26">
        <v>23</v>
      </c>
      <c r="B33" s="14" t="s">
        <v>100</v>
      </c>
      <c r="C33" s="27" t="s">
        <v>76</v>
      </c>
      <c r="D33" s="27" t="s">
        <v>75</v>
      </c>
      <c r="E33" s="12"/>
      <c r="F33" s="14">
        <v>1973</v>
      </c>
      <c r="G33" s="2"/>
      <c r="H33" s="16" t="s">
        <v>85</v>
      </c>
      <c r="I33" s="20">
        <v>5</v>
      </c>
      <c r="J33" s="18">
        <v>4</v>
      </c>
      <c r="K33" s="55">
        <v>2936.7</v>
      </c>
      <c r="L33" s="2">
        <v>2657.2</v>
      </c>
      <c r="M33" s="2">
        <v>154</v>
      </c>
      <c r="N33" s="2">
        <v>158</v>
      </c>
      <c r="O33" s="52">
        <f t="shared" si="1"/>
        <v>750000.0039</v>
      </c>
      <c r="P33" s="52"/>
      <c r="Q33" s="52"/>
      <c r="R33" s="52"/>
      <c r="S33" s="52">
        <f>'Прил 2'!C32</f>
        <v>750000.0039</v>
      </c>
      <c r="T33" s="52"/>
      <c r="U33" s="52">
        <f t="shared" si="2"/>
        <v>282.2519960484721</v>
      </c>
      <c r="V33" s="52"/>
      <c r="W33" s="2">
        <v>2018</v>
      </c>
      <c r="X33" s="2">
        <v>2018</v>
      </c>
    </row>
    <row r="34" spans="1:24" ht="12.75">
      <c r="A34" s="26">
        <v>24</v>
      </c>
      <c r="B34" s="14" t="s">
        <v>101</v>
      </c>
      <c r="C34" s="27" t="s">
        <v>76</v>
      </c>
      <c r="D34" s="27" t="s">
        <v>75</v>
      </c>
      <c r="E34" s="12"/>
      <c r="F34" s="14">
        <v>1979</v>
      </c>
      <c r="G34" s="2"/>
      <c r="H34" s="16" t="s">
        <v>83</v>
      </c>
      <c r="I34" s="20">
        <v>5</v>
      </c>
      <c r="J34" s="18">
        <v>3</v>
      </c>
      <c r="K34" s="55">
        <v>2672.1</v>
      </c>
      <c r="L34" s="2">
        <v>2293.1</v>
      </c>
      <c r="M34" s="2">
        <v>0</v>
      </c>
      <c r="N34" s="2">
        <v>91</v>
      </c>
      <c r="O34" s="52">
        <f t="shared" si="1"/>
        <v>750000.0039</v>
      </c>
      <c r="P34" s="52"/>
      <c r="Q34" s="52"/>
      <c r="R34" s="52"/>
      <c r="S34" s="52">
        <f>'Прил 2'!C33</f>
        <v>750000.0039</v>
      </c>
      <c r="T34" s="52"/>
      <c r="U34" s="52">
        <f t="shared" si="2"/>
        <v>327.06816270550786</v>
      </c>
      <c r="V34" s="52"/>
      <c r="W34" s="2">
        <v>2018</v>
      </c>
      <c r="X34" s="2">
        <v>2018</v>
      </c>
    </row>
    <row r="35" spans="1:24" ht="12.75">
      <c r="A35" s="26">
        <v>25</v>
      </c>
      <c r="B35" s="14" t="s">
        <v>102</v>
      </c>
      <c r="C35" s="27" t="s">
        <v>76</v>
      </c>
      <c r="D35" s="27" t="s">
        <v>75</v>
      </c>
      <c r="E35" s="12"/>
      <c r="F35" s="14">
        <v>1975</v>
      </c>
      <c r="G35" s="2"/>
      <c r="H35" s="16" t="s">
        <v>79</v>
      </c>
      <c r="I35" s="20">
        <v>5</v>
      </c>
      <c r="J35" s="18">
        <v>5</v>
      </c>
      <c r="K35" s="55">
        <v>3899.8</v>
      </c>
      <c r="L35" s="2">
        <v>3421.8</v>
      </c>
      <c r="M35" s="2">
        <v>0</v>
      </c>
      <c r="N35" s="2">
        <v>177</v>
      </c>
      <c r="O35" s="52">
        <f t="shared" si="1"/>
        <v>750000.0039</v>
      </c>
      <c r="P35" s="52"/>
      <c r="Q35" s="52"/>
      <c r="R35" s="52"/>
      <c r="S35" s="52">
        <f>'Прил 2'!C34</f>
        <v>750000.0039</v>
      </c>
      <c r="T35" s="52"/>
      <c r="U35" s="52">
        <f t="shared" si="2"/>
        <v>219.18288733999648</v>
      </c>
      <c r="V35" s="52"/>
      <c r="W35" s="2">
        <v>2018</v>
      </c>
      <c r="X35" s="2">
        <v>2018</v>
      </c>
    </row>
    <row r="36" spans="1:24" ht="12.75">
      <c r="A36" s="26">
        <v>26</v>
      </c>
      <c r="B36" s="14" t="s">
        <v>103</v>
      </c>
      <c r="C36" s="27" t="s">
        <v>76</v>
      </c>
      <c r="D36" s="27" t="s">
        <v>75</v>
      </c>
      <c r="E36" s="12"/>
      <c r="F36" s="14">
        <v>1979</v>
      </c>
      <c r="G36" s="2"/>
      <c r="H36" s="16" t="s">
        <v>79</v>
      </c>
      <c r="I36" s="20">
        <v>5</v>
      </c>
      <c r="J36" s="18">
        <v>3</v>
      </c>
      <c r="K36" s="55">
        <v>2359.9</v>
      </c>
      <c r="L36" s="2">
        <v>2070.8</v>
      </c>
      <c r="M36" s="2">
        <v>0</v>
      </c>
      <c r="N36" s="2">
        <v>114</v>
      </c>
      <c r="O36" s="52">
        <f t="shared" si="1"/>
        <v>750000.0039</v>
      </c>
      <c r="P36" s="52"/>
      <c r="Q36" s="52"/>
      <c r="R36" s="52"/>
      <c r="S36" s="52">
        <f>'Прил 2'!C35</f>
        <v>750000.0039</v>
      </c>
      <c r="T36" s="52"/>
      <c r="U36" s="52">
        <f t="shared" si="2"/>
        <v>362.1788699536411</v>
      </c>
      <c r="V36" s="52"/>
      <c r="W36" s="2">
        <v>2018</v>
      </c>
      <c r="X36" s="2">
        <v>2018</v>
      </c>
    </row>
    <row r="37" spans="1:24" ht="12.75">
      <c r="A37" s="26">
        <v>27</v>
      </c>
      <c r="B37" s="14" t="s">
        <v>105</v>
      </c>
      <c r="C37" s="27" t="s">
        <v>76</v>
      </c>
      <c r="D37" s="27" t="s">
        <v>75</v>
      </c>
      <c r="E37" s="12"/>
      <c r="F37" s="14">
        <v>1986</v>
      </c>
      <c r="G37" s="2"/>
      <c r="H37" s="16" t="s">
        <v>110</v>
      </c>
      <c r="I37" s="20">
        <v>5</v>
      </c>
      <c r="J37" s="18">
        <v>2</v>
      </c>
      <c r="K37" s="55">
        <v>1972.7</v>
      </c>
      <c r="L37" s="2">
        <f>832.4+1004.9</f>
        <v>1837.3</v>
      </c>
      <c r="M37" s="2">
        <v>0</v>
      </c>
      <c r="N37" s="2">
        <v>22</v>
      </c>
      <c r="O37" s="52">
        <f t="shared" si="1"/>
        <v>3534624.15495</v>
      </c>
      <c r="P37" s="52"/>
      <c r="Q37" s="52"/>
      <c r="R37" s="52"/>
      <c r="S37" s="52">
        <f>'Прил 2'!C36</f>
        <v>3534624.15495</v>
      </c>
      <c r="T37" s="52"/>
      <c r="U37" s="52">
        <f t="shared" si="2"/>
        <v>1923.8143770478418</v>
      </c>
      <c r="V37" s="52"/>
      <c r="W37" s="2">
        <v>2018</v>
      </c>
      <c r="X37" s="2">
        <v>2018</v>
      </c>
    </row>
    <row r="38" ht="12.75" customHeight="1"/>
    <row r="39" ht="12.75">
      <c r="A39" s="3" t="s">
        <v>37</v>
      </c>
    </row>
    <row r="40" spans="1:24" ht="12.75">
      <c r="A40" s="3" t="s">
        <v>33</v>
      </c>
      <c r="C40" s="10"/>
      <c r="D40" s="10"/>
      <c r="E40" s="10"/>
      <c r="F40" s="10"/>
      <c r="G40" s="10"/>
      <c r="H40" s="10"/>
      <c r="I40" s="10"/>
      <c r="J40" s="10"/>
      <c r="K40" s="57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3" ht="12.75">
      <c r="A41" s="21" t="s">
        <v>32</v>
      </c>
      <c r="B41" s="10"/>
      <c r="C41" s="13"/>
      <c r="D41" s="13"/>
      <c r="E41" s="13"/>
      <c r="F41" s="13"/>
      <c r="G41" s="13"/>
      <c r="H41" s="13"/>
      <c r="I41" s="13"/>
      <c r="J41" s="13"/>
      <c r="K41" s="58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4" ht="12.75">
      <c r="A42" s="22" t="s">
        <v>34</v>
      </c>
      <c r="B42" s="13"/>
      <c r="C42" s="10"/>
      <c r="D42" s="10"/>
      <c r="E42" s="10"/>
      <c r="F42" s="10"/>
      <c r="G42" s="10"/>
      <c r="H42" s="10"/>
      <c r="I42" s="10"/>
      <c r="J42" s="10"/>
      <c r="K42" s="57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14" ht="12.75">
      <c r="A43" s="21" t="s">
        <v>38</v>
      </c>
      <c r="B43" s="10"/>
      <c r="M43" s="9"/>
      <c r="N43" s="9"/>
    </row>
    <row r="44" ht="12.75">
      <c r="A44" s="22"/>
    </row>
  </sheetData>
  <sheetProtection/>
  <mergeCells count="28">
    <mergeCell ref="V3:V5"/>
    <mergeCell ref="W3:W6"/>
    <mergeCell ref="F4:F6"/>
    <mergeCell ref="G4:G6"/>
    <mergeCell ref="K3:K5"/>
    <mergeCell ref="L3:M3"/>
    <mergeCell ref="U3:U5"/>
    <mergeCell ref="O4:O5"/>
    <mergeCell ref="A2:X2"/>
    <mergeCell ref="X3:X6"/>
    <mergeCell ref="C3:C6"/>
    <mergeCell ref="D3:D6"/>
    <mergeCell ref="E3:E6"/>
    <mergeCell ref="O3:T3"/>
    <mergeCell ref="P4:T4"/>
    <mergeCell ref="N3:N5"/>
    <mergeCell ref="L4:L5"/>
    <mergeCell ref="M4:M5"/>
    <mergeCell ref="A8:B8"/>
    <mergeCell ref="A9:B9"/>
    <mergeCell ref="A10:B10"/>
    <mergeCell ref="L1:W1"/>
    <mergeCell ref="A3:A6"/>
    <mergeCell ref="B3:B6"/>
    <mergeCell ref="F3:G3"/>
    <mergeCell ref="H3:H6"/>
    <mergeCell ref="I3:I6"/>
    <mergeCell ref="J3:J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zoomScalePageLayoutView="0" workbookViewId="0" topLeftCell="A10">
      <selection activeCell="A38" sqref="A38:AC38"/>
    </sheetView>
  </sheetViews>
  <sheetFormatPr defaultColWidth="9.140625" defaultRowHeight="15"/>
  <cols>
    <col min="1" max="1" width="5.7109375" style="0" bestFit="1" customWidth="1"/>
    <col min="2" max="2" width="33.00390625" style="28" customWidth="1"/>
    <col min="3" max="3" width="16.421875" style="28" customWidth="1"/>
    <col min="4" max="4" width="16.140625" style="28" customWidth="1"/>
    <col min="5" max="5" width="13.8515625" style="28" customWidth="1"/>
    <col min="6" max="6" width="14.28125" style="28" customWidth="1"/>
    <col min="7" max="7" width="7.7109375" style="28" customWidth="1"/>
    <col min="8" max="8" width="14.00390625" style="28" bestFit="1" customWidth="1"/>
    <col min="9" max="9" width="15.140625" style="28" customWidth="1"/>
    <col min="10" max="10" width="12.57421875" style="28" bestFit="1" customWidth="1"/>
    <col min="11" max="11" width="6.28125" style="28" customWidth="1"/>
    <col min="12" max="12" width="7.00390625" style="28" customWidth="1"/>
    <col min="13" max="13" width="15.57421875" style="28" customWidth="1"/>
    <col min="14" max="14" width="10.8515625" style="28" customWidth="1"/>
    <col min="15" max="15" width="14.7109375" style="28" bestFit="1" customWidth="1"/>
    <col min="16" max="16" width="6.57421875" style="28" customWidth="1"/>
    <col min="17" max="17" width="6.00390625" style="28" bestFit="1" customWidth="1"/>
    <col min="18" max="18" width="12.7109375" style="28" customWidth="1"/>
    <col min="19" max="19" width="14.7109375" style="28" bestFit="1" customWidth="1"/>
    <col min="20" max="20" width="5.7109375" style="28" customWidth="1"/>
    <col min="21" max="21" width="7.00390625" style="28" customWidth="1"/>
    <col min="22" max="22" width="14.28125" style="28" customWidth="1"/>
    <col min="23" max="23" width="5.8515625" style="28" customWidth="1"/>
    <col min="24" max="24" width="6.421875" style="28" customWidth="1"/>
    <col min="25" max="25" width="5.7109375" style="28" customWidth="1"/>
    <col min="26" max="27" width="7.421875" style="28" customWidth="1"/>
    <col min="28" max="28" width="16.00390625" style="28" customWidth="1"/>
    <col min="29" max="29" width="6.8515625" style="28" customWidth="1"/>
    <col min="30" max="37" width="9.140625" style="28" customWidth="1"/>
  </cols>
  <sheetData>
    <row r="1" spans="19:29" ht="15">
      <c r="S1" s="89" t="s">
        <v>40</v>
      </c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15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spans="1:29" ht="32.25" customHeight="1">
      <c r="A3" s="91" t="s">
        <v>42</v>
      </c>
      <c r="B3" s="92" t="s">
        <v>1</v>
      </c>
      <c r="C3" s="92" t="s">
        <v>43</v>
      </c>
      <c r="D3" s="92" t="s">
        <v>44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 t="s">
        <v>45</v>
      </c>
      <c r="W3" s="92"/>
      <c r="X3" s="92"/>
      <c r="Y3" s="92"/>
      <c r="Z3" s="92"/>
      <c r="AA3" s="92"/>
      <c r="AB3" s="92"/>
      <c r="AC3" s="92"/>
    </row>
    <row r="4" spans="1:29" ht="15">
      <c r="A4" s="91"/>
      <c r="B4" s="92"/>
      <c r="C4" s="92"/>
      <c r="D4" s="102" t="s">
        <v>46</v>
      </c>
      <c r="E4" s="103"/>
      <c r="F4" s="103"/>
      <c r="G4" s="103"/>
      <c r="H4" s="103"/>
      <c r="I4" s="103"/>
      <c r="J4" s="103"/>
      <c r="K4" s="104"/>
      <c r="L4" s="93" t="s">
        <v>47</v>
      </c>
      <c r="M4" s="93"/>
      <c r="N4" s="93" t="s">
        <v>48</v>
      </c>
      <c r="O4" s="93"/>
      <c r="P4" s="96" t="s">
        <v>49</v>
      </c>
      <c r="Q4" s="97"/>
      <c r="R4" s="93" t="s">
        <v>50</v>
      </c>
      <c r="S4" s="93"/>
      <c r="T4" s="93" t="s">
        <v>51</v>
      </c>
      <c r="U4" s="93"/>
      <c r="V4" s="93" t="s">
        <v>52</v>
      </c>
      <c r="W4" s="96" t="s">
        <v>53</v>
      </c>
      <c r="X4" s="97"/>
      <c r="Y4" s="96" t="s">
        <v>54</v>
      </c>
      <c r="Z4" s="97"/>
      <c r="AA4" s="94" t="s">
        <v>55</v>
      </c>
      <c r="AB4" s="93" t="s">
        <v>56</v>
      </c>
      <c r="AC4" s="93" t="s">
        <v>57</v>
      </c>
    </row>
    <row r="5" spans="1:29" ht="142.5">
      <c r="A5" s="91"/>
      <c r="B5" s="92"/>
      <c r="C5" s="92"/>
      <c r="D5" s="30" t="s">
        <v>58</v>
      </c>
      <c r="E5" s="30" t="s">
        <v>59</v>
      </c>
      <c r="F5" s="30" t="s">
        <v>60</v>
      </c>
      <c r="G5" s="30" t="s">
        <v>61</v>
      </c>
      <c r="H5" s="30" t="s">
        <v>62</v>
      </c>
      <c r="I5" s="30" t="s">
        <v>63</v>
      </c>
      <c r="J5" s="30" t="s">
        <v>64</v>
      </c>
      <c r="K5" s="30" t="s">
        <v>65</v>
      </c>
      <c r="L5" s="93"/>
      <c r="M5" s="93"/>
      <c r="N5" s="93"/>
      <c r="O5" s="93"/>
      <c r="P5" s="98"/>
      <c r="Q5" s="99"/>
      <c r="R5" s="93"/>
      <c r="S5" s="93"/>
      <c r="T5" s="93"/>
      <c r="U5" s="93"/>
      <c r="V5" s="93"/>
      <c r="W5" s="98"/>
      <c r="X5" s="99"/>
      <c r="Y5" s="98"/>
      <c r="Z5" s="99"/>
      <c r="AA5" s="95"/>
      <c r="AB5" s="93"/>
      <c r="AC5" s="93"/>
    </row>
    <row r="6" spans="1:29" ht="25.5">
      <c r="A6" s="91"/>
      <c r="B6" s="92"/>
      <c r="C6" s="29" t="s">
        <v>21</v>
      </c>
      <c r="D6" s="29" t="s">
        <v>21</v>
      </c>
      <c r="E6" s="29" t="s">
        <v>21</v>
      </c>
      <c r="F6" s="29" t="s">
        <v>21</v>
      </c>
      <c r="G6" s="29" t="s">
        <v>21</v>
      </c>
      <c r="H6" s="29" t="s">
        <v>21</v>
      </c>
      <c r="I6" s="29" t="s">
        <v>21</v>
      </c>
      <c r="J6" s="29" t="s">
        <v>21</v>
      </c>
      <c r="K6" s="29" t="s">
        <v>21</v>
      </c>
      <c r="L6" s="29" t="s">
        <v>66</v>
      </c>
      <c r="M6" s="29" t="s">
        <v>21</v>
      </c>
      <c r="N6" s="29" t="s">
        <v>67</v>
      </c>
      <c r="O6" s="29" t="s">
        <v>21</v>
      </c>
      <c r="P6" s="29" t="s">
        <v>67</v>
      </c>
      <c r="Q6" s="29" t="s">
        <v>21</v>
      </c>
      <c r="R6" s="29" t="s">
        <v>67</v>
      </c>
      <c r="S6" s="29" t="s">
        <v>21</v>
      </c>
      <c r="T6" s="29" t="s">
        <v>68</v>
      </c>
      <c r="U6" s="29" t="s">
        <v>21</v>
      </c>
      <c r="V6" s="29" t="s">
        <v>21</v>
      </c>
      <c r="W6" s="29" t="s">
        <v>67</v>
      </c>
      <c r="X6" s="29" t="s">
        <v>21</v>
      </c>
      <c r="Y6" s="29" t="s">
        <v>67</v>
      </c>
      <c r="Z6" s="29" t="s">
        <v>21</v>
      </c>
      <c r="AA6" s="29" t="s">
        <v>69</v>
      </c>
      <c r="AB6" s="29" t="s">
        <v>69</v>
      </c>
      <c r="AC6" s="29" t="s">
        <v>21</v>
      </c>
    </row>
    <row r="7" spans="1:29" ht="1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</row>
    <row r="8" spans="1:29" ht="15">
      <c r="A8" s="101" t="s">
        <v>70</v>
      </c>
      <c r="B8" s="101"/>
      <c r="C8" s="34">
        <f aca="true" t="shared" si="0" ref="C8:C36">D8+M8+O8+Q8+S8+U8+V8+X8+Z8+AA8+AB8+AC8</f>
        <v>0</v>
      </c>
      <c r="D8" s="35"/>
      <c r="E8" s="35"/>
      <c r="F8" s="35"/>
      <c r="G8" s="35"/>
      <c r="H8" s="35"/>
      <c r="I8" s="35"/>
      <c r="J8" s="35"/>
      <c r="K8" s="35"/>
      <c r="L8" s="36"/>
      <c r="M8" s="35"/>
      <c r="N8" s="37"/>
      <c r="O8" s="35"/>
      <c r="P8" s="37"/>
      <c r="Q8" s="35"/>
      <c r="R8" s="37"/>
      <c r="S8" s="35"/>
      <c r="T8" s="37"/>
      <c r="U8" s="35"/>
      <c r="V8" s="35">
        <f>(D8+M8+O8+Q8+S8+U8)*0.015</f>
        <v>0</v>
      </c>
      <c r="W8" s="37"/>
      <c r="X8" s="35"/>
      <c r="Y8" s="37"/>
      <c r="Z8" s="35"/>
      <c r="AA8" s="35"/>
      <c r="AB8" s="35"/>
      <c r="AC8" s="35"/>
    </row>
    <row r="9" spans="1:37" s="40" customFormat="1" ht="15">
      <c r="A9" s="105" t="s">
        <v>71</v>
      </c>
      <c r="B9" s="105"/>
      <c r="C9" s="38">
        <f>SUM(C10:C36)</f>
        <v>77089343.83775003</v>
      </c>
      <c r="D9" s="38">
        <f aca="true" t="shared" si="1" ref="D9:AC9">SUM(D10:D36)</f>
        <v>12028510.71</v>
      </c>
      <c r="E9" s="38">
        <f t="shared" si="1"/>
        <v>689655.17</v>
      </c>
      <c r="F9" s="38">
        <f t="shared" si="1"/>
        <v>689655.17</v>
      </c>
      <c r="G9" s="50">
        <v>0</v>
      </c>
      <c r="H9" s="38">
        <f t="shared" si="1"/>
        <v>3284380.3</v>
      </c>
      <c r="I9" s="38">
        <f t="shared" si="1"/>
        <v>6470977.659999999</v>
      </c>
      <c r="J9" s="38">
        <f t="shared" si="1"/>
        <v>893842.41</v>
      </c>
      <c r="K9" s="38">
        <f t="shared" si="1"/>
        <v>0</v>
      </c>
      <c r="L9" s="51">
        <f t="shared" si="1"/>
        <v>6</v>
      </c>
      <c r="M9" s="38">
        <f t="shared" si="1"/>
        <v>17707546.75</v>
      </c>
      <c r="N9" s="38">
        <f t="shared" si="1"/>
        <v>8096</v>
      </c>
      <c r="O9" s="38">
        <f t="shared" si="1"/>
        <v>26337104.299999997</v>
      </c>
      <c r="P9" s="38">
        <f t="shared" si="1"/>
        <v>0</v>
      </c>
      <c r="Q9" s="38">
        <f t="shared" si="1"/>
        <v>0</v>
      </c>
      <c r="R9" s="38">
        <f t="shared" si="1"/>
        <v>22925.25</v>
      </c>
      <c r="S9" s="38">
        <f t="shared" si="1"/>
        <v>18833902.090000004</v>
      </c>
      <c r="T9" s="38">
        <f t="shared" si="1"/>
        <v>0</v>
      </c>
      <c r="U9" s="38">
        <f t="shared" si="1"/>
        <v>0</v>
      </c>
      <c r="V9" s="38">
        <f t="shared" si="1"/>
        <v>1123605.9577499998</v>
      </c>
      <c r="W9" s="38">
        <f t="shared" si="1"/>
        <v>0</v>
      </c>
      <c r="X9" s="38">
        <f t="shared" si="1"/>
        <v>0</v>
      </c>
      <c r="Y9" s="38">
        <f t="shared" si="1"/>
        <v>0</v>
      </c>
      <c r="Z9" s="38">
        <f t="shared" si="1"/>
        <v>0</v>
      </c>
      <c r="AA9" s="38">
        <f t="shared" si="1"/>
        <v>0</v>
      </c>
      <c r="AB9" s="38">
        <f t="shared" si="1"/>
        <v>1058674.03</v>
      </c>
      <c r="AC9" s="38">
        <f t="shared" si="1"/>
        <v>0</v>
      </c>
      <c r="AD9" s="39"/>
      <c r="AE9" s="39"/>
      <c r="AF9" s="39"/>
      <c r="AG9" s="39"/>
      <c r="AH9" s="39"/>
      <c r="AI9" s="39"/>
      <c r="AJ9" s="39"/>
      <c r="AK9" s="39"/>
    </row>
    <row r="10" spans="1:29" ht="15">
      <c r="A10" s="33">
        <v>1</v>
      </c>
      <c r="B10" s="41" t="str">
        <f>'Прил 1'!B11</f>
        <v>г. Снежногорск, ул. Победы, д. 1/1</v>
      </c>
      <c r="C10" s="34">
        <f>D10+M10+O10+Q10+S10+U10+V10+X10+Z10+AA10+AB10+AC10</f>
        <v>2855540.1482499996</v>
      </c>
      <c r="D10" s="35">
        <f>SUM(E10:K10)</f>
        <v>0</v>
      </c>
      <c r="E10" s="35"/>
      <c r="F10" s="35"/>
      <c r="G10" s="35"/>
      <c r="H10" s="35"/>
      <c r="I10" s="35"/>
      <c r="J10" s="35"/>
      <c r="K10" s="35"/>
      <c r="L10" s="36">
        <v>1</v>
      </c>
      <c r="M10" s="35">
        <v>2743006.55</v>
      </c>
      <c r="N10" s="37"/>
      <c r="O10" s="35"/>
      <c r="P10" s="37"/>
      <c r="Q10" s="35"/>
      <c r="R10" s="37"/>
      <c r="S10" s="35"/>
      <c r="T10" s="37"/>
      <c r="U10" s="35"/>
      <c r="V10" s="35">
        <f aca="true" t="shared" si="2" ref="V10:V36">(D10+M10+O10+Q10+S10+U10)*0.015</f>
        <v>41145.098249999995</v>
      </c>
      <c r="W10" s="37"/>
      <c r="X10" s="35"/>
      <c r="Y10" s="37"/>
      <c r="Z10" s="35"/>
      <c r="AA10" s="35"/>
      <c r="AB10" s="35">
        <v>71388.5</v>
      </c>
      <c r="AC10" s="35"/>
    </row>
    <row r="11" spans="1:29" ht="15">
      <c r="A11" s="33">
        <v>2</v>
      </c>
      <c r="B11" s="41" t="str">
        <f>'Прил 1'!B12</f>
        <v>г. Снежногорск, мкр. Скальный, д. 4</v>
      </c>
      <c r="C11" s="34">
        <f t="shared" si="0"/>
        <v>4604631.45065</v>
      </c>
      <c r="D11" s="35">
        <f aca="true" t="shared" si="3" ref="D11:D36">SUM(E11:K11)</f>
        <v>0</v>
      </c>
      <c r="E11" s="15"/>
      <c r="F11" s="15"/>
      <c r="G11" s="35"/>
      <c r="H11" s="35"/>
      <c r="I11" s="35"/>
      <c r="J11" s="35"/>
      <c r="K11" s="35"/>
      <c r="L11" s="36"/>
      <c r="M11" s="35"/>
      <c r="N11" s="37">
        <v>1316</v>
      </c>
      <c r="O11" s="35">
        <v>4536582.71</v>
      </c>
      <c r="P11" s="37"/>
      <c r="Q11" s="35"/>
      <c r="R11" s="37"/>
      <c r="S11" s="35"/>
      <c r="T11" s="37"/>
      <c r="U11" s="35"/>
      <c r="V11" s="35">
        <f t="shared" si="2"/>
        <v>68048.74064999999</v>
      </c>
      <c r="W11" s="37"/>
      <c r="X11" s="35"/>
      <c r="Y11" s="37"/>
      <c r="Z11" s="35"/>
      <c r="AA11" s="35"/>
      <c r="AB11" s="35"/>
      <c r="AC11" s="35"/>
    </row>
    <row r="12" spans="1:29" ht="15">
      <c r="A12" s="33">
        <v>3</v>
      </c>
      <c r="B12" s="41" t="str">
        <f>'Прил 1'!B13</f>
        <v>г. Снежногорск, ул. Октябрьская, д. 24</v>
      </c>
      <c r="C12" s="34">
        <f>D12+M12+O12+Q12+S12+U12+V12+X12+Z12+AA12+AB12+AC12</f>
        <v>7695263.5263</v>
      </c>
      <c r="D12" s="35">
        <f t="shared" si="3"/>
        <v>2718095.24</v>
      </c>
      <c r="E12" s="35"/>
      <c r="F12" s="35"/>
      <c r="G12" s="35"/>
      <c r="H12" s="35">
        <v>1824252.83</v>
      </c>
      <c r="I12" s="35"/>
      <c r="J12" s="35">
        <v>893842.41</v>
      </c>
      <c r="K12" s="35"/>
      <c r="L12" s="36"/>
      <c r="M12" s="35"/>
      <c r="N12" s="37">
        <v>1037</v>
      </c>
      <c r="O12" s="35">
        <v>3781786.25</v>
      </c>
      <c r="P12" s="37"/>
      <c r="Q12" s="35"/>
      <c r="R12" s="37">
        <v>2076.45</v>
      </c>
      <c r="S12" s="35">
        <v>1081658.93</v>
      </c>
      <c r="T12" s="37"/>
      <c r="U12" s="35"/>
      <c r="V12" s="35">
        <f t="shared" si="2"/>
        <v>113723.1063</v>
      </c>
      <c r="W12" s="37"/>
      <c r="X12" s="35"/>
      <c r="Y12" s="37"/>
      <c r="Z12" s="35"/>
      <c r="AA12" s="35"/>
      <c r="AB12" s="35"/>
      <c r="AC12" s="35"/>
    </row>
    <row r="13" spans="1:29" ht="15">
      <c r="A13" s="33">
        <v>4</v>
      </c>
      <c r="B13" s="41" t="str">
        <f>'Прил 1'!B14</f>
        <v>г. Снежногорск, ул. Октябрьская, д. 8/6</v>
      </c>
      <c r="C13" s="34">
        <f t="shared" si="0"/>
        <v>509999.99575</v>
      </c>
      <c r="D13" s="35">
        <f t="shared" si="3"/>
        <v>0</v>
      </c>
      <c r="E13" s="35"/>
      <c r="F13" s="35"/>
      <c r="G13" s="35"/>
      <c r="H13" s="35"/>
      <c r="I13" s="35"/>
      <c r="J13" s="35"/>
      <c r="K13" s="35"/>
      <c r="L13" s="36"/>
      <c r="M13" s="35"/>
      <c r="N13" s="37"/>
      <c r="O13" s="35"/>
      <c r="P13" s="37"/>
      <c r="Q13" s="35"/>
      <c r="R13" s="37">
        <v>3216</v>
      </c>
      <c r="S13" s="35">
        <v>502463.05</v>
      </c>
      <c r="T13" s="37"/>
      <c r="U13" s="35"/>
      <c r="V13" s="35">
        <f t="shared" si="2"/>
        <v>7536.94575</v>
      </c>
      <c r="W13" s="37"/>
      <c r="X13" s="35"/>
      <c r="Y13" s="37"/>
      <c r="Z13" s="35"/>
      <c r="AA13" s="35"/>
      <c r="AB13" s="35"/>
      <c r="AC13" s="35"/>
    </row>
    <row r="14" spans="1:29" ht="15">
      <c r="A14" s="33">
        <v>5</v>
      </c>
      <c r="B14" s="41" t="str">
        <f>'Прил 1'!B15</f>
        <v>г. Снежногорск, ул. П. Стеблина, д. 2</v>
      </c>
      <c r="C14" s="34">
        <f t="shared" si="0"/>
        <v>1529906.7798000001</v>
      </c>
      <c r="D14" s="35">
        <f t="shared" si="3"/>
        <v>0</v>
      </c>
      <c r="E14" s="35"/>
      <c r="F14" s="35"/>
      <c r="G14" s="35"/>
      <c r="H14" s="35"/>
      <c r="I14" s="35"/>
      <c r="J14" s="35"/>
      <c r="K14" s="35"/>
      <c r="L14" s="36"/>
      <c r="M14" s="35"/>
      <c r="N14" s="37"/>
      <c r="O14" s="35"/>
      <c r="P14" s="37"/>
      <c r="Q14" s="35"/>
      <c r="R14" s="37">
        <v>4880.9</v>
      </c>
      <c r="S14" s="35">
        <v>1507297.32</v>
      </c>
      <c r="T14" s="37"/>
      <c r="U14" s="35"/>
      <c r="V14" s="35">
        <f t="shared" si="2"/>
        <v>22609.4598</v>
      </c>
      <c r="W14" s="37"/>
      <c r="X14" s="35"/>
      <c r="Y14" s="37"/>
      <c r="Z14" s="35"/>
      <c r="AA14" s="35"/>
      <c r="AB14" s="35"/>
      <c r="AC14" s="35"/>
    </row>
    <row r="15" spans="1:29" ht="15">
      <c r="A15" s="33">
        <v>6</v>
      </c>
      <c r="B15" s="41" t="str">
        <f>'Прил 1'!B16</f>
        <v>г. Снежногорск, ул. Бирюкова, д. 25</v>
      </c>
      <c r="C15" s="34">
        <f t="shared" si="0"/>
        <v>849999.9963</v>
      </c>
      <c r="D15" s="35">
        <f t="shared" si="3"/>
        <v>0</v>
      </c>
      <c r="E15" s="35"/>
      <c r="F15" s="35"/>
      <c r="G15" s="35"/>
      <c r="H15" s="35"/>
      <c r="I15" s="35"/>
      <c r="J15" s="35"/>
      <c r="K15" s="35"/>
      <c r="L15" s="36"/>
      <c r="M15" s="35"/>
      <c r="N15" s="37"/>
      <c r="O15" s="35"/>
      <c r="P15" s="37"/>
      <c r="Q15" s="35"/>
      <c r="R15" s="37">
        <v>5602.7</v>
      </c>
      <c r="S15" s="35">
        <v>837438.42</v>
      </c>
      <c r="T15" s="37"/>
      <c r="U15" s="35"/>
      <c r="V15" s="35">
        <f t="shared" si="2"/>
        <v>12561.5763</v>
      </c>
      <c r="W15" s="37"/>
      <c r="X15" s="35"/>
      <c r="Y15" s="37"/>
      <c r="Z15" s="35"/>
      <c r="AA15" s="35"/>
      <c r="AB15" s="35"/>
      <c r="AC15" s="35"/>
    </row>
    <row r="16" spans="1:29" ht="15">
      <c r="A16" s="33">
        <v>7</v>
      </c>
      <c r="B16" s="41" t="str">
        <f>'Прил 1'!B17</f>
        <v>г. Снежногорск, ул. Октябрьская, д. 32</v>
      </c>
      <c r="C16" s="34">
        <f t="shared" si="0"/>
        <v>7095775.943899999</v>
      </c>
      <c r="D16" s="35">
        <f t="shared" si="3"/>
        <v>0</v>
      </c>
      <c r="E16" s="35"/>
      <c r="F16" s="35"/>
      <c r="G16" s="35"/>
      <c r="H16" s="35"/>
      <c r="I16" s="35"/>
      <c r="J16" s="35"/>
      <c r="K16" s="35"/>
      <c r="L16" s="36"/>
      <c r="M16" s="35"/>
      <c r="N16" s="37"/>
      <c r="O16" s="35"/>
      <c r="P16" s="37"/>
      <c r="Q16" s="35"/>
      <c r="R16" s="37">
        <v>3699.8</v>
      </c>
      <c r="S16" s="35">
        <v>6990912.26</v>
      </c>
      <c r="T16" s="37"/>
      <c r="U16" s="35"/>
      <c r="V16" s="35">
        <f t="shared" si="2"/>
        <v>104863.68389999999</v>
      </c>
      <c r="W16" s="37"/>
      <c r="X16" s="35"/>
      <c r="Y16" s="37"/>
      <c r="Z16" s="35"/>
      <c r="AA16" s="35"/>
      <c r="AB16" s="35"/>
      <c r="AC16" s="35"/>
    </row>
    <row r="17" spans="1:29" ht="15">
      <c r="A17" s="33">
        <v>8</v>
      </c>
      <c r="B17" s="41" t="str">
        <f>'Прил 1'!B18</f>
        <v>г. Снежногорск, ул. П. Стеблина, д. 9</v>
      </c>
      <c r="C17" s="34">
        <f t="shared" si="0"/>
        <v>6227493.4012</v>
      </c>
      <c r="D17" s="35">
        <f t="shared" si="3"/>
        <v>0</v>
      </c>
      <c r="E17" s="35"/>
      <c r="F17" s="35"/>
      <c r="G17" s="35"/>
      <c r="H17" s="35"/>
      <c r="I17" s="35"/>
      <c r="J17" s="35"/>
      <c r="K17" s="35"/>
      <c r="L17" s="36">
        <v>2</v>
      </c>
      <c r="M17" s="35">
        <v>5985816.08</v>
      </c>
      <c r="N17" s="37"/>
      <c r="O17" s="35"/>
      <c r="P17" s="37"/>
      <c r="Q17" s="35"/>
      <c r="R17" s="37"/>
      <c r="S17" s="35"/>
      <c r="T17" s="37"/>
      <c r="U17" s="35"/>
      <c r="V17" s="35">
        <f t="shared" si="2"/>
        <v>89787.2412</v>
      </c>
      <c r="W17" s="37"/>
      <c r="X17" s="35"/>
      <c r="Y17" s="37"/>
      <c r="Z17" s="35"/>
      <c r="AA17" s="35"/>
      <c r="AB17" s="35">
        <v>151890.08</v>
      </c>
      <c r="AC17" s="35"/>
    </row>
    <row r="18" spans="1:29" ht="15">
      <c r="A18" s="33">
        <v>9</v>
      </c>
      <c r="B18" s="41" t="str">
        <f>'Прил 1'!B19</f>
        <v>г. Снежногорск, ул. Октябрьская, д. 13</v>
      </c>
      <c r="C18" s="34">
        <f>D18+M18+O18+Q18+S18+U18+V18+X18+Z18+AA18+AB18+AC18</f>
        <v>303780.17</v>
      </c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7"/>
      <c r="O18" s="35"/>
      <c r="P18" s="37"/>
      <c r="Q18" s="35"/>
      <c r="R18" s="37"/>
      <c r="S18" s="35"/>
      <c r="T18" s="37"/>
      <c r="U18" s="35"/>
      <c r="V18" s="35"/>
      <c r="W18" s="37"/>
      <c r="X18" s="35"/>
      <c r="Y18" s="37"/>
      <c r="Z18" s="35"/>
      <c r="AA18" s="35"/>
      <c r="AB18" s="35">
        <v>303780.17</v>
      </c>
      <c r="AC18" s="35"/>
    </row>
    <row r="19" spans="1:29" ht="15">
      <c r="A19" s="33">
        <v>10</v>
      </c>
      <c r="B19" s="41" t="str">
        <f>'Прил 1'!B20</f>
        <v>г. Снежногорск, ул. Октябрьская, д. 17</v>
      </c>
      <c r="C19" s="34">
        <f>D19+M19+O19+Q19+S19+U19+V19+X19+Z19+AA19+AB19+AC19</f>
        <v>75945.04</v>
      </c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7"/>
      <c r="O19" s="35"/>
      <c r="P19" s="37"/>
      <c r="Q19" s="35"/>
      <c r="R19" s="37"/>
      <c r="S19" s="35"/>
      <c r="T19" s="37"/>
      <c r="U19" s="35"/>
      <c r="V19" s="35"/>
      <c r="W19" s="37"/>
      <c r="X19" s="35"/>
      <c r="Y19" s="37"/>
      <c r="Z19" s="35"/>
      <c r="AA19" s="35"/>
      <c r="AB19" s="35">
        <v>75945.04</v>
      </c>
      <c r="AC19" s="35"/>
    </row>
    <row r="20" spans="1:29" ht="15">
      <c r="A20" s="33">
        <v>11</v>
      </c>
      <c r="B20" s="41" t="str">
        <f>'Прил 1'!B21</f>
        <v>н. п. Оленья Губа, ул. Строителей, д. 38</v>
      </c>
      <c r="C20" s="34">
        <f t="shared" si="0"/>
        <v>1482029.38205</v>
      </c>
      <c r="D20" s="35">
        <f>SUM(E20:K20)</f>
        <v>1460127.47</v>
      </c>
      <c r="E20" s="35"/>
      <c r="F20" s="35"/>
      <c r="G20" s="35"/>
      <c r="H20" s="35">
        <v>1460127.47</v>
      </c>
      <c r="I20" s="35"/>
      <c r="J20" s="35"/>
      <c r="K20" s="35"/>
      <c r="L20" s="36"/>
      <c r="M20" s="35"/>
      <c r="N20" s="37"/>
      <c r="O20" s="35"/>
      <c r="P20" s="37"/>
      <c r="Q20" s="35"/>
      <c r="R20" s="37"/>
      <c r="S20" s="35"/>
      <c r="T20" s="37"/>
      <c r="U20" s="35"/>
      <c r="V20" s="35">
        <f t="shared" si="2"/>
        <v>21901.91205</v>
      </c>
      <c r="W20" s="37"/>
      <c r="X20" s="35"/>
      <c r="Y20" s="37"/>
      <c r="Z20" s="35"/>
      <c r="AA20" s="35"/>
      <c r="AB20" s="35"/>
      <c r="AC20" s="35"/>
    </row>
    <row r="21" spans="1:29" ht="15">
      <c r="A21" s="33">
        <v>12</v>
      </c>
      <c r="B21" s="41" t="str">
        <f>'Прил 1'!B22</f>
        <v>г. Полярный, ул. Сивко, д. 5  (под. 1-5)</v>
      </c>
      <c r="C21" s="34">
        <f t="shared" si="0"/>
        <v>3961701.7972</v>
      </c>
      <c r="D21" s="35">
        <f t="shared" si="3"/>
        <v>0</v>
      </c>
      <c r="E21" s="35"/>
      <c r="F21" s="15"/>
      <c r="G21" s="35"/>
      <c r="H21" s="35"/>
      <c r="I21" s="35"/>
      <c r="J21" s="35"/>
      <c r="K21" s="35"/>
      <c r="L21" s="36"/>
      <c r="M21" s="35"/>
      <c r="N21" s="37">
        <v>1649</v>
      </c>
      <c r="O21" s="35">
        <v>3903154.48</v>
      </c>
      <c r="P21" s="37"/>
      <c r="Q21" s="35"/>
      <c r="R21" s="37"/>
      <c r="S21" s="35"/>
      <c r="T21" s="37"/>
      <c r="U21" s="35"/>
      <c r="V21" s="35">
        <f t="shared" si="2"/>
        <v>58547.3172</v>
      </c>
      <c r="W21" s="37"/>
      <c r="X21" s="35"/>
      <c r="Y21" s="37"/>
      <c r="Z21" s="35"/>
      <c r="AA21" s="35"/>
      <c r="AB21" s="35"/>
      <c r="AC21" s="35"/>
    </row>
    <row r="22" spans="1:29" ht="15">
      <c r="A22" s="33">
        <v>13</v>
      </c>
      <c r="B22" s="41" t="str">
        <f>'Прил 1'!B23</f>
        <v>г. Полярный, ул.Фисановича, д. 7</v>
      </c>
      <c r="C22" s="34">
        <f t="shared" si="0"/>
        <v>5696216.225349999</v>
      </c>
      <c r="D22" s="35">
        <f t="shared" si="3"/>
        <v>2118226.6</v>
      </c>
      <c r="E22" s="35">
        <v>689655.17</v>
      </c>
      <c r="F22" s="35">
        <v>689655.17</v>
      </c>
      <c r="G22" s="35"/>
      <c r="H22" s="35"/>
      <c r="I22" s="35">
        <v>738916.26</v>
      </c>
      <c r="J22" s="35"/>
      <c r="K22" s="35"/>
      <c r="L22" s="36"/>
      <c r="M22" s="35"/>
      <c r="N22" s="37">
        <v>867</v>
      </c>
      <c r="O22" s="35">
        <v>3493809.09</v>
      </c>
      <c r="P22" s="37"/>
      <c r="Q22" s="35"/>
      <c r="R22" s="37"/>
      <c r="S22" s="35"/>
      <c r="T22" s="37"/>
      <c r="U22" s="35"/>
      <c r="V22" s="35">
        <f t="shared" si="2"/>
        <v>84180.53534999999</v>
      </c>
      <c r="W22" s="37"/>
      <c r="X22" s="35"/>
      <c r="Y22" s="37"/>
      <c r="Z22" s="35"/>
      <c r="AA22" s="35"/>
      <c r="AB22" s="35"/>
      <c r="AC22" s="35"/>
    </row>
    <row r="23" spans="1:29" ht="15">
      <c r="A23" s="33">
        <v>14</v>
      </c>
      <c r="B23" s="41" t="str">
        <f>'Прил 1'!B24</f>
        <v>г. Полярный, ул. Видяева, д. 12</v>
      </c>
      <c r="C23" s="34">
        <f t="shared" si="0"/>
        <v>4829108.07925</v>
      </c>
      <c r="D23" s="35">
        <f t="shared" si="3"/>
        <v>0</v>
      </c>
      <c r="E23" s="35"/>
      <c r="F23" s="35"/>
      <c r="G23" s="35"/>
      <c r="H23" s="35"/>
      <c r="I23" s="35"/>
      <c r="J23" s="35"/>
      <c r="K23" s="35"/>
      <c r="L23" s="36"/>
      <c r="M23" s="35"/>
      <c r="N23" s="37">
        <v>1583</v>
      </c>
      <c r="O23" s="35">
        <v>4757741.95</v>
      </c>
      <c r="P23" s="37"/>
      <c r="Q23" s="35"/>
      <c r="R23" s="37"/>
      <c r="S23" s="35"/>
      <c r="T23" s="37"/>
      <c r="U23" s="35"/>
      <c r="V23" s="35">
        <f t="shared" si="2"/>
        <v>71366.12925</v>
      </c>
      <c r="W23" s="37"/>
      <c r="X23" s="35"/>
      <c r="Y23" s="37"/>
      <c r="Z23" s="35"/>
      <c r="AA23" s="35"/>
      <c r="AB23" s="35"/>
      <c r="AC23" s="35"/>
    </row>
    <row r="24" spans="1:29" ht="15">
      <c r="A24" s="33">
        <v>15</v>
      </c>
      <c r="B24" s="41" t="str">
        <f>'Прил 1'!B25</f>
        <v>г. Полярный, ул. Героев "Тумана", д. 11</v>
      </c>
      <c r="C24" s="34">
        <f t="shared" si="0"/>
        <v>4498219.9367</v>
      </c>
      <c r="D24" s="35">
        <f t="shared" si="3"/>
        <v>0</v>
      </c>
      <c r="E24" s="35"/>
      <c r="F24" s="35"/>
      <c r="G24" s="35"/>
      <c r="H24" s="35"/>
      <c r="I24" s="35"/>
      <c r="J24" s="35"/>
      <c r="K24" s="35"/>
      <c r="L24" s="36"/>
      <c r="M24" s="35"/>
      <c r="N24" s="37"/>
      <c r="O24" s="35"/>
      <c r="P24" s="37"/>
      <c r="Q24" s="35"/>
      <c r="R24" s="37">
        <v>2587.5</v>
      </c>
      <c r="S24" s="35">
        <v>4431743.78</v>
      </c>
      <c r="T24" s="37"/>
      <c r="U24" s="35"/>
      <c r="V24" s="35">
        <f t="shared" si="2"/>
        <v>66476.1567</v>
      </c>
      <c r="W24" s="37"/>
      <c r="X24" s="35"/>
      <c r="Y24" s="37"/>
      <c r="Z24" s="35"/>
      <c r="AA24" s="35"/>
      <c r="AB24" s="35"/>
      <c r="AC24" s="35"/>
    </row>
    <row r="25" spans="1:29" ht="15">
      <c r="A25" s="33">
        <v>16</v>
      </c>
      <c r="B25" s="41" t="str">
        <f>'Прил 1'!B26</f>
        <v>г. Полярный, ул. Душенова, д. 9</v>
      </c>
      <c r="C25" s="34">
        <f t="shared" si="0"/>
        <v>9341240.101799998</v>
      </c>
      <c r="D25" s="35">
        <f t="shared" si="3"/>
        <v>0</v>
      </c>
      <c r="E25" s="35"/>
      <c r="F25" s="35"/>
      <c r="G25" s="35"/>
      <c r="H25" s="35"/>
      <c r="I25" s="35"/>
      <c r="J25" s="35"/>
      <c r="K25" s="35"/>
      <c r="L25" s="36">
        <v>3</v>
      </c>
      <c r="M25" s="35">
        <v>8978724.12</v>
      </c>
      <c r="N25" s="37"/>
      <c r="O25" s="35"/>
      <c r="P25" s="37"/>
      <c r="Q25" s="35"/>
      <c r="R25" s="37"/>
      <c r="S25" s="35"/>
      <c r="T25" s="37"/>
      <c r="U25" s="35"/>
      <c r="V25" s="35">
        <f t="shared" si="2"/>
        <v>134680.86179999998</v>
      </c>
      <c r="W25" s="37"/>
      <c r="X25" s="35"/>
      <c r="Y25" s="37"/>
      <c r="Z25" s="35"/>
      <c r="AA25" s="35"/>
      <c r="AB25" s="35">
        <v>227835.12</v>
      </c>
      <c r="AC25" s="35"/>
    </row>
    <row r="26" spans="1:29" ht="15">
      <c r="A26" s="33">
        <v>17</v>
      </c>
      <c r="B26" s="41" t="str">
        <f>'Прил 1'!B27</f>
        <v>г. Полярный, ул. Героев "Тумана", д. 2</v>
      </c>
      <c r="C26" s="34">
        <f>D26+M26+O26+Q26+S26+U26+V26+X26+Z26+AA26+AB26+AC26</f>
        <v>227835.12</v>
      </c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7"/>
      <c r="O26" s="35"/>
      <c r="P26" s="37"/>
      <c r="Q26" s="35"/>
      <c r="R26" s="37"/>
      <c r="S26" s="35"/>
      <c r="T26" s="37"/>
      <c r="U26" s="35"/>
      <c r="V26" s="35"/>
      <c r="W26" s="37"/>
      <c r="X26" s="35"/>
      <c r="Y26" s="37"/>
      <c r="Z26" s="35"/>
      <c r="AA26" s="35"/>
      <c r="AB26" s="35">
        <v>227835.12</v>
      </c>
      <c r="AC26" s="35"/>
    </row>
    <row r="27" spans="1:29" ht="15">
      <c r="A27" s="33">
        <v>18</v>
      </c>
      <c r="B27" s="41" t="str">
        <f>'Прил 1'!B28</f>
        <v>г. Гаджиево, ул. Мира, д. 82 </v>
      </c>
      <c r="C27" s="34">
        <f t="shared" si="0"/>
        <v>2982948.1577</v>
      </c>
      <c r="D27" s="35">
        <f>SUM(E27:K27)</f>
        <v>738916.26</v>
      </c>
      <c r="E27" s="35"/>
      <c r="F27" s="35"/>
      <c r="G27" s="35"/>
      <c r="H27" s="35"/>
      <c r="I27" s="35">
        <v>738916.26</v>
      </c>
      <c r="J27" s="35"/>
      <c r="K27" s="35"/>
      <c r="L27" s="36"/>
      <c r="M27" s="35"/>
      <c r="N27" s="37">
        <v>618</v>
      </c>
      <c r="O27" s="35">
        <v>2199948.92</v>
      </c>
      <c r="P27" s="37"/>
      <c r="Q27" s="35"/>
      <c r="R27" s="37"/>
      <c r="S27" s="35"/>
      <c r="T27" s="37"/>
      <c r="U27" s="35"/>
      <c r="V27" s="35">
        <f t="shared" si="2"/>
        <v>44082.977699999996</v>
      </c>
      <c r="W27" s="37"/>
      <c r="X27" s="35"/>
      <c r="Y27" s="37"/>
      <c r="Z27" s="35"/>
      <c r="AA27" s="35"/>
      <c r="AB27" s="35"/>
      <c r="AC27" s="35"/>
    </row>
    <row r="28" spans="1:29" ht="15">
      <c r="A28" s="33">
        <v>19</v>
      </c>
      <c r="B28" s="41" t="str">
        <f>'Прил 1'!B29</f>
        <v>Гаджиево, ул. Душенова, д. 100</v>
      </c>
      <c r="C28" s="34">
        <f t="shared" si="0"/>
        <v>3719042.1135</v>
      </c>
      <c r="D28" s="35">
        <f t="shared" si="3"/>
        <v>0</v>
      </c>
      <c r="E28" s="35"/>
      <c r="G28" s="35"/>
      <c r="H28" s="35"/>
      <c r="I28" s="35"/>
      <c r="J28" s="35"/>
      <c r="K28" s="35"/>
      <c r="L28" s="36"/>
      <c r="M28" s="35"/>
      <c r="N28" s="37">
        <v>1026</v>
      </c>
      <c r="O28" s="35">
        <v>3664080.9</v>
      </c>
      <c r="P28" s="37"/>
      <c r="Q28" s="35"/>
      <c r="R28" s="37"/>
      <c r="S28" s="35"/>
      <c r="T28" s="37"/>
      <c r="U28" s="35"/>
      <c r="V28" s="35">
        <f t="shared" si="2"/>
        <v>54961.2135</v>
      </c>
      <c r="W28" s="37"/>
      <c r="X28" s="35"/>
      <c r="Y28" s="37"/>
      <c r="Z28" s="35"/>
      <c r="AA28" s="35"/>
      <c r="AB28" s="35"/>
      <c r="AC28" s="35"/>
    </row>
    <row r="29" spans="1:29" ht="15">
      <c r="A29" s="33">
        <v>20</v>
      </c>
      <c r="B29" s="41" t="str">
        <f>'Прил 1'!B30</f>
        <v>г. Гаджиево, ул. Гаджиева, д. 28</v>
      </c>
      <c r="C29" s="34">
        <f t="shared" si="0"/>
        <v>587735.0496500001</v>
      </c>
      <c r="D29" s="35">
        <f t="shared" si="3"/>
        <v>579049.31</v>
      </c>
      <c r="E29" s="35"/>
      <c r="F29" s="35"/>
      <c r="G29" s="35"/>
      <c r="H29" s="35"/>
      <c r="I29" s="35">
        <v>579049.31</v>
      </c>
      <c r="J29" s="35"/>
      <c r="K29" s="35"/>
      <c r="L29" s="36"/>
      <c r="M29" s="35"/>
      <c r="N29" s="37"/>
      <c r="O29" s="35"/>
      <c r="P29" s="37"/>
      <c r="Q29" s="35"/>
      <c r="R29" s="37"/>
      <c r="S29" s="35"/>
      <c r="T29" s="37"/>
      <c r="U29" s="35"/>
      <c r="V29" s="35">
        <f t="shared" si="2"/>
        <v>8685.739650000001</v>
      </c>
      <c r="W29" s="37"/>
      <c r="X29" s="35"/>
      <c r="Y29" s="37"/>
      <c r="Z29" s="35"/>
      <c r="AA29" s="35"/>
      <c r="AB29" s="35"/>
      <c r="AC29" s="35"/>
    </row>
    <row r="30" spans="1:29" ht="15">
      <c r="A30" s="33">
        <v>21</v>
      </c>
      <c r="B30" s="41" t="str">
        <f>'Прил 1'!B31</f>
        <v>г. Гаджиево, ул. Ленина, д. 39</v>
      </c>
      <c r="C30" s="34">
        <f t="shared" si="0"/>
        <v>730307.24795</v>
      </c>
      <c r="D30" s="35">
        <f t="shared" si="3"/>
        <v>719514.53</v>
      </c>
      <c r="E30" s="35"/>
      <c r="F30" s="35"/>
      <c r="G30" s="35"/>
      <c r="H30" s="35"/>
      <c r="I30" s="35">
        <v>719514.53</v>
      </c>
      <c r="J30" s="35"/>
      <c r="K30" s="35"/>
      <c r="L30" s="36"/>
      <c r="M30" s="35"/>
      <c r="N30" s="37"/>
      <c r="O30" s="35"/>
      <c r="P30" s="37"/>
      <c r="Q30" s="35"/>
      <c r="R30" s="37"/>
      <c r="S30" s="35"/>
      <c r="T30" s="37"/>
      <c r="U30" s="35"/>
      <c r="V30" s="35">
        <f t="shared" si="2"/>
        <v>10792.71795</v>
      </c>
      <c r="W30" s="37"/>
      <c r="X30" s="35"/>
      <c r="Y30" s="37"/>
      <c r="Z30" s="35"/>
      <c r="AA30" s="35"/>
      <c r="AB30" s="35"/>
      <c r="AC30" s="35"/>
    </row>
    <row r="31" spans="1:29" ht="15">
      <c r="A31" s="33">
        <v>22</v>
      </c>
      <c r="B31" s="41" t="str">
        <f>'Прил 1'!B32</f>
        <v>г. Гаджиево, ул. Ленина, д. 54</v>
      </c>
      <c r="C31" s="34">
        <f t="shared" si="0"/>
        <v>750000.0039</v>
      </c>
      <c r="D31" s="35">
        <f t="shared" si="3"/>
        <v>738916.26</v>
      </c>
      <c r="E31" s="35"/>
      <c r="F31" s="35"/>
      <c r="G31" s="35"/>
      <c r="H31" s="35"/>
      <c r="I31" s="35">
        <v>738916.26</v>
      </c>
      <c r="J31" s="35"/>
      <c r="K31" s="35"/>
      <c r="L31" s="36"/>
      <c r="M31" s="35"/>
      <c r="N31" s="37"/>
      <c r="O31" s="35"/>
      <c r="P31" s="37"/>
      <c r="Q31" s="35"/>
      <c r="R31" s="37"/>
      <c r="S31" s="35"/>
      <c r="T31" s="37"/>
      <c r="U31" s="35"/>
      <c r="V31" s="35">
        <f t="shared" si="2"/>
        <v>11083.7439</v>
      </c>
      <c r="W31" s="37"/>
      <c r="X31" s="35"/>
      <c r="Y31" s="37"/>
      <c r="Z31" s="35"/>
      <c r="AA31" s="35"/>
      <c r="AB31" s="35"/>
      <c r="AC31" s="35"/>
    </row>
    <row r="32" spans="1:29" ht="15">
      <c r="A32" s="33">
        <v>23</v>
      </c>
      <c r="B32" s="41" t="str">
        <f>'Прил 1'!B33</f>
        <v>г. Гаджиево, ул. Советская, д. 62</v>
      </c>
      <c r="C32" s="34">
        <f t="shared" si="0"/>
        <v>750000.0039</v>
      </c>
      <c r="D32" s="35">
        <f t="shared" si="3"/>
        <v>738916.26</v>
      </c>
      <c r="E32" s="35"/>
      <c r="F32" s="35"/>
      <c r="G32" s="35"/>
      <c r="H32" s="35"/>
      <c r="I32" s="35">
        <v>738916.26</v>
      </c>
      <c r="J32" s="35"/>
      <c r="K32" s="35"/>
      <c r="L32" s="36"/>
      <c r="M32" s="35"/>
      <c r="N32" s="37"/>
      <c r="O32" s="35"/>
      <c r="P32" s="37"/>
      <c r="Q32" s="35"/>
      <c r="R32" s="37"/>
      <c r="S32" s="35"/>
      <c r="T32" s="37"/>
      <c r="U32" s="35"/>
      <c r="V32" s="35">
        <f t="shared" si="2"/>
        <v>11083.7439</v>
      </c>
      <c r="W32" s="37"/>
      <c r="X32" s="35"/>
      <c r="Y32" s="37"/>
      <c r="Z32" s="35"/>
      <c r="AA32" s="35"/>
      <c r="AB32" s="35"/>
      <c r="AC32" s="35"/>
    </row>
    <row r="33" spans="1:29" ht="15">
      <c r="A33" s="33">
        <v>24</v>
      </c>
      <c r="B33" s="41" t="str">
        <f>'Прил 1'!B34</f>
        <v>г. Гаджиево, ул. Мира, д. 83</v>
      </c>
      <c r="C33" s="34">
        <f t="shared" si="0"/>
        <v>750000.0039</v>
      </c>
      <c r="D33" s="35">
        <f t="shared" si="3"/>
        <v>738916.26</v>
      </c>
      <c r="E33" s="35"/>
      <c r="F33" s="35"/>
      <c r="G33" s="35"/>
      <c r="H33" s="35"/>
      <c r="I33" s="35">
        <v>738916.26</v>
      </c>
      <c r="J33" s="35"/>
      <c r="K33" s="35"/>
      <c r="L33" s="36"/>
      <c r="M33" s="35"/>
      <c r="N33" s="37"/>
      <c r="O33" s="35"/>
      <c r="P33" s="37"/>
      <c r="Q33" s="35"/>
      <c r="R33" s="37"/>
      <c r="S33" s="35"/>
      <c r="T33" s="37"/>
      <c r="U33" s="35"/>
      <c r="V33" s="35">
        <f t="shared" si="2"/>
        <v>11083.7439</v>
      </c>
      <c r="W33" s="37"/>
      <c r="X33" s="35"/>
      <c r="Y33" s="37"/>
      <c r="Z33" s="35"/>
      <c r="AA33" s="35"/>
      <c r="AB33" s="35"/>
      <c r="AC33" s="35"/>
    </row>
    <row r="34" spans="1:29" ht="15">
      <c r="A34" s="33">
        <v>25</v>
      </c>
      <c r="B34" s="41" t="str">
        <f>'Прил 1'!B35</f>
        <v>г. Гаджиево, ул. Мира, д. 73</v>
      </c>
      <c r="C34" s="34">
        <f t="shared" si="0"/>
        <v>750000.0039</v>
      </c>
      <c r="D34" s="35">
        <f t="shared" si="3"/>
        <v>738916.26</v>
      </c>
      <c r="E34" s="35"/>
      <c r="F34" s="35"/>
      <c r="G34" s="35"/>
      <c r="H34" s="35"/>
      <c r="I34" s="35">
        <v>738916.26</v>
      </c>
      <c r="J34" s="35"/>
      <c r="K34" s="35"/>
      <c r="L34" s="36"/>
      <c r="M34" s="35"/>
      <c r="N34" s="37"/>
      <c r="O34" s="35"/>
      <c r="P34" s="37"/>
      <c r="Q34" s="35"/>
      <c r="R34" s="37"/>
      <c r="S34" s="35"/>
      <c r="T34" s="37"/>
      <c r="U34" s="35"/>
      <c r="V34" s="35">
        <f t="shared" si="2"/>
        <v>11083.7439</v>
      </c>
      <c r="W34" s="37"/>
      <c r="X34" s="35"/>
      <c r="Y34" s="37"/>
      <c r="Z34" s="35"/>
      <c r="AA34" s="35"/>
      <c r="AB34" s="35"/>
      <c r="AC34" s="35"/>
    </row>
    <row r="35" spans="1:29" ht="15">
      <c r="A35" s="33">
        <v>26</v>
      </c>
      <c r="B35" s="41" t="str">
        <f>'Прил 1'!B36</f>
        <v>г. Гаджиево, ул.Советская, д. 85</v>
      </c>
      <c r="C35" s="34">
        <f t="shared" si="0"/>
        <v>750000.0039</v>
      </c>
      <c r="D35" s="35">
        <f t="shared" si="3"/>
        <v>738916.26</v>
      </c>
      <c r="E35" s="35"/>
      <c r="F35" s="35"/>
      <c r="G35" s="42"/>
      <c r="H35" s="42"/>
      <c r="I35" s="35">
        <v>738916.26</v>
      </c>
      <c r="J35" s="42"/>
      <c r="K35" s="42"/>
      <c r="L35" s="43"/>
      <c r="M35" s="44"/>
      <c r="N35" s="37"/>
      <c r="O35" s="35"/>
      <c r="P35" s="37"/>
      <c r="Q35" s="35"/>
      <c r="R35" s="37"/>
      <c r="S35" s="35"/>
      <c r="T35" s="37"/>
      <c r="U35" s="35"/>
      <c r="V35" s="35">
        <f t="shared" si="2"/>
        <v>11083.7439</v>
      </c>
      <c r="W35" s="37"/>
      <c r="X35" s="35"/>
      <c r="Y35" s="37"/>
      <c r="Z35" s="35"/>
      <c r="AA35" s="35"/>
      <c r="AB35" s="35"/>
      <c r="AC35" s="42"/>
    </row>
    <row r="36" spans="1:29" ht="15">
      <c r="A36" s="33">
        <v>27</v>
      </c>
      <c r="B36" s="41" t="str">
        <f>'Прил 1'!B37</f>
        <v>г. Гаджиево, наб. С. Преминина, д. 106</v>
      </c>
      <c r="C36" s="34">
        <f t="shared" si="0"/>
        <v>3534624.15495</v>
      </c>
      <c r="D36" s="35">
        <f t="shared" si="3"/>
        <v>0</v>
      </c>
      <c r="E36" s="35"/>
      <c r="F36" s="35"/>
      <c r="G36" s="35"/>
      <c r="H36" s="35"/>
      <c r="I36" s="35"/>
      <c r="J36" s="35"/>
      <c r="K36" s="35"/>
      <c r="L36" s="36"/>
      <c r="M36" s="35"/>
      <c r="N36" s="37"/>
      <c r="O36" s="35"/>
      <c r="P36" s="37"/>
      <c r="Q36" s="35"/>
      <c r="R36" s="37">
        <v>861.9</v>
      </c>
      <c r="S36" s="35">
        <v>3482388.33</v>
      </c>
      <c r="T36" s="37"/>
      <c r="U36" s="35"/>
      <c r="V36" s="35">
        <f t="shared" si="2"/>
        <v>52235.82495</v>
      </c>
      <c r="W36" s="37"/>
      <c r="X36" s="35"/>
      <c r="Y36" s="37"/>
      <c r="Z36" s="35"/>
      <c r="AA36" s="35"/>
      <c r="AB36" s="35"/>
      <c r="AC36" s="35"/>
    </row>
    <row r="37" spans="3:19" ht="15">
      <c r="C37" s="45"/>
      <c r="L37" s="46"/>
      <c r="N37" s="47"/>
      <c r="S37" s="48"/>
    </row>
    <row r="38" spans="1:29" ht="15">
      <c r="A38" s="100" t="s">
        <v>72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</row>
    <row r="39" spans="12:15" ht="15">
      <c r="L39" s="49"/>
      <c r="M39" s="49"/>
      <c r="N39" s="49"/>
      <c r="O39" s="49"/>
    </row>
  </sheetData>
  <sheetProtection/>
  <mergeCells count="22">
    <mergeCell ref="V3:AC3"/>
    <mergeCell ref="D4:K4"/>
    <mergeCell ref="A9:B9"/>
    <mergeCell ref="P4:Q5"/>
    <mergeCell ref="R4:S5"/>
    <mergeCell ref="W4:X5"/>
    <mergeCell ref="Y4:Z5"/>
    <mergeCell ref="A38:AC38"/>
    <mergeCell ref="AC4:AC5"/>
    <mergeCell ref="A8:B8"/>
    <mergeCell ref="L4:M5"/>
    <mergeCell ref="N4:O5"/>
    <mergeCell ref="S1:AC1"/>
    <mergeCell ref="A2:AC2"/>
    <mergeCell ref="A3:A6"/>
    <mergeCell ref="B3:B6"/>
    <mergeCell ref="C3:C5"/>
    <mergeCell ref="D3:U3"/>
    <mergeCell ref="T4:U5"/>
    <mergeCell ref="V4:V5"/>
    <mergeCell ref="AA4:AA5"/>
    <mergeCell ref="AB4:AB5"/>
  </mergeCells>
  <printOptions/>
  <pageMargins left="0.7086614173228347" right="0.7086614173228347" top="0" bottom="0" header="0" footer="0"/>
  <pageSetup fitToWidth="0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Полянина Александра Александровна</cp:lastModifiedBy>
  <cp:lastPrinted>2018-04-06T06:03:09Z</cp:lastPrinted>
  <dcterms:created xsi:type="dcterms:W3CDTF">2014-03-21T07:46:37Z</dcterms:created>
  <dcterms:modified xsi:type="dcterms:W3CDTF">2018-04-06T08:08:38Z</dcterms:modified>
  <cp:category/>
  <cp:version/>
  <cp:contentType/>
  <cp:contentStatus/>
</cp:coreProperties>
</file>