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  <sheet name="табл.2 (2)" sheetId="3" r:id="rId3"/>
    <sheet name="табл.3 (2)" sheetId="4" r:id="rId4"/>
    <sheet name="табл.2 (3)" sheetId="5" r:id="rId5"/>
    <sheet name="табл.3 (3)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<sst xmlns="http://schemas.openxmlformats.org/spreadsheetml/2006/main" count="483" uniqueCount="138">
  <si>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</si>
  <si>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</si>
  <si>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</si>
  <si>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</si>
  <si>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</si>
  <si>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</si>
  <si>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</si>
  <si>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</si>
  <si>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</si>
  <si>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</si>
  <si>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</si>
  <si>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</si>
  <si>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</si>
  <si>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</si>
  <si>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</si>
  <si>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</si>
  <si>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</si>
  <si>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</si>
  <si>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</si>
  <si>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</si>
  <si>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</si>
  <si>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</si>
  <si>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</si>
  <si>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</si>
  <si>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</si>
  <si>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</si>
  <si>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</si>
  <si>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</si>
  <si>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</si>
  <si>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</si>
  <si>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</si>
  <si>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</si>
  <si>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</si>
  <si>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</si>
  <si>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</si>
  <si>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</si>
  <si>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</si>
  <si>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</si>
  <si>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</si>
  <si>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</si>
  <si>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</si>
  <si>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</si>
  <si>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</si>
  <si>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</si>
  <si>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</si>
  <si>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</si>
  <si>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</si>
  <si>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</si>
  <si>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</si>
  <si>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</si>
  <si>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</si>
  <si>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</si>
  <si>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</si>
  <si>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</si>
  <si>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</si>
  <si>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</si>
  <si>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</si>
  <si>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</si>
  <si>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</si>
  <si>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</si>
  <si>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</si>
  <si>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</si>
  <si>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</si>
  <si>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</si>
  <si>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</si>
  <si>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</si>
  <si>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</si>
  <si>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</si>
  <si>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</si>
  <si>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</si>
  <si>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</si>
  <si>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</si>
  <si>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</si>
  <si>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</si>
  <si>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</si>
  <si>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</si>
  <si>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</si>
  <si>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35020</t>
  </si>
  <si>
    <t>32844</t>
  </si>
  <si>
    <t>21930</t>
  </si>
  <si>
    <t>21386</t>
  </si>
  <si>
    <t>24514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</si>
  <si>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</si>
  <si>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</si>
  <si>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</si>
  <si>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</si>
  <si>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 xml:space="preserve">Таблица  № 2                                                                      </t>
  </si>
  <si>
    <t>4. Обоснование ресурсного обеспечения Подпрограммы 3 "Музейное дело ЗАТО Александровск" на 2014-2020 годы</t>
  </si>
  <si>
    <t>Всего по Подпрограмме 3</t>
  </si>
  <si>
    <t>в том числе инвестиции в основной капитал</t>
  </si>
  <si>
    <t xml:space="preserve">Таблица  № 3                                                                                       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</si>
  <si>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</si>
  <si>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</si>
  <si>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</si>
  <si>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</si>
  <si>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2014-2016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</si>
  <si>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</si>
  <si>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</si>
  <si>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1.2.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</si>
  <si>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</si>
  <si>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</si>
  <si>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</si>
  <si>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</si>
  <si>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</si>
  <si>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Итого по задаче 1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</si>
  <si>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</si>
  <si>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</si>
  <si>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</si>
  <si>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</si>
  <si>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</si>
  <si>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</si>
  <si>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</si>
  <si>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</si>
  <si>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</si>
  <si>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Итого по задаче 2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</si>
  <si>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</si>
  <si>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</si>
  <si>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</si>
  <si>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Итого по задаче 3</t>
  </si>
  <si>
    <t>ВСЕГО по Подпрограмме 3:</t>
  </si>
  <si>
    <t xml:space="preserve">Таблица  № 2                                                             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</si>
  <si>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</si>
  <si>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Всего по Программе</t>
  </si>
  <si>
    <t xml:space="preserve">Таблица № 3                                                                                       </t>
  </si>
  <si>
    <t xml:space="preserve">3. Перечень основных мероприятий Подпрограммы 5 «Модернизация учреждений культуры и дополнительного образования в сфере культуры ЗАТО Александровск»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</si>
  <si>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</si>
  <si>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</si>
  <si>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</si>
  <si>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2016-2020 годы</t>
  </si>
  <si>
    <t>Выполнение мероприятий,            %</t>
  </si>
  <si>
    <t>Учреждения, подведомственные  УКС и МП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</si>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</sst>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8" fillId="30" borderId="15" xfId="0" applyNumberFormat="1" applyFont="1" applyFill="1" applyBorder="1" applyAlignment="1">
      <alignment horizontal="center" vertical="center" wrapText="1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5" xfId="0" applyNumberFormat="1" applyFont="1" applyFill="1" applyBorder="1" applyAlignment="1">
      <alignment horizontal="left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16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2" fontId="7" fillId="30" borderId="15" xfId="0" applyNumberFormat="1" applyFont="1" applyFill="1" applyBorder="1" applyAlignment="1">
      <alignment horizontal="center" vertical="center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4" fontId="7" fillId="31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2" fontId="0" fillId="0" borderId="17" xfId="0" applyNumberForma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left" vertical="center" wrapText="1"/>
    </xf>
    <xf numFmtId="0" fontId="34" fillId="30" borderId="15" xfId="0" applyNumberFormat="1" applyFont="1" applyFill="1" applyBorder="1" applyAlignment="1">
      <alignment horizontal="center" vertical="center" wrapText="1"/>
    </xf>
    <xf numFmtId="0" fontId="35" fillId="30" borderId="15" xfId="0" applyNumberFormat="1" applyFont="1" applyFill="1" applyBorder="1" applyAlignment="1">
      <alignment horizontal="center" vertical="center" wrapText="1"/>
    </xf>
    <xf numFmtId="0" fontId="34" fillId="30" borderId="10" xfId="0" applyNumberFormat="1" applyFont="1" applyFill="1" applyBorder="1" applyAlignment="1">
      <alignment horizontal="center" vertical="center" wrapText="1"/>
    </xf>
    <xf numFmtId="0" fontId="35" fillId="30" borderId="10" xfId="0" applyFont="1" applyFill="1" applyBorder="1" applyAlignment="1">
      <alignment vertical="center"/>
    </xf>
    <xf numFmtId="4" fontId="35" fillId="30" borderId="10" xfId="0" applyNumberFormat="1" applyFont="1" applyFill="1" applyBorder="1" applyAlignment="1">
      <alignment vertical="center"/>
    </xf>
    <xf numFmtId="2" fontId="12" fillId="30" borderId="18" xfId="0" applyNumberFormat="1" applyFont="1" applyFill="1" applyBorder="1" applyAlignment="1">
      <alignment horizontal="left" vertical="center" wrapText="1"/>
    </xf>
    <xf numFmtId="4" fontId="8" fillId="30" borderId="19" xfId="0" applyNumberFormat="1" applyFont="1" applyFill="1" applyBorder="1" applyAlignment="1">
      <alignment horizontal="center" vertical="center"/>
    </xf>
    <xf numFmtId="2" fontId="7" fillId="30" borderId="20" xfId="0" applyNumberFormat="1" applyFont="1" applyFill="1" applyBorder="1" applyAlignment="1">
      <alignment horizontal="center" vertical="center"/>
    </xf>
    <xf numFmtId="0" fontId="34" fillId="30" borderId="17" xfId="0" applyNumberFormat="1" applyFont="1" applyFill="1" applyBorder="1" applyAlignment="1">
      <alignment horizontal="center" vertical="center" wrapText="1"/>
    </xf>
    <xf numFmtId="0" fontId="35" fillId="30" borderId="17" xfId="0" applyNumberFormat="1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2" xfId="0" applyFont="1" applyFill="1" applyBorder="1" applyAlignment="1">
      <alignment horizontal="center" vertical="center"/>
    </xf>
    <xf numFmtId="2" fontId="12" fillId="30" borderId="21" xfId="0" applyNumberFormat="1" applyFont="1" applyFill="1" applyBorder="1" applyAlignment="1">
      <alignment horizontal="left" vertical="center" wrapText="1"/>
    </xf>
    <xf numFmtId="4" fontId="8" fillId="30" borderId="0" xfId="0" applyNumberFormat="1" applyFont="1" applyFill="1" applyBorder="1" applyAlignment="1">
      <alignment horizontal="center" vertical="center"/>
    </xf>
    <xf numFmtId="2" fontId="7" fillId="30" borderId="24" xfId="0" applyNumberFormat="1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vertical="center"/>
    </xf>
    <xf numFmtId="4" fontId="36" fillId="30" borderId="10" xfId="0" applyNumberFormat="1" applyFont="1" applyFill="1" applyBorder="1" applyAlignment="1">
      <alignment vertical="center"/>
    </xf>
    <xf numFmtId="0" fontId="34" fillId="30" borderId="11" xfId="0" applyNumberFormat="1" applyFont="1" applyFill="1" applyBorder="1" applyAlignment="1">
      <alignment horizontal="center" vertical="center" wrapText="1"/>
    </xf>
    <xf numFmtId="0" fontId="35" fillId="30" borderId="11" xfId="0" applyNumberFormat="1" applyFont="1" applyFill="1" applyBorder="1" applyAlignment="1">
      <alignment horizontal="center" vertical="center" wrapText="1"/>
    </xf>
    <xf numFmtId="2" fontId="12" fillId="30" borderId="13" xfId="0" applyNumberFormat="1" applyFont="1" applyFill="1" applyBorder="1" applyAlignment="1">
      <alignment horizontal="left" vertical="center" wrapText="1"/>
    </xf>
    <xf numFmtId="4" fontId="8" fillId="30" borderId="22" xfId="0" applyNumberFormat="1" applyFont="1" applyFill="1" applyBorder="1" applyAlignment="1">
      <alignment horizontal="center" vertical="center"/>
    </xf>
    <xf numFmtId="2" fontId="7" fillId="30" borderId="2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2" fillId="0" borderId="10" xfId="0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4" fontId="32" fillId="0" borderId="10" xfId="0" applyNumberFormat="1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798%20&#1055;&#1088;&#1080;&#1083;&#1086;&#1078;&#1077;&#1085;&#1080;&#1077;%20&#1058;&#1072;&#1073;&#1083;&#1080;&#1094;&#107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798%20&#1055;&#1088;&#1080;&#1083;&#1086;&#1078;&#1077;&#1085;&#1080;&#1077;&#1085;%20&#1058;&#1040;&#1041;&#1051;&#1048;&#1062;&#104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14309727.59</v>
          </cell>
          <cell r="J78">
            <v>14098861.93</v>
          </cell>
          <cell r="K78">
            <v>14421646.93</v>
          </cell>
          <cell r="L78">
            <v>14421646.93</v>
          </cell>
        </row>
        <row r="79">
          <cell r="H79">
            <v>582512</v>
          </cell>
          <cell r="I79">
            <v>1316946.22</v>
          </cell>
          <cell r="J79">
            <v>1156011.0699999998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200000</v>
          </cell>
          <cell r="J81">
            <v>106000</v>
          </cell>
          <cell r="K81">
            <v>106000</v>
          </cell>
          <cell r="L81">
            <v>106000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F53">
            <v>6425947.24</v>
          </cell>
          <cell r="G53">
            <v>7543264.55</v>
          </cell>
          <cell r="H53">
            <v>938357</v>
          </cell>
          <cell r="I53">
            <v>18520670</v>
          </cell>
          <cell r="J53">
            <v>691645.65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F55">
            <v>0</v>
          </cell>
          <cell r="G55">
            <v>1112400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A16" sqref="A16:I16"/>
    </sheetView>
  </sheetViews>
  <sheetFormatPr defaultColWidth="9.140625" defaultRowHeight="15"/>
  <cols>
    <col min="1" max="1" width="32.7109375" style="24" customWidth="1"/>
    <col min="2" max="2" width="18.28125" style="24" customWidth="1"/>
    <col min="3" max="8" width="15.28125" style="24" customWidth="1"/>
    <col min="9" max="9" width="15.140625" style="24" customWidth="1"/>
    <col min="10" max="16384" width="9.140625" style="24" customWidth="1"/>
  </cols>
  <sheetData>
    <row r="1" spans="5:10" ht="15.75">
      <c r="E1" s="25"/>
      <c r="G1" s="45" t="s">
        <v>54</v>
      </c>
      <c r="H1" s="45"/>
      <c r="I1" s="45"/>
      <c r="J1" s="26"/>
    </row>
    <row r="3" spans="1:9" ht="15.75">
      <c r="A3" s="46" t="s">
        <v>55</v>
      </c>
      <c r="B3" s="46"/>
      <c r="C3" s="46"/>
      <c r="D3" s="46"/>
      <c r="E3" s="46"/>
      <c r="F3" s="46"/>
      <c r="G3" s="46"/>
      <c r="H3" s="46"/>
      <c r="I3" s="46"/>
    </row>
    <row r="5" spans="1:9" ht="15.75">
      <c r="A5" s="47" t="s">
        <v>10</v>
      </c>
      <c r="B5" s="49" t="s">
        <v>11</v>
      </c>
      <c r="C5" s="51" t="s">
        <v>12</v>
      </c>
      <c r="D5" s="51"/>
      <c r="E5" s="51"/>
      <c r="F5" s="51"/>
      <c r="G5" s="51"/>
      <c r="H5" s="51"/>
      <c r="I5" s="51"/>
    </row>
    <row r="6" spans="1:9" ht="15.75">
      <c r="A6" s="48"/>
      <c r="B6" s="50"/>
      <c r="C6" s="29">
        <v>2014</v>
      </c>
      <c r="D6" s="29">
        <v>2015</v>
      </c>
      <c r="E6" s="29">
        <v>2016</v>
      </c>
      <c r="F6" s="29">
        <v>2017</v>
      </c>
      <c r="G6" s="29">
        <v>2018</v>
      </c>
      <c r="H6" s="29">
        <v>2019</v>
      </c>
      <c r="I6" s="30">
        <v>2020</v>
      </c>
    </row>
    <row r="7" spans="1:9" ht="15.75">
      <c r="A7" s="27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</row>
    <row r="8" spans="1:9" ht="30" customHeight="1">
      <c r="A8" s="31" t="s">
        <v>36</v>
      </c>
      <c r="B8" s="32">
        <f>B10+B11+B12+B13</f>
        <v>1239520052.2099998</v>
      </c>
      <c r="C8" s="32">
        <f aca="true" t="shared" si="0" ref="C8:I8">C10+C11+C12+C13</f>
        <v>169671123.63000003</v>
      </c>
      <c r="D8" s="32">
        <f t="shared" si="0"/>
        <v>166832058.4</v>
      </c>
      <c r="E8" s="32">
        <f t="shared" si="0"/>
        <v>178151552.88</v>
      </c>
      <c r="F8" s="32">
        <f t="shared" si="0"/>
        <v>194746576.26</v>
      </c>
      <c r="G8" s="32">
        <f t="shared" si="0"/>
        <v>182765558.54000002</v>
      </c>
      <c r="H8" s="32">
        <f t="shared" si="0"/>
        <v>173705091.25</v>
      </c>
      <c r="I8" s="32">
        <f t="shared" si="0"/>
        <v>173648091.25</v>
      </c>
    </row>
    <row r="9" spans="1:9" ht="30" customHeight="1">
      <c r="A9" s="39" t="s">
        <v>13</v>
      </c>
      <c r="B9" s="40"/>
      <c r="C9" s="40"/>
      <c r="D9" s="40"/>
      <c r="E9" s="40"/>
      <c r="F9" s="40"/>
      <c r="G9" s="40"/>
      <c r="H9" s="40"/>
      <c r="I9" s="41"/>
    </row>
    <row r="10" spans="1:9" ht="30" customHeight="1">
      <c r="A10" s="33" t="s">
        <v>14</v>
      </c>
      <c r="B10" s="32">
        <f>C10+D10+E10+F10+G10+H10+I10</f>
        <v>1149261989.35</v>
      </c>
      <c r="C10" s="34">
        <f>C17</f>
        <v>160117960.24</v>
      </c>
      <c r="D10" s="34">
        <f aca="true" t="shared" si="1" ref="D10:I10">D17</f>
        <v>154661265.49</v>
      </c>
      <c r="E10" s="34">
        <f t="shared" si="1"/>
        <v>163350077.13</v>
      </c>
      <c r="F10" s="34">
        <f t="shared" si="1"/>
        <v>174852204.76</v>
      </c>
      <c r="G10" s="34">
        <f t="shared" si="1"/>
        <v>164905074.27</v>
      </c>
      <c r="H10" s="34">
        <f t="shared" si="1"/>
        <v>165716203.73</v>
      </c>
      <c r="I10" s="34">
        <f t="shared" si="1"/>
        <v>165659203.73</v>
      </c>
    </row>
    <row r="11" spans="1:9" ht="30" customHeight="1">
      <c r="A11" s="33" t="s">
        <v>15</v>
      </c>
      <c r="B11" s="32">
        <f>C11+D11+E11+F11+G11+H11+I11</f>
        <v>44191049.83000001</v>
      </c>
      <c r="C11" s="34">
        <f>C18</f>
        <v>4344894.3100000005</v>
      </c>
      <c r="D11" s="34">
        <f aca="true" t="shared" si="2" ref="D11:I11">D18</f>
        <v>5597215</v>
      </c>
      <c r="E11" s="34">
        <f t="shared" si="2"/>
        <v>6483560.13</v>
      </c>
      <c r="F11" s="34">
        <f t="shared" si="2"/>
        <v>12823941.08</v>
      </c>
      <c r="G11" s="34">
        <f t="shared" si="2"/>
        <v>11574884.27</v>
      </c>
      <c r="H11" s="34">
        <f t="shared" si="2"/>
        <v>1683277.52</v>
      </c>
      <c r="I11" s="34">
        <f t="shared" si="2"/>
        <v>1683277.52</v>
      </c>
    </row>
    <row r="12" spans="1:9" ht="30" customHeight="1">
      <c r="A12" s="33" t="s">
        <v>16</v>
      </c>
      <c r="B12" s="32">
        <f>C12+D12+E12+F12+G12+H12+I12</f>
        <v>0</v>
      </c>
      <c r="C12" s="34">
        <f>C19</f>
        <v>0</v>
      </c>
      <c r="D12" s="34">
        <f aca="true" t="shared" si="3" ref="D12:I12">D19</f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</row>
    <row r="13" spans="1:9" ht="30" customHeight="1">
      <c r="A13" s="33" t="s">
        <v>17</v>
      </c>
      <c r="B13" s="32">
        <f>C13+D13+E13+F13+G13+H13+I13</f>
        <v>46067013.03</v>
      </c>
      <c r="C13" s="34">
        <f>+C20</f>
        <v>5208269.08</v>
      </c>
      <c r="D13" s="34">
        <f aca="true" t="shared" si="4" ref="D13:I13">+D20</f>
        <v>6573577.91</v>
      </c>
      <c r="E13" s="34">
        <f t="shared" si="4"/>
        <v>8317915.62</v>
      </c>
      <c r="F13" s="34">
        <f t="shared" si="4"/>
        <v>7070430.42</v>
      </c>
      <c r="G13" s="34">
        <f t="shared" si="4"/>
        <v>6285600</v>
      </c>
      <c r="H13" s="34">
        <f t="shared" si="4"/>
        <v>6305610</v>
      </c>
      <c r="I13" s="34">
        <f t="shared" si="4"/>
        <v>6305610</v>
      </c>
    </row>
    <row r="14" spans="1:9" ht="30" customHeight="1">
      <c r="A14" s="42" t="s">
        <v>18</v>
      </c>
      <c r="B14" s="43"/>
      <c r="C14" s="43"/>
      <c r="D14" s="43"/>
      <c r="E14" s="43"/>
      <c r="F14" s="43"/>
      <c r="G14" s="43"/>
      <c r="H14" s="43"/>
      <c r="I14" s="44"/>
    </row>
    <row r="15" spans="1:9" ht="63" customHeight="1">
      <c r="A15" s="35" t="s">
        <v>30</v>
      </c>
      <c r="B15" s="32">
        <f>B17+B18+B19+B20</f>
        <v>1239520052.2099998</v>
      </c>
      <c r="C15" s="32">
        <f aca="true" t="shared" si="5" ref="C15:I15">C17+C18+C19+C20</f>
        <v>169671123.63000003</v>
      </c>
      <c r="D15" s="32">
        <f t="shared" si="5"/>
        <v>166832058.4</v>
      </c>
      <c r="E15" s="32">
        <f t="shared" si="5"/>
        <v>178151552.88</v>
      </c>
      <c r="F15" s="32">
        <f t="shared" si="5"/>
        <v>194746576.26</v>
      </c>
      <c r="G15" s="32">
        <f t="shared" si="5"/>
        <v>182765558.54000002</v>
      </c>
      <c r="H15" s="32">
        <f t="shared" si="5"/>
        <v>173705091.25</v>
      </c>
      <c r="I15" s="32">
        <f t="shared" si="5"/>
        <v>173648091.25</v>
      </c>
    </row>
    <row r="16" spans="1:9" ht="30" customHeight="1">
      <c r="A16" s="39" t="s">
        <v>13</v>
      </c>
      <c r="B16" s="40"/>
      <c r="C16" s="40"/>
      <c r="D16" s="40"/>
      <c r="E16" s="40"/>
      <c r="F16" s="40"/>
      <c r="G16" s="40"/>
      <c r="H16" s="40"/>
      <c r="I16" s="41"/>
    </row>
    <row r="17" spans="1:9" ht="30" customHeight="1">
      <c r="A17" s="33" t="s">
        <v>14</v>
      </c>
      <c r="B17" s="32">
        <f>C17+D17+E17+F17+G17+H17+I17</f>
        <v>1149261989.35</v>
      </c>
      <c r="C17" s="34">
        <f>'табл.3'!F84</f>
        <v>160117960.24</v>
      </c>
      <c r="D17" s="34">
        <f>'табл.3'!G84</f>
        <v>154661265.49</v>
      </c>
      <c r="E17" s="34">
        <f>'табл.3'!H84</f>
        <v>163350077.13</v>
      </c>
      <c r="F17" s="34">
        <f>'табл.3'!I84</f>
        <v>174852204.76</v>
      </c>
      <c r="G17" s="34">
        <f>'табл.3'!J84</f>
        <v>164905074.27</v>
      </c>
      <c r="H17" s="34">
        <f>'табл.3'!K84</f>
        <v>165716203.73</v>
      </c>
      <c r="I17" s="34">
        <f>'табл.3'!L84</f>
        <v>165659203.73</v>
      </c>
    </row>
    <row r="18" spans="1:9" ht="30" customHeight="1">
      <c r="A18" s="33" t="s">
        <v>15</v>
      </c>
      <c r="B18" s="32">
        <f>C18+D18+E18+F18+G18+H18+I18</f>
        <v>44191049.83000001</v>
      </c>
      <c r="C18" s="34">
        <f>'табл.3'!F85</f>
        <v>4344894.3100000005</v>
      </c>
      <c r="D18" s="34">
        <f>'табл.3'!G85</f>
        <v>5597215</v>
      </c>
      <c r="E18" s="34">
        <f>'табл.3'!H85</f>
        <v>6483560.13</v>
      </c>
      <c r="F18" s="34">
        <f>'табл.3'!I85</f>
        <v>12823941.08</v>
      </c>
      <c r="G18" s="34">
        <f>'табл.3'!J85</f>
        <v>11574884.27</v>
      </c>
      <c r="H18" s="34">
        <f>'табл.3'!K85</f>
        <v>1683277.52</v>
      </c>
      <c r="I18" s="34">
        <f>'табл.3'!L85</f>
        <v>1683277.52</v>
      </c>
    </row>
    <row r="19" spans="1:9" ht="30" customHeight="1">
      <c r="A19" s="33" t="s">
        <v>16</v>
      </c>
      <c r="B19" s="32">
        <f>C19+D19+E19+F19+G19+H19+I19</f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1:9" ht="30" customHeight="1">
      <c r="A20" s="33" t="s">
        <v>17</v>
      </c>
      <c r="B20" s="32">
        <f>C20+D20+E20+F20+G20+H20+I20</f>
        <v>46067013.03</v>
      </c>
      <c r="C20" s="34">
        <f>'табл.3'!F87</f>
        <v>5208269.08</v>
      </c>
      <c r="D20" s="34">
        <f>'табл.3'!G87</f>
        <v>6573577.91</v>
      </c>
      <c r="E20" s="34">
        <f>'табл.3'!H87</f>
        <v>8317915.62</v>
      </c>
      <c r="F20" s="34">
        <f>'табл.3'!I87</f>
        <v>7070430.42</v>
      </c>
      <c r="G20" s="34">
        <f>'табл.3'!J87</f>
        <v>6285600</v>
      </c>
      <c r="H20" s="34">
        <f>'табл.3'!K87</f>
        <v>6305610</v>
      </c>
      <c r="I20" s="34">
        <f>'табл.3'!L87</f>
        <v>6305610</v>
      </c>
    </row>
    <row r="22" ht="15.75">
      <c r="A22" s="36"/>
    </row>
    <row r="23" ht="15.75">
      <c r="A23" s="37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A61">
      <selection activeCell="I70" sqref="I70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6" width="8.28125" style="10" customWidth="1"/>
    <col min="17" max="17" width="8.421875" style="10" customWidth="1"/>
    <col min="18" max="18" width="8.57421875" style="10" customWidth="1"/>
    <col min="19" max="19" width="8.28125" style="10" customWidth="1"/>
    <col min="20" max="20" width="8.8515625" style="10" customWidth="1"/>
    <col min="21" max="21" width="24.28125" style="10" customWidth="1"/>
    <col min="22" max="16384" width="9.140625" style="10" customWidth="1"/>
  </cols>
  <sheetData>
    <row r="1" s="8" customFormat="1" ht="14.25" customHeight="1">
      <c r="U1" s="9" t="s">
        <v>51</v>
      </c>
    </row>
    <row r="2" spans="1:21" s="8" customFormat="1" ht="12.75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31.5" customHeight="1">
      <c r="A3" s="86" t="s">
        <v>7</v>
      </c>
      <c r="B3" s="87" t="s">
        <v>19</v>
      </c>
      <c r="C3" s="87" t="s">
        <v>20</v>
      </c>
      <c r="D3" s="87" t="s">
        <v>10</v>
      </c>
      <c r="E3" s="87" t="s">
        <v>27</v>
      </c>
      <c r="F3" s="87"/>
      <c r="G3" s="87"/>
      <c r="H3" s="87"/>
      <c r="I3" s="87"/>
      <c r="J3" s="87"/>
      <c r="K3" s="87"/>
      <c r="L3" s="87"/>
      <c r="M3" s="86" t="s">
        <v>58</v>
      </c>
      <c r="N3" s="86"/>
      <c r="O3" s="86"/>
      <c r="P3" s="86"/>
      <c r="Q3" s="86"/>
      <c r="R3" s="86"/>
      <c r="S3" s="86"/>
      <c r="T3" s="86"/>
      <c r="U3" s="84" t="s">
        <v>28</v>
      </c>
    </row>
    <row r="4" spans="1:21" ht="21" customHeight="1">
      <c r="A4" s="86"/>
      <c r="B4" s="87"/>
      <c r="C4" s="87"/>
      <c r="D4" s="87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5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88" t="s">
        <v>37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1:21" ht="12.75">
      <c r="A7" s="12">
        <v>1</v>
      </c>
      <c r="B7" s="80" t="s">
        <v>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1:21" ht="12.75">
      <c r="A8" s="93" t="s">
        <v>5</v>
      </c>
      <c r="B8" s="97" t="s">
        <v>52</v>
      </c>
      <c r="C8" s="58" t="s">
        <v>57</v>
      </c>
      <c r="D8" s="13" t="s">
        <v>4</v>
      </c>
      <c r="E8" s="14">
        <f>E10+E11+E12+E13</f>
        <v>15835395.07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1756220</v>
      </c>
      <c r="K8" s="14">
        <f t="shared" si="0"/>
        <v>1756220</v>
      </c>
      <c r="L8" s="14">
        <f t="shared" si="0"/>
        <v>1699220</v>
      </c>
      <c r="M8" s="65" t="s">
        <v>47</v>
      </c>
      <c r="N8" s="52" t="s">
        <v>33</v>
      </c>
      <c r="O8" s="52" t="s">
        <v>33</v>
      </c>
      <c r="P8" s="52" t="s">
        <v>33</v>
      </c>
      <c r="Q8" s="52" t="s">
        <v>33</v>
      </c>
      <c r="R8" s="52" t="s">
        <v>33</v>
      </c>
      <c r="S8" s="52" t="s">
        <v>33</v>
      </c>
      <c r="T8" s="52" t="s">
        <v>33</v>
      </c>
      <c r="U8" s="61" t="s">
        <v>31</v>
      </c>
    </row>
    <row r="9" spans="1:21" ht="12.75">
      <c r="A9" s="93"/>
      <c r="B9" s="97"/>
      <c r="C9" s="59"/>
      <c r="D9" s="55" t="s">
        <v>29</v>
      </c>
      <c r="E9" s="56"/>
      <c r="F9" s="56"/>
      <c r="G9" s="56"/>
      <c r="H9" s="56"/>
      <c r="I9" s="56"/>
      <c r="J9" s="56"/>
      <c r="K9" s="56"/>
      <c r="L9" s="57"/>
      <c r="M9" s="105"/>
      <c r="N9" s="79"/>
      <c r="O9" s="79"/>
      <c r="P9" s="79"/>
      <c r="Q9" s="79"/>
      <c r="R9" s="79"/>
      <c r="S9" s="79"/>
      <c r="T9" s="79"/>
      <c r="U9" s="91"/>
    </row>
    <row r="10" spans="1:21" ht="12.75">
      <c r="A10" s="93"/>
      <c r="B10" s="97"/>
      <c r="C10" s="59"/>
      <c r="D10" s="15" t="s">
        <v>2</v>
      </c>
      <c r="E10" s="16">
        <f>F10+G10+H10+I10+J10+K10+L10</f>
        <v>15835395.07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f>1699220+57000</f>
        <v>1756220</v>
      </c>
      <c r="K10" s="16">
        <f>1699220+57000</f>
        <v>1756220</v>
      </c>
      <c r="L10" s="16">
        <f>L16</f>
        <v>1699220</v>
      </c>
      <c r="M10" s="105"/>
      <c r="N10" s="79"/>
      <c r="O10" s="79"/>
      <c r="P10" s="79"/>
      <c r="Q10" s="79"/>
      <c r="R10" s="79"/>
      <c r="S10" s="79"/>
      <c r="T10" s="79"/>
      <c r="U10" s="91"/>
    </row>
    <row r="11" spans="1:21" ht="12.75">
      <c r="A11" s="93"/>
      <c r="B11" s="97"/>
      <c r="C11" s="59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05"/>
      <c r="N11" s="79"/>
      <c r="O11" s="79"/>
      <c r="P11" s="79"/>
      <c r="Q11" s="79"/>
      <c r="R11" s="79"/>
      <c r="S11" s="79"/>
      <c r="T11" s="79"/>
      <c r="U11" s="91"/>
    </row>
    <row r="12" spans="1:21" ht="12.75">
      <c r="A12" s="93"/>
      <c r="B12" s="97"/>
      <c r="C12" s="59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5"/>
      <c r="N12" s="79"/>
      <c r="O12" s="79"/>
      <c r="P12" s="79"/>
      <c r="Q12" s="79"/>
      <c r="R12" s="79"/>
      <c r="S12" s="79"/>
      <c r="T12" s="79"/>
      <c r="U12" s="91"/>
    </row>
    <row r="13" spans="1:21" ht="12.75">
      <c r="A13" s="93"/>
      <c r="B13" s="97"/>
      <c r="C13" s="60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06"/>
      <c r="N13" s="83"/>
      <c r="O13" s="83"/>
      <c r="P13" s="83"/>
      <c r="Q13" s="83"/>
      <c r="R13" s="83"/>
      <c r="S13" s="83"/>
      <c r="T13" s="83"/>
      <c r="U13" s="92"/>
    </row>
    <row r="14" spans="1:21" ht="12.75">
      <c r="A14" s="71"/>
      <c r="B14" s="98" t="s">
        <v>39</v>
      </c>
      <c r="C14" s="58"/>
      <c r="D14" s="13" t="s">
        <v>4</v>
      </c>
      <c r="E14" s="14">
        <f>E16+E17+E18+E19</f>
        <v>15835395.07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1756220</v>
      </c>
      <c r="K14" s="14">
        <f t="shared" si="1"/>
        <v>1756220</v>
      </c>
      <c r="L14" s="14">
        <f t="shared" si="1"/>
        <v>1699220</v>
      </c>
      <c r="M14" s="65"/>
      <c r="N14" s="52"/>
      <c r="O14" s="52"/>
      <c r="P14" s="52"/>
      <c r="Q14" s="52"/>
      <c r="R14" s="52"/>
      <c r="S14" s="52"/>
      <c r="T14" s="52"/>
      <c r="U14" s="61"/>
    </row>
    <row r="15" spans="1:21" ht="12.75">
      <c r="A15" s="72"/>
      <c r="B15" s="99"/>
      <c r="C15" s="59"/>
      <c r="D15" s="55" t="s">
        <v>29</v>
      </c>
      <c r="E15" s="56"/>
      <c r="F15" s="56"/>
      <c r="G15" s="56"/>
      <c r="H15" s="56"/>
      <c r="I15" s="56"/>
      <c r="J15" s="56"/>
      <c r="K15" s="56"/>
      <c r="L15" s="57"/>
      <c r="M15" s="66"/>
      <c r="N15" s="53"/>
      <c r="O15" s="53"/>
      <c r="P15" s="53"/>
      <c r="Q15" s="53"/>
      <c r="R15" s="53"/>
      <c r="S15" s="53"/>
      <c r="T15" s="53"/>
      <c r="U15" s="53"/>
    </row>
    <row r="16" spans="1:21" ht="12.75">
      <c r="A16" s="72"/>
      <c r="B16" s="99"/>
      <c r="C16" s="59"/>
      <c r="D16" s="15" t="s">
        <v>2</v>
      </c>
      <c r="E16" s="16">
        <f aca="true" t="shared" si="2" ref="E16:K16">E10</f>
        <v>15835395.07</v>
      </c>
      <c r="F16" s="16">
        <f t="shared" si="2"/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1756220</v>
      </c>
      <c r="K16" s="16">
        <f t="shared" si="2"/>
        <v>1756220</v>
      </c>
      <c r="L16" s="16">
        <v>1699220</v>
      </c>
      <c r="M16" s="66"/>
      <c r="N16" s="53"/>
      <c r="O16" s="53"/>
      <c r="P16" s="53"/>
      <c r="Q16" s="53"/>
      <c r="R16" s="53"/>
      <c r="S16" s="53"/>
      <c r="T16" s="53"/>
      <c r="U16" s="53"/>
    </row>
    <row r="17" spans="1:21" ht="12.75">
      <c r="A17" s="72"/>
      <c r="B17" s="99"/>
      <c r="C17" s="59"/>
      <c r="D17" s="15" t="s">
        <v>0</v>
      </c>
      <c r="E17" s="16">
        <f aca="true" t="shared" si="3" ref="E17:L19">E11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66"/>
      <c r="N17" s="53"/>
      <c r="O17" s="53"/>
      <c r="P17" s="53"/>
      <c r="Q17" s="53"/>
      <c r="R17" s="53"/>
      <c r="S17" s="53"/>
      <c r="T17" s="53"/>
      <c r="U17" s="53"/>
    </row>
    <row r="18" spans="1:21" ht="12.75">
      <c r="A18" s="72"/>
      <c r="B18" s="99"/>
      <c r="C18" s="59"/>
      <c r="D18" s="15" t="s">
        <v>1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66"/>
      <c r="N18" s="53"/>
      <c r="O18" s="53"/>
      <c r="P18" s="53"/>
      <c r="Q18" s="53"/>
      <c r="R18" s="53"/>
      <c r="S18" s="53"/>
      <c r="T18" s="53"/>
      <c r="U18" s="53"/>
    </row>
    <row r="19" spans="1:21" ht="12.75">
      <c r="A19" s="73"/>
      <c r="B19" s="100"/>
      <c r="C19" s="60"/>
      <c r="D19" s="15" t="s">
        <v>3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66"/>
      <c r="N19" s="53"/>
      <c r="O19" s="53"/>
      <c r="P19" s="53"/>
      <c r="Q19" s="53"/>
      <c r="R19" s="53"/>
      <c r="S19" s="53"/>
      <c r="T19" s="53"/>
      <c r="U19" s="53"/>
    </row>
    <row r="20" spans="1:21" ht="15">
      <c r="A20" s="3">
        <v>2</v>
      </c>
      <c r="B20" s="94" t="s">
        <v>40</v>
      </c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67"/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71" t="s">
        <v>6</v>
      </c>
      <c r="B21" s="68" t="s">
        <v>53</v>
      </c>
      <c r="C21" s="58" t="s">
        <v>63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77" t="s">
        <v>46</v>
      </c>
      <c r="N21" s="79">
        <v>711</v>
      </c>
      <c r="O21" s="79">
        <v>815</v>
      </c>
      <c r="P21" s="79">
        <v>825</v>
      </c>
      <c r="Q21" s="79">
        <v>0</v>
      </c>
      <c r="R21" s="79">
        <v>0</v>
      </c>
      <c r="S21" s="79">
        <v>0</v>
      </c>
      <c r="T21" s="79">
        <v>0</v>
      </c>
      <c r="U21" s="61" t="s">
        <v>48</v>
      </c>
    </row>
    <row r="22" spans="1:21" ht="12.75" customHeight="1">
      <c r="A22" s="53"/>
      <c r="B22" s="66"/>
      <c r="C22" s="59"/>
      <c r="D22" s="55" t="s">
        <v>29</v>
      </c>
      <c r="E22" s="56"/>
      <c r="F22" s="56"/>
      <c r="G22" s="56"/>
      <c r="H22" s="56"/>
      <c r="I22" s="56"/>
      <c r="J22" s="56"/>
      <c r="K22" s="56"/>
      <c r="L22" s="57"/>
      <c r="M22" s="78"/>
      <c r="N22" s="53"/>
      <c r="O22" s="53"/>
      <c r="P22" s="53"/>
      <c r="Q22" s="53"/>
      <c r="R22" s="53"/>
      <c r="S22" s="53"/>
      <c r="T22" s="53"/>
      <c r="U22" s="53"/>
    </row>
    <row r="23" spans="1:21" ht="12.75" customHeight="1">
      <c r="A23" s="53"/>
      <c r="B23" s="66"/>
      <c r="C23" s="59"/>
      <c r="D23" s="15" t="s">
        <v>2</v>
      </c>
      <c r="E23" s="16">
        <f>F23+G23+H23+I23+J23+K23+L23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78"/>
      <c r="N23" s="53"/>
      <c r="O23" s="53"/>
      <c r="P23" s="53"/>
      <c r="Q23" s="53"/>
      <c r="R23" s="53"/>
      <c r="S23" s="53"/>
      <c r="T23" s="53"/>
      <c r="U23" s="53"/>
    </row>
    <row r="24" spans="1:21" ht="12.75" customHeight="1">
      <c r="A24" s="53"/>
      <c r="B24" s="66"/>
      <c r="C24" s="59"/>
      <c r="D24" s="15" t="s">
        <v>0</v>
      </c>
      <c r="E24" s="16">
        <f>F24+G24+H24+I24+J24+K24+L24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78"/>
      <c r="N24" s="53"/>
      <c r="O24" s="53"/>
      <c r="P24" s="53"/>
      <c r="Q24" s="53"/>
      <c r="R24" s="53"/>
      <c r="S24" s="53"/>
      <c r="T24" s="53"/>
      <c r="U24" s="53"/>
    </row>
    <row r="25" spans="1:21" ht="12.75" customHeight="1">
      <c r="A25" s="53"/>
      <c r="B25" s="66"/>
      <c r="C25" s="59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78"/>
      <c r="N25" s="53"/>
      <c r="O25" s="53"/>
      <c r="P25" s="53"/>
      <c r="Q25" s="53"/>
      <c r="R25" s="53"/>
      <c r="S25" s="53"/>
      <c r="T25" s="53"/>
      <c r="U25" s="53"/>
    </row>
    <row r="26" spans="1:21" ht="12.75" customHeight="1">
      <c r="A26" s="54"/>
      <c r="B26" s="67"/>
      <c r="C26" s="60"/>
      <c r="D26" s="15" t="s">
        <v>3</v>
      </c>
      <c r="E26" s="16">
        <f>F26+G26+H26+I26+J26+K26+L26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78"/>
      <c r="N26" s="53"/>
      <c r="O26" s="53"/>
      <c r="P26" s="53"/>
      <c r="Q26" s="53"/>
      <c r="R26" s="53"/>
      <c r="S26" s="53"/>
      <c r="T26" s="53"/>
      <c r="U26" s="54"/>
    </row>
    <row r="27" spans="1:21" ht="12.75" customHeight="1">
      <c r="A27" s="71" t="s">
        <v>41</v>
      </c>
      <c r="B27" s="68" t="s">
        <v>64</v>
      </c>
      <c r="C27" s="58" t="s">
        <v>65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123" t="s">
        <v>84</v>
      </c>
      <c r="N27" s="52" t="s">
        <v>83</v>
      </c>
      <c r="O27" s="52" t="s">
        <v>83</v>
      </c>
      <c r="P27" s="52" t="s">
        <v>83</v>
      </c>
      <c r="Q27" s="52">
        <v>0</v>
      </c>
      <c r="R27" s="52">
        <v>0</v>
      </c>
      <c r="S27" s="52">
        <v>0</v>
      </c>
      <c r="T27" s="52">
        <v>0</v>
      </c>
      <c r="U27" s="61" t="s">
        <v>48</v>
      </c>
    </row>
    <row r="28" spans="1:21" ht="12.75" customHeight="1">
      <c r="A28" s="53"/>
      <c r="B28" s="66"/>
      <c r="C28" s="59"/>
      <c r="D28" s="55" t="s">
        <v>29</v>
      </c>
      <c r="E28" s="56"/>
      <c r="F28" s="56"/>
      <c r="G28" s="56"/>
      <c r="H28" s="56"/>
      <c r="I28" s="56"/>
      <c r="J28" s="56"/>
      <c r="K28" s="56"/>
      <c r="L28" s="57"/>
      <c r="M28" s="124"/>
      <c r="N28" s="53"/>
      <c r="O28" s="53"/>
      <c r="P28" s="53"/>
      <c r="Q28" s="53"/>
      <c r="R28" s="53"/>
      <c r="S28" s="53"/>
      <c r="T28" s="53"/>
      <c r="U28" s="53"/>
    </row>
    <row r="29" spans="1:21" ht="44.25" customHeight="1">
      <c r="A29" s="53"/>
      <c r="B29" s="66"/>
      <c r="C29" s="59"/>
      <c r="D29" s="15" t="s">
        <v>2</v>
      </c>
      <c r="E29" s="16">
        <f>F29+G29+H29+I29+J29+K29+L29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124"/>
      <c r="N29" s="53"/>
      <c r="O29" s="53"/>
      <c r="P29" s="53"/>
      <c r="Q29" s="53"/>
      <c r="R29" s="53"/>
      <c r="S29" s="53"/>
      <c r="T29" s="53"/>
      <c r="U29" s="53"/>
    </row>
    <row r="30" spans="1:21" ht="12.75" customHeight="1">
      <c r="A30" s="53"/>
      <c r="B30" s="66"/>
      <c r="C30" s="59"/>
      <c r="D30" s="15" t="s">
        <v>0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77" t="s">
        <v>67</v>
      </c>
      <c r="N30" s="52">
        <v>0</v>
      </c>
      <c r="O30" s="52">
        <v>0</v>
      </c>
      <c r="P30" s="52">
        <v>0</v>
      </c>
      <c r="Q30" s="52">
        <v>161</v>
      </c>
      <c r="R30" s="52">
        <v>167</v>
      </c>
      <c r="S30" s="52">
        <v>173</v>
      </c>
      <c r="T30" s="52">
        <v>173</v>
      </c>
      <c r="U30" s="53"/>
    </row>
    <row r="31" spans="1:21" ht="12.75" customHeight="1">
      <c r="A31" s="53"/>
      <c r="B31" s="66"/>
      <c r="C31" s="59"/>
      <c r="D31" s="15" t="s">
        <v>1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78"/>
      <c r="N31" s="53"/>
      <c r="O31" s="53"/>
      <c r="P31" s="53"/>
      <c r="Q31" s="53"/>
      <c r="R31" s="53"/>
      <c r="S31" s="53"/>
      <c r="T31" s="53"/>
      <c r="U31" s="53"/>
    </row>
    <row r="32" spans="1:21" ht="12.75" customHeight="1">
      <c r="A32" s="54"/>
      <c r="B32" s="67"/>
      <c r="C32" s="60"/>
      <c r="D32" s="15" t="s">
        <v>3</v>
      </c>
      <c r="E32" s="16">
        <f>F32+G32+H32+I32+J32+K32+L32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78"/>
      <c r="N32" s="53"/>
      <c r="O32" s="53"/>
      <c r="P32" s="53"/>
      <c r="Q32" s="53"/>
      <c r="R32" s="53"/>
      <c r="S32" s="53"/>
      <c r="T32" s="53"/>
      <c r="U32" s="54"/>
    </row>
    <row r="33" spans="1:21" ht="12.75" customHeight="1">
      <c r="A33" s="71" t="s">
        <v>59</v>
      </c>
      <c r="B33" s="68" t="s">
        <v>66</v>
      </c>
      <c r="C33" s="58" t="s">
        <v>62</v>
      </c>
      <c r="D33" s="13" t="s">
        <v>4</v>
      </c>
      <c r="E33" s="14">
        <f>E35+E36+E37+E38</f>
        <v>179698978.17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45188488.22</v>
      </c>
      <c r="J33" s="14">
        <f t="shared" si="6"/>
        <v>44850253.39</v>
      </c>
      <c r="K33" s="14">
        <f t="shared" si="6"/>
        <v>44830118.28</v>
      </c>
      <c r="L33" s="14">
        <f t="shared" si="6"/>
        <v>44830118.28</v>
      </c>
      <c r="M33" s="77" t="s">
        <v>68</v>
      </c>
      <c r="N33" s="52">
        <v>0</v>
      </c>
      <c r="O33" s="52">
        <v>0</v>
      </c>
      <c r="P33" s="52">
        <v>0</v>
      </c>
      <c r="Q33" s="74" t="s">
        <v>76</v>
      </c>
      <c r="R33" s="74" t="s">
        <v>77</v>
      </c>
      <c r="S33" s="74" t="s">
        <v>78</v>
      </c>
      <c r="T33" s="74" t="s">
        <v>78</v>
      </c>
      <c r="U33" s="61" t="s">
        <v>48</v>
      </c>
    </row>
    <row r="34" spans="1:21" ht="12.75" customHeight="1">
      <c r="A34" s="53"/>
      <c r="B34" s="66"/>
      <c r="C34" s="59"/>
      <c r="D34" s="55" t="s">
        <v>29</v>
      </c>
      <c r="E34" s="56"/>
      <c r="F34" s="56"/>
      <c r="G34" s="56"/>
      <c r="H34" s="56"/>
      <c r="I34" s="56"/>
      <c r="J34" s="56"/>
      <c r="K34" s="56"/>
      <c r="L34" s="57"/>
      <c r="M34" s="78"/>
      <c r="N34" s="53"/>
      <c r="O34" s="53"/>
      <c r="P34" s="53"/>
      <c r="Q34" s="75"/>
      <c r="R34" s="75"/>
      <c r="S34" s="75"/>
      <c r="T34" s="75"/>
      <c r="U34" s="53"/>
    </row>
    <row r="35" spans="1:21" ht="12.75" customHeight="1">
      <c r="A35" s="53"/>
      <c r="B35" s="66"/>
      <c r="C35" s="59"/>
      <c r="D35" s="15" t="s">
        <v>2</v>
      </c>
      <c r="E35" s="16">
        <f>F35+G35+H35+I35+J35+K35+L35</f>
        <v>171054485.7</v>
      </c>
      <c r="F35" s="16">
        <v>0</v>
      </c>
      <c r="G35" s="16">
        <v>0</v>
      </c>
      <c r="H35" s="16">
        <v>0</v>
      </c>
      <c r="I35" s="16">
        <v>42755613.08</v>
      </c>
      <c r="J35" s="16">
        <v>42460732.06</v>
      </c>
      <c r="K35" s="16">
        <v>42919070.28</v>
      </c>
      <c r="L35" s="16">
        <v>42919070.28</v>
      </c>
      <c r="M35" s="78"/>
      <c r="N35" s="53"/>
      <c r="O35" s="53"/>
      <c r="P35" s="53"/>
      <c r="Q35" s="75"/>
      <c r="R35" s="75"/>
      <c r="S35" s="75"/>
      <c r="T35" s="75"/>
      <c r="U35" s="53"/>
    </row>
    <row r="36" spans="1:21" ht="12.75" customHeight="1">
      <c r="A36" s="53"/>
      <c r="B36" s="66"/>
      <c r="C36" s="59"/>
      <c r="D36" s="15" t="s">
        <v>0</v>
      </c>
      <c r="E36" s="16">
        <f>F36+G36+H36+I36+J36+K36+L36</f>
        <v>1035300.47</v>
      </c>
      <c r="F36" s="16">
        <v>0</v>
      </c>
      <c r="G36" s="16">
        <v>0</v>
      </c>
      <c r="H36" s="16">
        <v>0</v>
      </c>
      <c r="I36" s="16">
        <v>544827.14</v>
      </c>
      <c r="J36" s="16">
        <v>490473.33</v>
      </c>
      <c r="K36" s="16">
        <v>0</v>
      </c>
      <c r="L36" s="16">
        <v>0</v>
      </c>
      <c r="M36" s="78"/>
      <c r="N36" s="53"/>
      <c r="O36" s="53"/>
      <c r="P36" s="53"/>
      <c r="Q36" s="75"/>
      <c r="R36" s="75"/>
      <c r="S36" s="75"/>
      <c r="T36" s="75"/>
      <c r="U36" s="53"/>
    </row>
    <row r="37" spans="1:21" ht="12.75" customHeight="1">
      <c r="A37" s="53"/>
      <c r="B37" s="66"/>
      <c r="C37" s="59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78"/>
      <c r="N37" s="53"/>
      <c r="O37" s="53"/>
      <c r="P37" s="53"/>
      <c r="Q37" s="75"/>
      <c r="R37" s="75"/>
      <c r="S37" s="75"/>
      <c r="T37" s="75"/>
      <c r="U37" s="53"/>
    </row>
    <row r="38" spans="1:21" ht="12.75" customHeight="1">
      <c r="A38" s="54"/>
      <c r="B38" s="67"/>
      <c r="C38" s="60"/>
      <c r="D38" s="15" t="s">
        <v>3</v>
      </c>
      <c r="E38" s="16">
        <f>F38+G38+H38+I38+J38+K38+L38</f>
        <v>7609192</v>
      </c>
      <c r="F38" s="16">
        <v>0</v>
      </c>
      <c r="G38" s="16">
        <v>0</v>
      </c>
      <c r="H38" s="16">
        <v>0</v>
      </c>
      <c r="I38" s="16">
        <v>1888048</v>
      </c>
      <c r="J38" s="16">
        <v>1899048</v>
      </c>
      <c r="K38" s="16">
        <v>1911048</v>
      </c>
      <c r="L38" s="16">
        <v>1911048</v>
      </c>
      <c r="M38" s="78"/>
      <c r="N38" s="54"/>
      <c r="O38" s="54"/>
      <c r="P38" s="54"/>
      <c r="Q38" s="76"/>
      <c r="R38" s="76"/>
      <c r="S38" s="76"/>
      <c r="T38" s="76"/>
      <c r="U38" s="54"/>
    </row>
    <row r="39" spans="1:21" ht="12.75" customHeight="1">
      <c r="A39" s="71" t="s">
        <v>60</v>
      </c>
      <c r="B39" s="68" t="s">
        <v>82</v>
      </c>
      <c r="C39" s="58" t="s">
        <v>62</v>
      </c>
      <c r="D39" s="13" t="s">
        <v>4</v>
      </c>
      <c r="E39" s="14">
        <f>E41+E42+E43+E44</f>
        <v>83869461.58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20945935.91</v>
      </c>
      <c r="J39" s="14">
        <f t="shared" si="7"/>
        <v>21343349.09</v>
      </c>
      <c r="K39" s="14">
        <f t="shared" si="7"/>
        <v>20790088.29</v>
      </c>
      <c r="L39" s="14">
        <f t="shared" si="7"/>
        <v>20790088.29</v>
      </c>
      <c r="M39" s="77" t="s">
        <v>68</v>
      </c>
      <c r="N39" s="52">
        <v>0</v>
      </c>
      <c r="O39" s="52">
        <v>0</v>
      </c>
      <c r="P39" s="52">
        <v>0</v>
      </c>
      <c r="Q39" s="74" t="s">
        <v>79</v>
      </c>
      <c r="R39" s="74" t="s">
        <v>80</v>
      </c>
      <c r="S39" s="74" t="s">
        <v>81</v>
      </c>
      <c r="T39" s="74" t="s">
        <v>81</v>
      </c>
      <c r="U39" s="61" t="s">
        <v>48</v>
      </c>
    </row>
    <row r="40" spans="1:21" ht="12.75" customHeight="1">
      <c r="A40" s="53"/>
      <c r="B40" s="66"/>
      <c r="C40" s="59"/>
      <c r="D40" s="55" t="s">
        <v>29</v>
      </c>
      <c r="E40" s="56"/>
      <c r="F40" s="56"/>
      <c r="G40" s="56"/>
      <c r="H40" s="56"/>
      <c r="I40" s="56"/>
      <c r="J40" s="56"/>
      <c r="K40" s="56"/>
      <c r="L40" s="57"/>
      <c r="M40" s="78"/>
      <c r="N40" s="53"/>
      <c r="O40" s="53"/>
      <c r="P40" s="53"/>
      <c r="Q40" s="75"/>
      <c r="R40" s="75"/>
      <c r="S40" s="75"/>
      <c r="T40" s="75"/>
      <c r="U40" s="53"/>
    </row>
    <row r="41" spans="1:21" ht="12.75" customHeight="1">
      <c r="A41" s="53"/>
      <c r="B41" s="66"/>
      <c r="C41" s="59"/>
      <c r="D41" s="15" t="s">
        <v>2</v>
      </c>
      <c r="E41" s="16">
        <f>F41+G41+H41+I41+J41+K41+L41</f>
        <v>79766098.58</v>
      </c>
      <c r="F41" s="16">
        <v>0</v>
      </c>
      <c r="G41" s="16">
        <v>0</v>
      </c>
      <c r="H41" s="16">
        <v>0</v>
      </c>
      <c r="I41" s="16">
        <v>19798606.49</v>
      </c>
      <c r="J41" s="16">
        <v>20216439.51</v>
      </c>
      <c r="K41" s="16">
        <v>19875526.29</v>
      </c>
      <c r="L41" s="16">
        <v>19875526.29</v>
      </c>
      <c r="M41" s="78"/>
      <c r="N41" s="53"/>
      <c r="O41" s="53"/>
      <c r="P41" s="53"/>
      <c r="Q41" s="75"/>
      <c r="R41" s="75"/>
      <c r="S41" s="75"/>
      <c r="T41" s="75"/>
      <c r="U41" s="53"/>
    </row>
    <row r="42" spans="1:21" ht="12.75" customHeight="1">
      <c r="A42" s="53"/>
      <c r="B42" s="66"/>
      <c r="C42" s="59"/>
      <c r="D42" s="15" t="s">
        <v>0</v>
      </c>
      <c r="E42" s="16">
        <f>F42+G42+H42+I42+J42+K42+L42</f>
        <v>465135</v>
      </c>
      <c r="F42" s="16">
        <v>0</v>
      </c>
      <c r="G42" s="16">
        <v>0</v>
      </c>
      <c r="H42" s="16">
        <v>0</v>
      </c>
      <c r="I42" s="16">
        <v>244777.42</v>
      </c>
      <c r="J42" s="16">
        <v>220357.58</v>
      </c>
      <c r="K42" s="16">
        <v>0</v>
      </c>
      <c r="L42" s="16">
        <v>0</v>
      </c>
      <c r="M42" s="78"/>
      <c r="N42" s="53"/>
      <c r="O42" s="53"/>
      <c r="P42" s="53"/>
      <c r="Q42" s="75"/>
      <c r="R42" s="75"/>
      <c r="S42" s="75"/>
      <c r="T42" s="75"/>
      <c r="U42" s="53"/>
    </row>
    <row r="43" spans="1:21" ht="12.75" customHeight="1">
      <c r="A43" s="53"/>
      <c r="B43" s="66"/>
      <c r="C43" s="59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78"/>
      <c r="N43" s="53"/>
      <c r="O43" s="53"/>
      <c r="P43" s="53"/>
      <c r="Q43" s="75"/>
      <c r="R43" s="75"/>
      <c r="S43" s="75"/>
      <c r="T43" s="75"/>
      <c r="U43" s="53"/>
    </row>
    <row r="44" spans="1:21" ht="12.75" customHeight="1">
      <c r="A44" s="54"/>
      <c r="B44" s="67"/>
      <c r="C44" s="60"/>
      <c r="D44" s="15" t="s">
        <v>3</v>
      </c>
      <c r="E44" s="16">
        <f>F44+G44+H44+I44+J44+K44+L44</f>
        <v>3638228</v>
      </c>
      <c r="F44" s="16">
        <v>0</v>
      </c>
      <c r="G44" s="16">
        <v>0</v>
      </c>
      <c r="H44" s="16">
        <v>0</v>
      </c>
      <c r="I44" s="16">
        <v>902552</v>
      </c>
      <c r="J44" s="16">
        <v>906552</v>
      </c>
      <c r="K44" s="16">
        <v>914562</v>
      </c>
      <c r="L44" s="16">
        <v>914562</v>
      </c>
      <c r="M44" s="78"/>
      <c r="N44" s="54"/>
      <c r="O44" s="54"/>
      <c r="P44" s="54"/>
      <c r="Q44" s="76"/>
      <c r="R44" s="76"/>
      <c r="S44" s="76"/>
      <c r="T44" s="76"/>
      <c r="U44" s="54"/>
    </row>
    <row r="45" spans="1:21" ht="12.75" customHeight="1">
      <c r="A45" s="120" t="s">
        <v>69</v>
      </c>
      <c r="B45" s="121" t="s">
        <v>70</v>
      </c>
      <c r="C45" s="58" t="s">
        <v>65</v>
      </c>
      <c r="D45" s="13" t="s">
        <v>4</v>
      </c>
      <c r="E45" s="14">
        <f>E47+E48+E49+E50</f>
        <v>4211610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1032524</v>
      </c>
      <c r="J45" s="14">
        <f t="shared" si="8"/>
        <v>978180</v>
      </c>
      <c r="K45" s="14">
        <f t="shared" si="8"/>
        <v>1100453</v>
      </c>
      <c r="L45" s="14">
        <f t="shared" si="8"/>
        <v>1100453</v>
      </c>
      <c r="M45" s="122"/>
      <c r="N45" s="52">
        <v>0</v>
      </c>
      <c r="O45" s="52">
        <v>0</v>
      </c>
      <c r="P45" s="52">
        <v>0</v>
      </c>
      <c r="Q45" s="74" t="s">
        <v>71</v>
      </c>
      <c r="R45" s="74" t="s">
        <v>72</v>
      </c>
      <c r="S45" s="74" t="s">
        <v>73</v>
      </c>
      <c r="T45" s="74" t="s">
        <v>73</v>
      </c>
      <c r="U45" s="61" t="s">
        <v>48</v>
      </c>
    </row>
    <row r="46" spans="1:21" ht="12.75" customHeight="1">
      <c r="A46" s="53"/>
      <c r="B46" s="66"/>
      <c r="C46" s="53"/>
      <c r="D46" s="55" t="s">
        <v>29</v>
      </c>
      <c r="E46" s="56"/>
      <c r="F46" s="56"/>
      <c r="G46" s="56"/>
      <c r="H46" s="56"/>
      <c r="I46" s="56"/>
      <c r="J46" s="56"/>
      <c r="K46" s="56"/>
      <c r="L46" s="57"/>
      <c r="M46" s="78"/>
      <c r="N46" s="53"/>
      <c r="O46" s="53"/>
      <c r="P46" s="53"/>
      <c r="Q46" s="75"/>
      <c r="R46" s="75"/>
      <c r="S46" s="75"/>
      <c r="T46" s="75"/>
      <c r="U46" s="53"/>
    </row>
    <row r="47" spans="1:21" ht="12.75" customHeight="1">
      <c r="A47" s="53"/>
      <c r="B47" s="66"/>
      <c r="C47" s="53"/>
      <c r="D47" s="15" t="s">
        <v>2</v>
      </c>
      <c r="E47" s="16">
        <f>F47+G47+H47+I47+J47+K47+L47</f>
        <v>4211610</v>
      </c>
      <c r="F47" s="16">
        <v>0</v>
      </c>
      <c r="G47" s="16">
        <v>0</v>
      </c>
      <c r="H47" s="16">
        <v>0</v>
      </c>
      <c r="I47" s="16">
        <v>1032524</v>
      </c>
      <c r="J47" s="16">
        <v>978180</v>
      </c>
      <c r="K47" s="16">
        <v>1100453</v>
      </c>
      <c r="L47" s="16">
        <v>1100453</v>
      </c>
      <c r="M47" s="78"/>
      <c r="N47" s="53"/>
      <c r="O47" s="53"/>
      <c r="P47" s="53"/>
      <c r="Q47" s="75"/>
      <c r="R47" s="75"/>
      <c r="S47" s="75"/>
      <c r="T47" s="75"/>
      <c r="U47" s="53"/>
    </row>
    <row r="48" spans="1:21" ht="12.75" customHeight="1">
      <c r="A48" s="53"/>
      <c r="B48" s="66"/>
      <c r="C48" s="53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78"/>
      <c r="N48" s="53"/>
      <c r="O48" s="53"/>
      <c r="P48" s="53"/>
      <c r="Q48" s="75"/>
      <c r="R48" s="75"/>
      <c r="S48" s="75"/>
      <c r="T48" s="75"/>
      <c r="U48" s="53"/>
    </row>
    <row r="49" spans="1:21" ht="12.75" customHeight="1">
      <c r="A49" s="53"/>
      <c r="B49" s="66"/>
      <c r="C49" s="53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78"/>
      <c r="N49" s="53"/>
      <c r="O49" s="53"/>
      <c r="P49" s="53"/>
      <c r="Q49" s="75"/>
      <c r="R49" s="75"/>
      <c r="S49" s="75"/>
      <c r="T49" s="75"/>
      <c r="U49" s="53"/>
    </row>
    <row r="50" spans="1:21" ht="12.75" customHeight="1">
      <c r="A50" s="54"/>
      <c r="B50" s="67"/>
      <c r="C50" s="54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19"/>
      <c r="N50" s="54"/>
      <c r="O50" s="54"/>
      <c r="P50" s="54"/>
      <c r="Q50" s="76"/>
      <c r="R50" s="76"/>
      <c r="S50" s="76"/>
      <c r="T50" s="76"/>
      <c r="U50" s="54"/>
    </row>
    <row r="51" spans="1:21" ht="12.75">
      <c r="A51" s="71"/>
      <c r="B51" s="98" t="s">
        <v>42</v>
      </c>
      <c r="C51" s="58"/>
      <c r="D51" s="13" t="s">
        <v>4</v>
      </c>
      <c r="E51" s="14">
        <f>E53+E54+E55+E56</f>
        <v>461056063.85</v>
      </c>
      <c r="F51" s="14">
        <f aca="true" t="shared" si="9" ref="F51:L51">F53+F54+F55+F56</f>
        <v>66725362.34</v>
      </c>
      <c r="G51" s="14">
        <f t="shared" si="9"/>
        <v>61765855.39000001</v>
      </c>
      <c r="H51" s="14">
        <f t="shared" si="9"/>
        <v>62874796.37</v>
      </c>
      <c r="I51" s="14">
        <f t="shared" si="9"/>
        <v>67636948.13</v>
      </c>
      <c r="J51" s="14">
        <f t="shared" si="9"/>
        <v>67651782.48</v>
      </c>
      <c r="K51" s="14">
        <f t="shared" si="9"/>
        <v>67200659.57</v>
      </c>
      <c r="L51" s="14">
        <f t="shared" si="9"/>
        <v>67200659.57</v>
      </c>
      <c r="M51" s="77"/>
      <c r="N51" s="52"/>
      <c r="O51" s="52"/>
      <c r="P51" s="52"/>
      <c r="Q51" s="52"/>
      <c r="R51" s="52"/>
      <c r="S51" s="52"/>
      <c r="T51" s="52"/>
      <c r="U51" s="65"/>
    </row>
    <row r="52" spans="1:21" ht="12.75">
      <c r="A52" s="53"/>
      <c r="B52" s="99"/>
      <c r="C52" s="53"/>
      <c r="D52" s="55" t="s">
        <v>29</v>
      </c>
      <c r="E52" s="56"/>
      <c r="F52" s="56"/>
      <c r="G52" s="56"/>
      <c r="H52" s="56"/>
      <c r="I52" s="56"/>
      <c r="J52" s="56"/>
      <c r="K52" s="56"/>
      <c r="L52" s="57"/>
      <c r="M52" s="78"/>
      <c r="N52" s="53"/>
      <c r="O52" s="53"/>
      <c r="P52" s="53"/>
      <c r="Q52" s="53"/>
      <c r="R52" s="53"/>
      <c r="S52" s="53"/>
      <c r="T52" s="53"/>
      <c r="U52" s="66"/>
    </row>
    <row r="53" spans="1:21" ht="12.75">
      <c r="A53" s="53"/>
      <c r="B53" s="99"/>
      <c r="C53" s="53"/>
      <c r="D53" s="15" t="s">
        <v>2</v>
      </c>
      <c r="E53" s="16">
        <f>F53+G53+H53+I53+J53+K53+L53</f>
        <v>436804149.08</v>
      </c>
      <c r="F53" s="16">
        <f aca="true" t="shared" si="10" ref="F53:H56">F23+F29</f>
        <v>63986492.34</v>
      </c>
      <c r="G53" s="16">
        <f t="shared" si="10"/>
        <v>58414985.39000001</v>
      </c>
      <c r="H53" s="16">
        <f t="shared" si="10"/>
        <v>59370477.07</v>
      </c>
      <c r="I53" s="16">
        <f>I35+I41+I47</f>
        <v>63586743.56999999</v>
      </c>
      <c r="J53" s="16">
        <f>J35+J41+J47</f>
        <v>63655351.57000001</v>
      </c>
      <c r="K53" s="16">
        <f>K35+K41+K47</f>
        <v>63895049.57</v>
      </c>
      <c r="L53" s="16">
        <f>L35+L41+L47</f>
        <v>63895049.57</v>
      </c>
      <c r="M53" s="78"/>
      <c r="N53" s="53"/>
      <c r="O53" s="53"/>
      <c r="P53" s="53"/>
      <c r="Q53" s="53"/>
      <c r="R53" s="53"/>
      <c r="S53" s="53"/>
      <c r="T53" s="53"/>
      <c r="U53" s="66"/>
    </row>
    <row r="54" spans="1:21" ht="12.75">
      <c r="A54" s="53"/>
      <c r="B54" s="99"/>
      <c r="C54" s="53"/>
      <c r="D54" s="15" t="s">
        <v>0</v>
      </c>
      <c r="E54" s="16">
        <f>F54+G54+H54+I54+J54</f>
        <v>2200379.47</v>
      </c>
      <c r="F54" s="16">
        <f t="shared" si="10"/>
        <v>222820</v>
      </c>
      <c r="G54" s="16">
        <f t="shared" si="10"/>
        <v>212870</v>
      </c>
      <c r="H54" s="16">
        <f t="shared" si="10"/>
        <v>264254</v>
      </c>
      <c r="I54" s="16">
        <f>I36+I42</f>
        <v>789604.56</v>
      </c>
      <c r="J54" s="16">
        <f>J36+J42</f>
        <v>710830.91</v>
      </c>
      <c r="K54" s="16">
        <f>K24+K30</f>
        <v>0</v>
      </c>
      <c r="L54" s="16">
        <f>L24+L30</f>
        <v>0</v>
      </c>
      <c r="M54" s="78"/>
      <c r="N54" s="53"/>
      <c r="O54" s="53"/>
      <c r="P54" s="53"/>
      <c r="Q54" s="53"/>
      <c r="R54" s="53"/>
      <c r="S54" s="53"/>
      <c r="T54" s="53"/>
      <c r="U54" s="66"/>
    </row>
    <row r="55" spans="1:21" ht="12.75">
      <c r="A55" s="53"/>
      <c r="B55" s="99"/>
      <c r="C55" s="53"/>
      <c r="D55" s="15" t="s">
        <v>1</v>
      </c>
      <c r="E55" s="16">
        <f>E25+E31</f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16">
        <v>0</v>
      </c>
      <c r="J55" s="16">
        <f>J25+J31</f>
        <v>0</v>
      </c>
      <c r="K55" s="16">
        <f>K25+K31</f>
        <v>0</v>
      </c>
      <c r="L55" s="16">
        <f>L25+L31</f>
        <v>0</v>
      </c>
      <c r="M55" s="78"/>
      <c r="N55" s="53"/>
      <c r="O55" s="53"/>
      <c r="P55" s="53"/>
      <c r="Q55" s="53"/>
      <c r="R55" s="53"/>
      <c r="S55" s="53"/>
      <c r="T55" s="53"/>
      <c r="U55" s="66"/>
    </row>
    <row r="56" spans="1:21" ht="12.75">
      <c r="A56" s="54"/>
      <c r="B56" s="100"/>
      <c r="C56" s="54"/>
      <c r="D56" s="15" t="s">
        <v>3</v>
      </c>
      <c r="E56" s="16">
        <f>F56+G56+H56+I56+J56+K56+L56</f>
        <v>22051535.3</v>
      </c>
      <c r="F56" s="16">
        <f t="shared" si="10"/>
        <v>2516050</v>
      </c>
      <c r="G56" s="16">
        <f t="shared" si="10"/>
        <v>3138000</v>
      </c>
      <c r="H56" s="16">
        <f t="shared" si="10"/>
        <v>3240065.3</v>
      </c>
      <c r="I56" s="16">
        <f>I32+I38+I44</f>
        <v>3260600</v>
      </c>
      <c r="J56" s="16">
        <f>J32+J38+J44</f>
        <v>3285600</v>
      </c>
      <c r="K56" s="16">
        <f>K32+K38+K44</f>
        <v>3305610</v>
      </c>
      <c r="L56" s="16">
        <f>L32+L38+L44</f>
        <v>3305610</v>
      </c>
      <c r="M56" s="119"/>
      <c r="N56" s="54"/>
      <c r="O56" s="54"/>
      <c r="P56" s="54"/>
      <c r="Q56" s="54"/>
      <c r="R56" s="54"/>
      <c r="S56" s="54"/>
      <c r="T56" s="54"/>
      <c r="U56" s="67"/>
    </row>
    <row r="57" spans="1:21" ht="15">
      <c r="A57" s="5">
        <v>3</v>
      </c>
      <c r="B57" s="62" t="s">
        <v>34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</row>
    <row r="58" spans="1:21" ht="21" customHeight="1">
      <c r="A58" s="93" t="s">
        <v>32</v>
      </c>
      <c r="B58" s="97" t="s">
        <v>61</v>
      </c>
      <c r="C58" s="58" t="s">
        <v>65</v>
      </c>
      <c r="D58" s="13" t="s">
        <v>4</v>
      </c>
      <c r="E58" s="14">
        <f>E60+E61+E62+E63</f>
        <v>738960746.24</v>
      </c>
      <c r="F58" s="14">
        <f aca="true" t="shared" si="11" ref="F58:L58">F60+F61+F62+F63</f>
        <v>99267907.16000001</v>
      </c>
      <c r="G58" s="14">
        <f t="shared" si="11"/>
        <v>101524928.7</v>
      </c>
      <c r="H58" s="14">
        <f t="shared" si="11"/>
        <v>108043473.24999999</v>
      </c>
      <c r="I58" s="14">
        <f t="shared" si="11"/>
        <v>117851059.71000001</v>
      </c>
      <c r="J58" s="14">
        <f t="shared" si="11"/>
        <v>109776818.06</v>
      </c>
      <c r="K58" s="14">
        <f t="shared" si="11"/>
        <v>101248279.67999999</v>
      </c>
      <c r="L58" s="14">
        <f t="shared" si="11"/>
        <v>101248279.67999999</v>
      </c>
      <c r="M58" s="65" t="s">
        <v>49</v>
      </c>
      <c r="N58" s="71">
        <v>132</v>
      </c>
      <c r="O58" s="71">
        <v>140</v>
      </c>
      <c r="P58" s="71">
        <v>142</v>
      </c>
      <c r="Q58" s="71">
        <v>133</v>
      </c>
      <c r="R58" s="71">
        <v>133</v>
      </c>
      <c r="S58" s="71">
        <v>134</v>
      </c>
      <c r="T58" s="71">
        <v>134</v>
      </c>
      <c r="U58" s="61" t="s">
        <v>50</v>
      </c>
    </row>
    <row r="59" spans="1:21" ht="12.75">
      <c r="A59" s="93"/>
      <c r="B59" s="97"/>
      <c r="C59" s="59"/>
      <c r="D59" s="55" t="s">
        <v>29</v>
      </c>
      <c r="E59" s="56"/>
      <c r="F59" s="56"/>
      <c r="G59" s="56"/>
      <c r="H59" s="56"/>
      <c r="I59" s="56"/>
      <c r="J59" s="56"/>
      <c r="K59" s="56"/>
      <c r="L59" s="57"/>
      <c r="M59" s="105"/>
      <c r="N59" s="72"/>
      <c r="O59" s="72"/>
      <c r="P59" s="72"/>
      <c r="Q59" s="72"/>
      <c r="R59" s="72"/>
      <c r="S59" s="72"/>
      <c r="T59" s="72"/>
      <c r="U59" s="53"/>
    </row>
    <row r="60" spans="1:21" ht="12.75">
      <c r="A60" s="93"/>
      <c r="B60" s="97"/>
      <c r="C60" s="59"/>
      <c r="D60" s="15" t="s">
        <v>2</v>
      </c>
      <c r="E60" s="16">
        <f>F60+G60+H60+I60+J60+K60+L60</f>
        <v>689852403.15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98107772.7</v>
      </c>
      <c r="K60" s="16">
        <v>98782244.16</v>
      </c>
      <c r="L60" s="16">
        <v>98782244.16</v>
      </c>
      <c r="M60" s="105"/>
      <c r="N60" s="72"/>
      <c r="O60" s="72"/>
      <c r="P60" s="72"/>
      <c r="Q60" s="72"/>
      <c r="R60" s="72"/>
      <c r="S60" s="72"/>
      <c r="T60" s="72"/>
      <c r="U60" s="53"/>
    </row>
    <row r="61" spans="1:21" ht="12.75">
      <c r="A61" s="93"/>
      <c r="B61" s="97"/>
      <c r="C61" s="59"/>
      <c r="D61" s="15" t="s">
        <v>0</v>
      </c>
      <c r="E61" s="16">
        <f>F61+G61+H61+I61+J61+K61+L61</f>
        <v>40207242.36000001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f>9095778.4+1353266.96</f>
        <v>10449045.36</v>
      </c>
      <c r="K61" s="16">
        <v>1246035.52</v>
      </c>
      <c r="L61" s="16">
        <v>1246035.52</v>
      </c>
      <c r="M61" s="105"/>
      <c r="N61" s="72"/>
      <c r="O61" s="72"/>
      <c r="P61" s="72"/>
      <c r="Q61" s="72"/>
      <c r="R61" s="72"/>
      <c r="S61" s="72"/>
      <c r="T61" s="72"/>
      <c r="U61" s="53"/>
    </row>
    <row r="62" spans="1:21" ht="12.75">
      <c r="A62" s="93"/>
      <c r="B62" s="97"/>
      <c r="C62" s="59"/>
      <c r="D62" s="15" t="s">
        <v>1</v>
      </c>
      <c r="E62" s="16">
        <f>F62+G62+H62+I62+J62+K62+L62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05"/>
      <c r="N62" s="72"/>
      <c r="O62" s="72"/>
      <c r="P62" s="72"/>
      <c r="Q62" s="72"/>
      <c r="R62" s="72"/>
      <c r="S62" s="72"/>
      <c r="T62" s="72"/>
      <c r="U62" s="53"/>
    </row>
    <row r="63" spans="1:21" ht="12.75">
      <c r="A63" s="93"/>
      <c r="B63" s="97"/>
      <c r="C63" s="60"/>
      <c r="D63" s="15" t="s">
        <v>3</v>
      </c>
      <c r="E63" s="16">
        <f>F63+G63+H63+I63+J63+K63+L63</f>
        <v>8901100.73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v>1220000</v>
      </c>
      <c r="J63" s="16">
        <v>1220000</v>
      </c>
      <c r="K63" s="16">
        <v>1220000</v>
      </c>
      <c r="L63" s="16">
        <v>1220000</v>
      </c>
      <c r="M63" s="106"/>
      <c r="N63" s="73"/>
      <c r="O63" s="73"/>
      <c r="P63" s="73"/>
      <c r="Q63" s="73"/>
      <c r="R63" s="73"/>
      <c r="S63" s="73"/>
      <c r="T63" s="73"/>
      <c r="U63" s="54"/>
    </row>
    <row r="64" spans="1:21" ht="12.75" customHeight="1">
      <c r="A64" s="71" t="s">
        <v>43</v>
      </c>
      <c r="B64" s="68" t="s">
        <v>64</v>
      </c>
      <c r="C64" s="58" t="s">
        <v>65</v>
      </c>
      <c r="D64" s="13" t="s">
        <v>4</v>
      </c>
      <c r="E64" s="14">
        <f>E66+E67+E68+E69</f>
        <v>16682227.05</v>
      </c>
      <c r="F64" s="14">
        <f aca="true" t="shared" si="12" ref="F64:L64">F66+F67+F68+F69</f>
        <v>1947874.1300000001</v>
      </c>
      <c r="G64" s="14">
        <f t="shared" si="12"/>
        <v>1870459.24</v>
      </c>
      <c r="H64" s="14">
        <f t="shared" si="12"/>
        <v>4934063.26</v>
      </c>
      <c r="I64" s="14">
        <f t="shared" si="12"/>
        <v>2589830.42</v>
      </c>
      <c r="J64" s="14">
        <f t="shared" si="12"/>
        <v>1780000</v>
      </c>
      <c r="K64" s="14">
        <f t="shared" si="12"/>
        <v>1780000</v>
      </c>
      <c r="L64" s="14">
        <f t="shared" si="12"/>
        <v>1780000</v>
      </c>
      <c r="M64" s="117" t="s">
        <v>85</v>
      </c>
      <c r="N64" s="52" t="s">
        <v>35</v>
      </c>
      <c r="O64" s="52" t="s">
        <v>35</v>
      </c>
      <c r="P64" s="52" t="s">
        <v>35</v>
      </c>
      <c r="Q64" s="52">
        <v>0</v>
      </c>
      <c r="R64" s="52">
        <v>0</v>
      </c>
      <c r="S64" s="52">
        <v>0</v>
      </c>
      <c r="T64" s="52">
        <v>0</v>
      </c>
      <c r="U64" s="61" t="s">
        <v>50</v>
      </c>
    </row>
    <row r="65" spans="1:21" ht="12.75" customHeight="1">
      <c r="A65" s="72"/>
      <c r="B65" s="69"/>
      <c r="C65" s="59"/>
      <c r="D65" s="55" t="s">
        <v>29</v>
      </c>
      <c r="E65" s="56"/>
      <c r="F65" s="56"/>
      <c r="G65" s="56"/>
      <c r="H65" s="56"/>
      <c r="I65" s="56"/>
      <c r="J65" s="56"/>
      <c r="K65" s="56"/>
      <c r="L65" s="57"/>
      <c r="M65" s="118"/>
      <c r="N65" s="53"/>
      <c r="O65" s="53"/>
      <c r="P65" s="53"/>
      <c r="Q65" s="53"/>
      <c r="R65" s="53"/>
      <c r="S65" s="53"/>
      <c r="T65" s="53"/>
      <c r="U65" s="91"/>
    </row>
    <row r="66" spans="1:21" ht="20.25" customHeight="1">
      <c r="A66" s="72"/>
      <c r="B66" s="69"/>
      <c r="C66" s="59"/>
      <c r="D66" s="15" t="s">
        <v>2</v>
      </c>
      <c r="E66" s="16">
        <f>F66+G66+H66+I66+J66+K66+L66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118"/>
      <c r="N66" s="53"/>
      <c r="O66" s="53"/>
      <c r="P66" s="53"/>
      <c r="Q66" s="53"/>
      <c r="R66" s="53"/>
      <c r="S66" s="53"/>
      <c r="T66" s="53"/>
      <c r="U66" s="91"/>
    </row>
    <row r="67" spans="1:21" ht="12.75" customHeight="1">
      <c r="A67" s="72"/>
      <c r="B67" s="69"/>
      <c r="C67" s="59"/>
      <c r="D67" s="15" t="s">
        <v>0</v>
      </c>
      <c r="E67" s="16">
        <f>F67+G67+H67+I67+J67+K67+L67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65" t="s">
        <v>67</v>
      </c>
      <c r="N67" s="52">
        <v>0</v>
      </c>
      <c r="O67" s="52">
        <v>0</v>
      </c>
      <c r="P67" s="52">
        <v>0</v>
      </c>
      <c r="Q67" s="52">
        <v>932</v>
      </c>
      <c r="R67" s="52">
        <v>932</v>
      </c>
      <c r="S67" s="52">
        <v>954</v>
      </c>
      <c r="T67" s="52">
        <v>954</v>
      </c>
      <c r="U67" s="91"/>
    </row>
    <row r="68" spans="1:21" ht="12.75" customHeight="1">
      <c r="A68" s="72"/>
      <c r="B68" s="69"/>
      <c r="C68" s="59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66"/>
      <c r="N68" s="53"/>
      <c r="O68" s="53"/>
      <c r="P68" s="53"/>
      <c r="Q68" s="53"/>
      <c r="R68" s="53"/>
      <c r="S68" s="53"/>
      <c r="T68" s="53"/>
      <c r="U68" s="91"/>
    </row>
    <row r="69" spans="1:21" ht="12.75" customHeight="1">
      <c r="A69" s="73"/>
      <c r="B69" s="70"/>
      <c r="C69" s="60"/>
      <c r="D69" s="15" t="s">
        <v>3</v>
      </c>
      <c r="E69" s="16">
        <f>F69+G69+H69+I69+J69+K69+L69</f>
        <v>15114377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</f>
        <v>2589830.42</v>
      </c>
      <c r="J69" s="16">
        <v>1780000</v>
      </c>
      <c r="K69" s="16">
        <v>1780000</v>
      </c>
      <c r="L69" s="16">
        <v>1780000</v>
      </c>
      <c r="M69" s="66"/>
      <c r="N69" s="53"/>
      <c r="O69" s="53"/>
      <c r="P69" s="53"/>
      <c r="Q69" s="53"/>
      <c r="R69" s="53"/>
      <c r="S69" s="53"/>
      <c r="T69" s="53"/>
      <c r="U69" s="92"/>
    </row>
    <row r="70" spans="1:21" ht="12.75" customHeight="1">
      <c r="A70" s="71" t="s">
        <v>74</v>
      </c>
      <c r="B70" s="68" t="s">
        <v>70</v>
      </c>
      <c r="C70" s="58" t="s">
        <v>65</v>
      </c>
      <c r="D70" s="13" t="s">
        <v>4</v>
      </c>
      <c r="E70" s="14">
        <f>E72+E73+E74+E75</f>
        <v>6985620</v>
      </c>
      <c r="F70" s="14">
        <f aca="true" t="shared" si="13" ref="F70:L70">F72+F73+F74+F75</f>
        <v>0</v>
      </c>
      <c r="G70" s="14">
        <f t="shared" si="13"/>
        <v>0</v>
      </c>
      <c r="H70" s="14">
        <f t="shared" si="13"/>
        <v>0</v>
      </c>
      <c r="I70" s="14">
        <f t="shared" si="13"/>
        <v>1745018</v>
      </c>
      <c r="J70" s="14">
        <f t="shared" si="13"/>
        <v>1800738</v>
      </c>
      <c r="K70" s="14">
        <f t="shared" si="13"/>
        <v>1719932</v>
      </c>
      <c r="L70" s="14">
        <f t="shared" si="13"/>
        <v>1719932</v>
      </c>
      <c r="M70" s="65" t="s">
        <v>75</v>
      </c>
      <c r="N70" s="52">
        <v>0</v>
      </c>
      <c r="O70" s="52">
        <v>0</v>
      </c>
      <c r="P70" s="52">
        <v>0</v>
      </c>
      <c r="Q70" s="52">
        <v>85</v>
      </c>
      <c r="R70" s="52">
        <v>90</v>
      </c>
      <c r="S70" s="52">
        <v>85</v>
      </c>
      <c r="T70" s="52">
        <v>85</v>
      </c>
      <c r="U70" s="61" t="s">
        <v>50</v>
      </c>
    </row>
    <row r="71" spans="1:21" ht="12.75" customHeight="1">
      <c r="A71" s="72"/>
      <c r="B71" s="69"/>
      <c r="C71" s="59"/>
      <c r="D71" s="55" t="s">
        <v>29</v>
      </c>
      <c r="E71" s="56"/>
      <c r="F71" s="56"/>
      <c r="G71" s="56"/>
      <c r="H71" s="56"/>
      <c r="I71" s="56"/>
      <c r="J71" s="56"/>
      <c r="K71" s="56"/>
      <c r="L71" s="57"/>
      <c r="M71" s="105"/>
      <c r="N71" s="79"/>
      <c r="O71" s="79"/>
      <c r="P71" s="79"/>
      <c r="Q71" s="79"/>
      <c r="R71" s="79"/>
      <c r="S71" s="79"/>
      <c r="T71" s="79"/>
      <c r="U71" s="91"/>
    </row>
    <row r="72" spans="1:21" ht="12.75" customHeight="1">
      <c r="A72" s="72"/>
      <c r="B72" s="69"/>
      <c r="C72" s="59"/>
      <c r="D72" s="15" t="s">
        <v>2</v>
      </c>
      <c r="E72" s="16">
        <f>F72+G72+H72+I72+J72+K72+L72</f>
        <v>5202192</v>
      </c>
      <c r="F72" s="16">
        <v>0</v>
      </c>
      <c r="G72" s="16">
        <v>0</v>
      </c>
      <c r="H72" s="16">
        <v>0</v>
      </c>
      <c r="I72" s="16">
        <v>1251082</v>
      </c>
      <c r="J72" s="16">
        <v>1385730</v>
      </c>
      <c r="K72" s="16">
        <v>1282690</v>
      </c>
      <c r="L72" s="16">
        <v>1282690</v>
      </c>
      <c r="M72" s="105"/>
      <c r="N72" s="79"/>
      <c r="O72" s="79"/>
      <c r="P72" s="79"/>
      <c r="Q72" s="79"/>
      <c r="R72" s="79"/>
      <c r="S72" s="79"/>
      <c r="T72" s="79"/>
      <c r="U72" s="91"/>
    </row>
    <row r="73" spans="1:21" ht="12.75" customHeight="1">
      <c r="A73" s="72"/>
      <c r="B73" s="69"/>
      <c r="C73" s="59"/>
      <c r="D73" s="15" t="s">
        <v>0</v>
      </c>
      <c r="E73" s="16">
        <f>F73+G73+H73+I73+J73+K73+L73</f>
        <v>1783428</v>
      </c>
      <c r="F73" s="16">
        <v>0</v>
      </c>
      <c r="G73" s="16">
        <v>0</v>
      </c>
      <c r="H73" s="16">
        <v>0</v>
      </c>
      <c r="I73" s="16">
        <v>493936</v>
      </c>
      <c r="J73" s="16">
        <v>415008</v>
      </c>
      <c r="K73" s="16">
        <v>437242</v>
      </c>
      <c r="L73" s="16">
        <v>437242</v>
      </c>
      <c r="M73" s="105"/>
      <c r="N73" s="79"/>
      <c r="O73" s="79"/>
      <c r="P73" s="79"/>
      <c r="Q73" s="79"/>
      <c r="R73" s="79"/>
      <c r="S73" s="79"/>
      <c r="T73" s="79"/>
      <c r="U73" s="91"/>
    </row>
    <row r="74" spans="1:21" ht="12.75" customHeight="1">
      <c r="A74" s="72"/>
      <c r="B74" s="69"/>
      <c r="C74" s="59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05"/>
      <c r="N74" s="79"/>
      <c r="O74" s="79"/>
      <c r="P74" s="79"/>
      <c r="Q74" s="79"/>
      <c r="R74" s="79"/>
      <c r="S74" s="79"/>
      <c r="T74" s="79"/>
      <c r="U74" s="91"/>
    </row>
    <row r="75" spans="1:21" ht="12.75" customHeight="1">
      <c r="A75" s="73"/>
      <c r="B75" s="70"/>
      <c r="C75" s="60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06"/>
      <c r="N75" s="83"/>
      <c r="O75" s="83"/>
      <c r="P75" s="83"/>
      <c r="Q75" s="83"/>
      <c r="R75" s="83"/>
      <c r="S75" s="83"/>
      <c r="T75" s="83"/>
      <c r="U75" s="92"/>
    </row>
    <row r="76" spans="1:21" ht="12.75">
      <c r="A76" s="93"/>
      <c r="B76" s="98" t="s">
        <v>44</v>
      </c>
      <c r="C76" s="58"/>
      <c r="D76" s="13" t="s">
        <v>4</v>
      </c>
      <c r="E76" s="14">
        <f>E78+E79+E80+E81</f>
        <v>755642973.29</v>
      </c>
      <c r="F76" s="14">
        <f aca="true" t="shared" si="14" ref="F76:L76">F78+F79+F80+F81</f>
        <v>101215781.29</v>
      </c>
      <c r="G76" s="14">
        <f t="shared" si="14"/>
        <v>103395387.94</v>
      </c>
      <c r="H76" s="14">
        <f t="shared" si="14"/>
        <v>112977536.50999999</v>
      </c>
      <c r="I76" s="14">
        <f t="shared" si="14"/>
        <v>122185908.13000001</v>
      </c>
      <c r="J76" s="14">
        <f t="shared" si="14"/>
        <v>113357556.06</v>
      </c>
      <c r="K76" s="14">
        <f t="shared" si="14"/>
        <v>104748211.67999999</v>
      </c>
      <c r="L76" s="14">
        <f t="shared" si="14"/>
        <v>104748211.67999999</v>
      </c>
      <c r="M76" s="65"/>
      <c r="N76" s="52"/>
      <c r="O76" s="52"/>
      <c r="P76" s="52"/>
      <c r="Q76" s="52"/>
      <c r="R76" s="52"/>
      <c r="S76" s="52"/>
      <c r="T76" s="52"/>
      <c r="U76" s="65"/>
    </row>
    <row r="77" spans="1:21" ht="12.75">
      <c r="A77" s="93"/>
      <c r="B77" s="99"/>
      <c r="C77" s="59"/>
      <c r="D77" s="55" t="s">
        <v>29</v>
      </c>
      <c r="E77" s="56"/>
      <c r="F77" s="56"/>
      <c r="G77" s="56"/>
      <c r="H77" s="56"/>
      <c r="I77" s="56"/>
      <c r="J77" s="56"/>
      <c r="K77" s="56"/>
      <c r="L77" s="57"/>
      <c r="M77" s="105"/>
      <c r="N77" s="79"/>
      <c r="O77" s="79"/>
      <c r="P77" s="79"/>
      <c r="Q77" s="79"/>
      <c r="R77" s="79"/>
      <c r="S77" s="79"/>
      <c r="T77" s="79"/>
      <c r="U77" s="105"/>
    </row>
    <row r="78" spans="1:21" ht="12.75">
      <c r="A78" s="93"/>
      <c r="B78" s="99"/>
      <c r="C78" s="59"/>
      <c r="D78" s="15" t="s">
        <v>2</v>
      </c>
      <c r="E78" s="16">
        <f aca="true" t="shared" si="15" ref="E78:H81">E60+E66</f>
        <v>691420253.1999999</v>
      </c>
      <c r="F78" s="16">
        <f t="shared" si="15"/>
        <v>94401487.9</v>
      </c>
      <c r="G78" s="16">
        <f t="shared" si="15"/>
        <v>94575465.03</v>
      </c>
      <c r="H78" s="16">
        <f t="shared" si="15"/>
        <v>101680380.05999999</v>
      </c>
      <c r="I78" s="16">
        <f aca="true" t="shared" si="16" ref="I78:L79">I60+I66+I72</f>
        <v>106341741.19000001</v>
      </c>
      <c r="J78" s="16">
        <f t="shared" si="16"/>
        <v>99493502.7</v>
      </c>
      <c r="K78" s="16">
        <f t="shared" si="16"/>
        <v>100064934.16</v>
      </c>
      <c r="L78" s="16">
        <f t="shared" si="16"/>
        <v>100064934.16</v>
      </c>
      <c r="M78" s="105"/>
      <c r="N78" s="79"/>
      <c r="O78" s="79"/>
      <c r="P78" s="79"/>
      <c r="Q78" s="79"/>
      <c r="R78" s="79"/>
      <c r="S78" s="79"/>
      <c r="T78" s="79"/>
      <c r="U78" s="105"/>
    </row>
    <row r="79" spans="1:21" ht="12.75">
      <c r="A79" s="93"/>
      <c r="B79" s="99"/>
      <c r="C79" s="59"/>
      <c r="D79" s="15" t="s">
        <v>0</v>
      </c>
      <c r="E79" s="16">
        <f t="shared" si="15"/>
        <v>40207242.36000001</v>
      </c>
      <c r="F79" s="16">
        <f t="shared" si="15"/>
        <v>4122074.31</v>
      </c>
      <c r="G79" s="16">
        <f t="shared" si="15"/>
        <v>5384345</v>
      </c>
      <c r="H79" s="16">
        <f t="shared" si="15"/>
        <v>6219306.13</v>
      </c>
      <c r="I79" s="16">
        <f t="shared" si="16"/>
        <v>12034336.52</v>
      </c>
      <c r="J79" s="16">
        <f t="shared" si="16"/>
        <v>10864053.36</v>
      </c>
      <c r="K79" s="16">
        <f t="shared" si="16"/>
        <v>1683277.52</v>
      </c>
      <c r="L79" s="16">
        <f t="shared" si="16"/>
        <v>1683277.52</v>
      </c>
      <c r="M79" s="105"/>
      <c r="N79" s="79"/>
      <c r="O79" s="79"/>
      <c r="P79" s="79"/>
      <c r="Q79" s="79"/>
      <c r="R79" s="79"/>
      <c r="S79" s="79"/>
      <c r="T79" s="79"/>
      <c r="U79" s="105"/>
    </row>
    <row r="80" spans="1:21" ht="12.75">
      <c r="A80" s="93"/>
      <c r="B80" s="99"/>
      <c r="C80" s="59"/>
      <c r="D80" s="15" t="s">
        <v>1</v>
      </c>
      <c r="E80" s="16">
        <f t="shared" si="15"/>
        <v>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16">
        <f aca="true" t="shared" si="17" ref="I80:L81">I62+I68</f>
        <v>0</v>
      </c>
      <c r="J80" s="16">
        <f t="shared" si="17"/>
        <v>0</v>
      </c>
      <c r="K80" s="16">
        <f t="shared" si="17"/>
        <v>0</v>
      </c>
      <c r="L80" s="16">
        <f t="shared" si="17"/>
        <v>0</v>
      </c>
      <c r="M80" s="105"/>
      <c r="N80" s="79"/>
      <c r="O80" s="79"/>
      <c r="P80" s="79"/>
      <c r="Q80" s="79"/>
      <c r="R80" s="79"/>
      <c r="S80" s="79"/>
      <c r="T80" s="79"/>
      <c r="U80" s="105"/>
    </row>
    <row r="81" spans="1:21" ht="12.75">
      <c r="A81" s="93"/>
      <c r="B81" s="100"/>
      <c r="C81" s="60"/>
      <c r="D81" s="15" t="s">
        <v>3</v>
      </c>
      <c r="E81" s="16">
        <f t="shared" si="15"/>
        <v>24015477.73</v>
      </c>
      <c r="F81" s="16">
        <f t="shared" si="15"/>
        <v>2692219.08</v>
      </c>
      <c r="G81" s="16">
        <f t="shared" si="15"/>
        <v>3435577.91</v>
      </c>
      <c r="H81" s="16">
        <f t="shared" si="15"/>
        <v>5077850.32</v>
      </c>
      <c r="I81" s="16">
        <f t="shared" si="17"/>
        <v>3809830.42</v>
      </c>
      <c r="J81" s="16">
        <f t="shared" si="17"/>
        <v>3000000</v>
      </c>
      <c r="K81" s="16">
        <f t="shared" si="17"/>
        <v>3000000</v>
      </c>
      <c r="L81" s="16">
        <f t="shared" si="17"/>
        <v>3000000</v>
      </c>
      <c r="M81" s="106"/>
      <c r="N81" s="83"/>
      <c r="O81" s="83"/>
      <c r="P81" s="83"/>
      <c r="Q81" s="83"/>
      <c r="R81" s="83"/>
      <c r="S81" s="83"/>
      <c r="T81" s="83"/>
      <c r="U81" s="106"/>
    </row>
    <row r="82" spans="1:21" s="19" customFormat="1" ht="13.5">
      <c r="A82" s="6"/>
      <c r="B82" s="7" t="s">
        <v>45</v>
      </c>
      <c r="C82" s="107"/>
      <c r="D82" s="17" t="s">
        <v>4</v>
      </c>
      <c r="E82" s="18">
        <f aca="true" t="shared" si="18" ref="E82:L82">E84+E85+E86+E87</f>
        <v>1239520052.2099998</v>
      </c>
      <c r="F82" s="18">
        <f t="shared" si="18"/>
        <v>169671123.63000003</v>
      </c>
      <c r="G82" s="18">
        <f t="shared" si="18"/>
        <v>166832058.4</v>
      </c>
      <c r="H82" s="18">
        <f t="shared" si="18"/>
        <v>178151552.88</v>
      </c>
      <c r="I82" s="18">
        <f t="shared" si="18"/>
        <v>194746576.26</v>
      </c>
      <c r="J82" s="18">
        <f t="shared" si="18"/>
        <v>182765558.54000002</v>
      </c>
      <c r="K82" s="18">
        <f t="shared" si="18"/>
        <v>173705091.25</v>
      </c>
      <c r="L82" s="18">
        <f t="shared" si="18"/>
        <v>173648091.25</v>
      </c>
      <c r="M82" s="108"/>
      <c r="N82" s="101"/>
      <c r="O82" s="101"/>
      <c r="P82" s="101"/>
      <c r="Q82" s="101"/>
      <c r="R82" s="101"/>
      <c r="S82" s="101"/>
      <c r="T82" s="101"/>
      <c r="U82" s="114"/>
    </row>
    <row r="83" spans="1:21" s="19" customFormat="1" ht="13.5">
      <c r="A83" s="6"/>
      <c r="B83" s="7"/>
      <c r="C83" s="107"/>
      <c r="D83" s="111" t="s">
        <v>29</v>
      </c>
      <c r="E83" s="112"/>
      <c r="F83" s="112"/>
      <c r="G83" s="112"/>
      <c r="H83" s="112"/>
      <c r="I83" s="112"/>
      <c r="J83" s="112"/>
      <c r="K83" s="112"/>
      <c r="L83" s="113"/>
      <c r="M83" s="109"/>
      <c r="N83" s="102"/>
      <c r="O83" s="102"/>
      <c r="P83" s="102"/>
      <c r="Q83" s="102"/>
      <c r="R83" s="102"/>
      <c r="S83" s="102"/>
      <c r="T83" s="102"/>
      <c r="U83" s="115"/>
    </row>
    <row r="84" spans="1:21" s="19" customFormat="1" ht="13.5">
      <c r="A84" s="6"/>
      <c r="B84" s="7"/>
      <c r="C84" s="107"/>
      <c r="D84" s="20" t="s">
        <v>2</v>
      </c>
      <c r="E84" s="18">
        <f>F84+G84+H84+I84+J84+K84+L84</f>
        <v>1149261989.35</v>
      </c>
      <c r="F84" s="21">
        <f aca="true" t="shared" si="19" ref="F84:L84">F78+F53+F16</f>
        <v>160117960.24</v>
      </c>
      <c r="G84" s="21">
        <f t="shared" si="19"/>
        <v>154661265.49</v>
      </c>
      <c r="H84" s="21">
        <f t="shared" si="19"/>
        <v>163350077.13</v>
      </c>
      <c r="I84" s="21">
        <f t="shared" si="19"/>
        <v>174852204.76</v>
      </c>
      <c r="J84" s="21">
        <f t="shared" si="19"/>
        <v>164905074.27</v>
      </c>
      <c r="K84" s="21">
        <f t="shared" si="19"/>
        <v>165716203.73</v>
      </c>
      <c r="L84" s="21">
        <f t="shared" si="19"/>
        <v>165659203.73</v>
      </c>
      <c r="M84" s="109"/>
      <c r="N84" s="102"/>
      <c r="O84" s="102"/>
      <c r="P84" s="102"/>
      <c r="Q84" s="102"/>
      <c r="R84" s="102"/>
      <c r="S84" s="102"/>
      <c r="T84" s="102"/>
      <c r="U84" s="115"/>
    </row>
    <row r="85" spans="1:21" s="19" customFormat="1" ht="13.5">
      <c r="A85" s="6"/>
      <c r="B85" s="7"/>
      <c r="C85" s="107"/>
      <c r="D85" s="20" t="s">
        <v>0</v>
      </c>
      <c r="E85" s="18">
        <f>F85+G85+H85+I85+J85+K85+L85</f>
        <v>44191049.83000001</v>
      </c>
      <c r="F85" s="21">
        <f aca="true" t="shared" si="20" ref="F85:L85">F79+F54</f>
        <v>4344894.3100000005</v>
      </c>
      <c r="G85" s="21">
        <f t="shared" si="20"/>
        <v>5597215</v>
      </c>
      <c r="H85" s="21">
        <f t="shared" si="20"/>
        <v>6483560.13</v>
      </c>
      <c r="I85" s="21">
        <f t="shared" si="20"/>
        <v>12823941.08</v>
      </c>
      <c r="J85" s="21">
        <f t="shared" si="20"/>
        <v>11574884.27</v>
      </c>
      <c r="K85" s="21">
        <f t="shared" si="20"/>
        <v>1683277.52</v>
      </c>
      <c r="L85" s="21">
        <f t="shared" si="20"/>
        <v>1683277.52</v>
      </c>
      <c r="M85" s="109"/>
      <c r="N85" s="102"/>
      <c r="O85" s="102"/>
      <c r="P85" s="102"/>
      <c r="Q85" s="102"/>
      <c r="R85" s="102"/>
      <c r="S85" s="102"/>
      <c r="T85" s="102"/>
      <c r="U85" s="115"/>
    </row>
    <row r="86" spans="1:21" s="19" customFormat="1" ht="13.5">
      <c r="A86" s="6"/>
      <c r="B86" s="7"/>
      <c r="C86" s="107"/>
      <c r="D86" s="20" t="s">
        <v>1</v>
      </c>
      <c r="E86" s="18">
        <f>F86+G86+H86+I86+J86+K86+L86</f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109"/>
      <c r="N86" s="102"/>
      <c r="O86" s="102"/>
      <c r="P86" s="102"/>
      <c r="Q86" s="102"/>
      <c r="R86" s="102"/>
      <c r="S86" s="102"/>
      <c r="T86" s="102"/>
      <c r="U86" s="115"/>
    </row>
    <row r="87" spans="1:21" s="19" customFormat="1" ht="13.5">
      <c r="A87" s="6"/>
      <c r="B87" s="7"/>
      <c r="C87" s="107"/>
      <c r="D87" s="20" t="s">
        <v>3</v>
      </c>
      <c r="E87" s="18">
        <f>F87+G87+H87+I87+J87+K87+L87</f>
        <v>46067013.03</v>
      </c>
      <c r="F87" s="21">
        <f aca="true" t="shared" si="21" ref="F87:L87">F81+F56</f>
        <v>5208269.08</v>
      </c>
      <c r="G87" s="21">
        <f t="shared" si="21"/>
        <v>6573577.91</v>
      </c>
      <c r="H87" s="21">
        <f t="shared" si="21"/>
        <v>8317915.62</v>
      </c>
      <c r="I87" s="21">
        <f t="shared" si="21"/>
        <v>7070430.42</v>
      </c>
      <c r="J87" s="21">
        <f t="shared" si="21"/>
        <v>6285600</v>
      </c>
      <c r="K87" s="21">
        <f t="shared" si="21"/>
        <v>6305610</v>
      </c>
      <c r="L87" s="21">
        <f t="shared" si="21"/>
        <v>6305610</v>
      </c>
      <c r="M87" s="110"/>
      <c r="N87" s="103"/>
      <c r="O87" s="103"/>
      <c r="P87" s="103"/>
      <c r="Q87" s="103"/>
      <c r="R87" s="103"/>
      <c r="S87" s="103"/>
      <c r="T87" s="103"/>
      <c r="U87" s="116"/>
    </row>
    <row r="88" spans="14:20" ht="12.75">
      <c r="N88" s="22"/>
      <c r="O88" s="22"/>
      <c r="P88" s="22"/>
      <c r="Q88" s="22"/>
      <c r="R88" s="22"/>
      <c r="S88" s="22"/>
      <c r="T88" s="22"/>
    </row>
    <row r="89" ht="12.75">
      <c r="B89" s="4"/>
    </row>
    <row r="90" ht="12.75">
      <c r="B90" s="4"/>
    </row>
    <row r="98" ht="12.75">
      <c r="H98" s="23"/>
    </row>
    <row r="99" ht="12.75">
      <c r="H99" s="23"/>
    </row>
  </sheetData>
  <sheetProtection/>
  <mergeCells count="195">
    <mergeCell ref="T64:T66"/>
    <mergeCell ref="P67:P69"/>
    <mergeCell ref="Q67:Q69"/>
    <mergeCell ref="R67:R69"/>
    <mergeCell ref="S67:S69"/>
    <mergeCell ref="T67:T6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30:T32"/>
    <mergeCell ref="O27:O29"/>
    <mergeCell ref="P27:P29"/>
    <mergeCell ref="Q27:Q29"/>
    <mergeCell ref="R27:R29"/>
    <mergeCell ref="S27:S29"/>
    <mergeCell ref="T27:T29"/>
    <mergeCell ref="M27:M29"/>
    <mergeCell ref="M30:M32"/>
    <mergeCell ref="N27:N29"/>
    <mergeCell ref="N30:N32"/>
    <mergeCell ref="O30:O32"/>
    <mergeCell ref="P30:P32"/>
    <mergeCell ref="U70:U75"/>
    <mergeCell ref="O70:O75"/>
    <mergeCell ref="P70:P75"/>
    <mergeCell ref="Q70:Q75"/>
    <mergeCell ref="R70:R75"/>
    <mergeCell ref="S70:S75"/>
    <mergeCell ref="T70:T75"/>
    <mergeCell ref="A70:A75"/>
    <mergeCell ref="B70:B75"/>
    <mergeCell ref="C70:C75"/>
    <mergeCell ref="D71:L71"/>
    <mergeCell ref="M70:M75"/>
    <mergeCell ref="N70:N75"/>
    <mergeCell ref="A45:A50"/>
    <mergeCell ref="B45:B50"/>
    <mergeCell ref="C45:C50"/>
    <mergeCell ref="D46:L46"/>
    <mergeCell ref="M45:M50"/>
    <mergeCell ref="N45:N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R51:R56"/>
    <mergeCell ref="S51:S56"/>
    <mergeCell ref="D52:L52"/>
    <mergeCell ref="M51:M56"/>
    <mergeCell ref="N51:N56"/>
    <mergeCell ref="O45:O50"/>
    <mergeCell ref="R45:R50"/>
    <mergeCell ref="S45:S50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A1">
      <selection activeCell="G18" sqref="G18"/>
    </sheetView>
  </sheetViews>
  <sheetFormatPr defaultColWidth="9.140625" defaultRowHeight="15"/>
  <cols>
    <col min="1" max="1" width="35.421875" style="125" customWidth="1"/>
    <col min="2" max="2" width="18.28125" style="125" customWidth="1"/>
    <col min="3" max="3" width="13.8515625" style="125" customWidth="1"/>
    <col min="4" max="6" width="13.421875" style="125" bestFit="1" customWidth="1"/>
    <col min="7" max="7" width="13.7109375" style="125" customWidth="1"/>
    <col min="8" max="8" width="14.7109375" style="125" customWidth="1"/>
    <col min="9" max="9" width="14.140625" style="125" customWidth="1"/>
    <col min="10" max="16384" width="9.140625" style="125" customWidth="1"/>
  </cols>
  <sheetData>
    <row r="1" spans="5:10" ht="25.5" customHeight="1">
      <c r="E1" s="126"/>
      <c r="G1" s="127" t="s">
        <v>86</v>
      </c>
      <c r="H1" s="127"/>
      <c r="I1" s="127"/>
      <c r="J1" s="128"/>
    </row>
    <row r="2" spans="1:9" ht="24" customHeight="1">
      <c r="A2" s="104" t="s">
        <v>87</v>
      </c>
      <c r="B2" s="104"/>
      <c r="C2" s="104"/>
      <c r="D2" s="104"/>
      <c r="E2" s="104"/>
      <c r="F2" s="104"/>
      <c r="G2" s="104"/>
      <c r="H2" s="104"/>
      <c r="I2" s="104"/>
    </row>
    <row r="4" spans="1:9" ht="30" customHeight="1">
      <c r="A4" s="129" t="s">
        <v>10</v>
      </c>
      <c r="B4" s="130" t="s">
        <v>11</v>
      </c>
      <c r="C4" s="87" t="s">
        <v>12</v>
      </c>
      <c r="D4" s="87"/>
      <c r="E4" s="87"/>
      <c r="F4" s="87"/>
      <c r="G4" s="87"/>
      <c r="H4" s="87"/>
      <c r="I4" s="87"/>
    </row>
    <row r="5" spans="1:9" ht="16.5" customHeight="1">
      <c r="A5" s="131"/>
      <c r="B5" s="132"/>
      <c r="C5" s="133">
        <v>2014</v>
      </c>
      <c r="D5" s="133">
        <v>2015</v>
      </c>
      <c r="E5" s="133">
        <v>2016</v>
      </c>
      <c r="F5" s="133">
        <v>2017</v>
      </c>
      <c r="G5" s="133">
        <v>2018</v>
      </c>
      <c r="H5" s="133">
        <v>2019</v>
      </c>
      <c r="I5" s="2">
        <v>2020</v>
      </c>
    </row>
    <row r="6" spans="1:9" ht="16.5" customHeight="1">
      <c r="A6" s="134">
        <v>1</v>
      </c>
      <c r="B6" s="135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7">
        <v>9</v>
      </c>
    </row>
    <row r="7" spans="1:9" ht="38.25" customHeight="1">
      <c r="A7" s="138" t="s">
        <v>88</v>
      </c>
      <c r="B7" s="139">
        <f>B9+B10+B11+B12</f>
        <v>100169690.5</v>
      </c>
      <c r="C7" s="139">
        <f aca="true" t="shared" si="0" ref="C7:I7">C9+C10+C11+C12</f>
        <v>12533697.440000001</v>
      </c>
      <c r="D7" s="139">
        <f t="shared" si="0"/>
        <v>13562396.45</v>
      </c>
      <c r="E7" s="139">
        <f t="shared" si="0"/>
        <v>13830755.939999998</v>
      </c>
      <c r="F7" s="139">
        <f t="shared" si="0"/>
        <v>15826673.81</v>
      </c>
      <c r="G7" s="139">
        <f t="shared" si="0"/>
        <v>15360873</v>
      </c>
      <c r="H7" s="139">
        <f t="shared" si="0"/>
        <v>14527646.93</v>
      </c>
      <c r="I7" s="139">
        <f t="shared" si="0"/>
        <v>14527646.93</v>
      </c>
    </row>
    <row r="8" spans="1:9" ht="15">
      <c r="A8" s="140" t="s">
        <v>13</v>
      </c>
      <c r="B8" s="141"/>
      <c r="C8" s="141"/>
      <c r="D8" s="141"/>
      <c r="E8" s="141"/>
      <c r="F8" s="141"/>
      <c r="G8" s="141"/>
      <c r="H8" s="141"/>
      <c r="I8" s="142"/>
    </row>
    <row r="9" spans="1:9" ht="15">
      <c r="A9" s="143" t="s">
        <v>14</v>
      </c>
      <c r="B9" s="139">
        <f>C9+D9+E9+F9+G9+H9+I9</f>
        <v>95792054.57</v>
      </c>
      <c r="C9" s="144">
        <f>C16</f>
        <v>12441660.3</v>
      </c>
      <c r="D9" s="144">
        <f aca="true" t="shared" si="1" ref="D9:I11">D16</f>
        <v>12978696.45</v>
      </c>
      <c r="E9" s="144">
        <f t="shared" si="1"/>
        <v>13119814.439999998</v>
      </c>
      <c r="F9" s="144">
        <f t="shared" si="1"/>
        <v>14309727.59</v>
      </c>
      <c r="G9" s="144">
        <f t="shared" si="1"/>
        <v>14098861.93</v>
      </c>
      <c r="H9" s="144">
        <f t="shared" si="1"/>
        <v>14421646.93</v>
      </c>
      <c r="I9" s="144">
        <f t="shared" si="1"/>
        <v>14421646.93</v>
      </c>
    </row>
    <row r="10" spans="1:9" ht="15">
      <c r="A10" s="143" t="s">
        <v>15</v>
      </c>
      <c r="B10" s="139">
        <f>C10+D10+E10+F10+G10+H10+I10</f>
        <v>3533169.2899999996</v>
      </c>
      <c r="C10" s="144">
        <f>C17</f>
        <v>0</v>
      </c>
      <c r="D10" s="144">
        <f t="shared" si="1"/>
        <v>477700</v>
      </c>
      <c r="E10" s="144">
        <f t="shared" si="1"/>
        <v>582512</v>
      </c>
      <c r="F10" s="144">
        <f t="shared" si="1"/>
        <v>1316946.22</v>
      </c>
      <c r="G10" s="144">
        <f t="shared" si="1"/>
        <v>1156011.0699999998</v>
      </c>
      <c r="H10" s="144">
        <f t="shared" si="1"/>
        <v>0</v>
      </c>
      <c r="I10" s="144">
        <f t="shared" si="1"/>
        <v>0</v>
      </c>
    </row>
    <row r="11" spans="1:9" ht="15">
      <c r="A11" s="143" t="s">
        <v>16</v>
      </c>
      <c r="B11" s="139">
        <f>C11+D11+E11+F11+G11+H11+I11</f>
        <v>0</v>
      </c>
      <c r="C11" s="144">
        <f>C18</f>
        <v>0</v>
      </c>
      <c r="D11" s="144">
        <f t="shared" si="1"/>
        <v>0</v>
      </c>
      <c r="E11" s="144">
        <f t="shared" si="1"/>
        <v>0</v>
      </c>
      <c r="F11" s="144">
        <f t="shared" si="1"/>
        <v>0</v>
      </c>
      <c r="G11" s="144">
        <f t="shared" si="1"/>
        <v>0</v>
      </c>
      <c r="H11" s="144">
        <f t="shared" si="1"/>
        <v>0</v>
      </c>
      <c r="I11" s="144">
        <f t="shared" si="1"/>
        <v>0</v>
      </c>
    </row>
    <row r="12" spans="1:9" ht="15">
      <c r="A12" s="143" t="s">
        <v>17</v>
      </c>
      <c r="B12" s="139">
        <f>C12+D12+E12+F12+G12+H12+I12</f>
        <v>844466.64</v>
      </c>
      <c r="C12" s="144">
        <f>+C19</f>
        <v>92037.14</v>
      </c>
      <c r="D12" s="144">
        <f aca="true" t="shared" si="2" ref="D12:I12">+D19</f>
        <v>106000</v>
      </c>
      <c r="E12" s="144">
        <f t="shared" si="2"/>
        <v>128429.5</v>
      </c>
      <c r="F12" s="144">
        <f t="shared" si="2"/>
        <v>200000</v>
      </c>
      <c r="G12" s="144">
        <f t="shared" si="2"/>
        <v>106000</v>
      </c>
      <c r="H12" s="144">
        <f t="shared" si="2"/>
        <v>106000</v>
      </c>
      <c r="I12" s="144">
        <f t="shared" si="2"/>
        <v>106000</v>
      </c>
    </row>
    <row r="13" spans="1:9" ht="15">
      <c r="A13" s="145" t="s">
        <v>18</v>
      </c>
      <c r="B13" s="146"/>
      <c r="C13" s="146"/>
      <c r="D13" s="146"/>
      <c r="E13" s="146"/>
      <c r="F13" s="146"/>
      <c r="G13" s="146"/>
      <c r="H13" s="146"/>
      <c r="I13" s="147"/>
    </row>
    <row r="14" spans="1:9" ht="41.25" customHeight="1">
      <c r="A14" s="148" t="s">
        <v>30</v>
      </c>
      <c r="B14" s="139">
        <f>B16+B17+B18+B19</f>
        <v>100169690.5</v>
      </c>
      <c r="C14" s="139">
        <f aca="true" t="shared" si="3" ref="C14:I14">C16+C17+C18+C19</f>
        <v>12533697.440000001</v>
      </c>
      <c r="D14" s="139">
        <f t="shared" si="3"/>
        <v>13562396.45</v>
      </c>
      <c r="E14" s="139">
        <f t="shared" si="3"/>
        <v>13830755.939999998</v>
      </c>
      <c r="F14" s="139">
        <f t="shared" si="3"/>
        <v>15826673.81</v>
      </c>
      <c r="G14" s="139">
        <f t="shared" si="3"/>
        <v>15360873</v>
      </c>
      <c r="H14" s="139">
        <f t="shared" si="3"/>
        <v>14527646.93</v>
      </c>
      <c r="I14" s="139">
        <f t="shared" si="3"/>
        <v>14527646.93</v>
      </c>
    </row>
    <row r="15" spans="1:9" ht="19.5" customHeight="1">
      <c r="A15" s="140" t="s">
        <v>13</v>
      </c>
      <c r="B15" s="141"/>
      <c r="C15" s="141"/>
      <c r="D15" s="141"/>
      <c r="E15" s="141"/>
      <c r="F15" s="141"/>
      <c r="G15" s="141"/>
      <c r="H15" s="141"/>
      <c r="I15" s="142"/>
    </row>
    <row r="16" spans="1:9" ht="15">
      <c r="A16" s="143" t="s">
        <v>14</v>
      </c>
      <c r="B16" s="139">
        <f>C16+D16+E16+F16+G16+H16+I16</f>
        <v>95792054.57</v>
      </c>
      <c r="C16" s="144">
        <v>12441660.3</v>
      </c>
      <c r="D16" s="144">
        <f>'[1]табл.3'!G78</f>
        <v>12978696.45</v>
      </c>
      <c r="E16" s="144">
        <f>'[1]табл.3'!H78</f>
        <v>13119814.439999998</v>
      </c>
      <c r="F16" s="144">
        <f>'[1]табл.3'!I78</f>
        <v>14309727.59</v>
      </c>
      <c r="G16" s="144">
        <f>'[1]табл.3'!J78</f>
        <v>14098861.93</v>
      </c>
      <c r="H16" s="144">
        <f>'[1]табл.3'!K78</f>
        <v>14421646.93</v>
      </c>
      <c r="I16" s="144">
        <f>'[1]табл.3'!L78</f>
        <v>14421646.93</v>
      </c>
    </row>
    <row r="17" spans="1:9" ht="15">
      <c r="A17" s="143" t="s">
        <v>15</v>
      </c>
      <c r="B17" s="139">
        <f>C17+D17+E17+F17+G17+H17+I17</f>
        <v>3533169.2899999996</v>
      </c>
      <c r="C17" s="144">
        <v>0</v>
      </c>
      <c r="D17" s="144">
        <v>477700</v>
      </c>
      <c r="E17" s="144">
        <f>'[1]табл.3'!H79</f>
        <v>582512</v>
      </c>
      <c r="F17" s="144">
        <f>'[1]табл.3'!I79</f>
        <v>1316946.22</v>
      </c>
      <c r="G17" s="144">
        <f>'[1]табл.3'!J79</f>
        <v>1156011.0699999998</v>
      </c>
      <c r="H17" s="144">
        <v>0</v>
      </c>
      <c r="I17" s="144">
        <v>0</v>
      </c>
    </row>
    <row r="18" spans="1:9" ht="15">
      <c r="A18" s="143" t="s">
        <v>16</v>
      </c>
      <c r="B18" s="139">
        <f>C18+D18+E18+F18+G18+H18+I18</f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</row>
    <row r="19" spans="1:9" ht="15">
      <c r="A19" s="143" t="s">
        <v>17</v>
      </c>
      <c r="B19" s="139">
        <f>C19+D19+E19+F19+G19+H19+I19</f>
        <v>844466.64</v>
      </c>
      <c r="C19" s="144">
        <f>'[1]табл.3'!F81</f>
        <v>92037.14</v>
      </c>
      <c r="D19" s="144">
        <f>'[1]табл.3'!G81</f>
        <v>106000</v>
      </c>
      <c r="E19" s="144">
        <f>'[1]табл.3'!H81</f>
        <v>128429.5</v>
      </c>
      <c r="F19" s="144">
        <f>'[1]табл.3'!I81</f>
        <v>200000</v>
      </c>
      <c r="G19" s="144">
        <f>'[1]табл.3'!J81</f>
        <v>106000</v>
      </c>
      <c r="H19" s="144">
        <f>'[1]табл.3'!K81</f>
        <v>106000</v>
      </c>
      <c r="I19" s="144">
        <f>'[1]табл.3'!L81</f>
        <v>106000</v>
      </c>
    </row>
    <row r="20" spans="1:9" ht="25.5">
      <c r="A20" s="149" t="s">
        <v>89</v>
      </c>
      <c r="B20" s="139">
        <f>C20+D20+E20+F20+G20+H20+I20</f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</row>
    <row r="22" ht="15">
      <c r="A22" s="4"/>
    </row>
    <row r="23" ht="15">
      <c r="A23" s="4"/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SheetLayoutView="115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5" sqref="I45"/>
    </sheetView>
  </sheetViews>
  <sheetFormatPr defaultColWidth="9.140625" defaultRowHeight="15"/>
  <cols>
    <col min="1" max="1" width="9.140625" style="10" customWidth="1"/>
    <col min="2" max="2" width="34.00390625" style="10" customWidth="1"/>
    <col min="3" max="3" width="10.8515625" style="10" customWidth="1"/>
    <col min="4" max="4" width="10.00390625" style="10" customWidth="1"/>
    <col min="5" max="5" width="16.28125" style="10" bestFit="1" customWidth="1"/>
    <col min="6" max="12" width="15.140625" style="10" bestFit="1" customWidth="1"/>
    <col min="13" max="13" width="25.421875" style="10" customWidth="1"/>
    <col min="14" max="14" width="5.421875" style="10" bestFit="1" customWidth="1"/>
    <col min="15" max="20" width="7.421875" style="10" bestFit="1" customWidth="1"/>
    <col min="21" max="21" width="18.57421875" style="10" customWidth="1"/>
    <col min="22" max="16384" width="9.140625" style="10" customWidth="1"/>
  </cols>
  <sheetData>
    <row r="1" s="8" customFormat="1" ht="12.75">
      <c r="U1" s="9" t="s">
        <v>90</v>
      </c>
    </row>
    <row r="2" spans="1:21" s="8" customFormat="1" ht="20.25" customHeight="1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31.5" customHeight="1">
      <c r="A3" s="86" t="s">
        <v>7</v>
      </c>
      <c r="B3" s="87" t="s">
        <v>19</v>
      </c>
      <c r="C3" s="87" t="s">
        <v>20</v>
      </c>
      <c r="D3" s="87" t="s">
        <v>10</v>
      </c>
      <c r="E3" s="87" t="s">
        <v>27</v>
      </c>
      <c r="F3" s="87"/>
      <c r="G3" s="87"/>
      <c r="H3" s="87"/>
      <c r="I3" s="87"/>
      <c r="J3" s="87"/>
      <c r="K3" s="87"/>
      <c r="L3" s="87"/>
      <c r="M3" s="86" t="s">
        <v>58</v>
      </c>
      <c r="N3" s="86"/>
      <c r="O3" s="86"/>
      <c r="P3" s="86"/>
      <c r="Q3" s="86"/>
      <c r="R3" s="86"/>
      <c r="S3" s="86"/>
      <c r="T3" s="86"/>
      <c r="U3" s="150" t="s">
        <v>28</v>
      </c>
    </row>
    <row r="4" spans="1:21" ht="26.25" customHeight="1">
      <c r="A4" s="86"/>
      <c r="B4" s="87"/>
      <c r="C4" s="87"/>
      <c r="D4" s="87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51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88" t="s">
        <v>92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1:21" ht="12.75">
      <c r="A7" s="12">
        <v>1</v>
      </c>
      <c r="B7" s="88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</row>
    <row r="8" spans="1:21" ht="16.5" customHeight="1">
      <c r="A8" s="93" t="s">
        <v>5</v>
      </c>
      <c r="B8" s="97" t="s">
        <v>94</v>
      </c>
      <c r="C8" s="58" t="s">
        <v>95</v>
      </c>
      <c r="D8" s="13" t="s">
        <v>4</v>
      </c>
      <c r="E8" s="14">
        <f>E10+E11+E12+E13</f>
        <v>148378.58000000002</v>
      </c>
      <c r="F8" s="14">
        <f aca="true" t="shared" si="0" ref="F8:L8">F10+F11+F12+F13</f>
        <v>52040</v>
      </c>
      <c r="G8" s="14">
        <f t="shared" si="0"/>
        <v>49358.58</v>
      </c>
      <c r="H8" s="14">
        <f t="shared" si="0"/>
        <v>46980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65" t="s">
        <v>96</v>
      </c>
      <c r="N8" s="152">
        <v>2.2</v>
      </c>
      <c r="O8" s="152">
        <v>2.4</v>
      </c>
      <c r="P8" s="152">
        <v>2.4</v>
      </c>
      <c r="Q8" s="152">
        <v>0</v>
      </c>
      <c r="R8" s="152">
        <v>0</v>
      </c>
      <c r="S8" s="152">
        <v>0</v>
      </c>
      <c r="T8" s="152">
        <v>0</v>
      </c>
      <c r="U8" s="152"/>
    </row>
    <row r="9" spans="1:21" ht="16.5" customHeight="1">
      <c r="A9" s="93"/>
      <c r="B9" s="97"/>
      <c r="C9" s="59"/>
      <c r="D9" s="55" t="s">
        <v>29</v>
      </c>
      <c r="E9" s="56"/>
      <c r="F9" s="56"/>
      <c r="G9" s="56"/>
      <c r="H9" s="56"/>
      <c r="I9" s="56"/>
      <c r="J9" s="56"/>
      <c r="K9" s="56"/>
      <c r="L9" s="57"/>
      <c r="M9" s="105"/>
      <c r="N9" s="153"/>
      <c r="O9" s="153"/>
      <c r="P9" s="153"/>
      <c r="Q9" s="153"/>
      <c r="R9" s="153"/>
      <c r="S9" s="153"/>
      <c r="T9" s="153"/>
      <c r="U9" s="153"/>
    </row>
    <row r="10" spans="1:21" ht="12.75">
      <c r="A10" s="93"/>
      <c r="B10" s="97"/>
      <c r="C10" s="59"/>
      <c r="D10" s="15" t="s">
        <v>2</v>
      </c>
      <c r="E10" s="16">
        <f>F10+G10+H10+I10+J10+K10+L10</f>
        <v>148378.58000000002</v>
      </c>
      <c r="F10" s="16">
        <v>52040</v>
      </c>
      <c r="G10" s="16">
        <v>49358.58</v>
      </c>
      <c r="H10" s="16">
        <v>46980</v>
      </c>
      <c r="I10" s="16">
        <v>0</v>
      </c>
      <c r="J10" s="16">
        <v>0</v>
      </c>
      <c r="K10" s="16">
        <v>0</v>
      </c>
      <c r="L10" s="16">
        <v>0</v>
      </c>
      <c r="M10" s="105"/>
      <c r="N10" s="153">
        <v>557</v>
      </c>
      <c r="O10" s="153">
        <v>605</v>
      </c>
      <c r="P10" s="153">
        <v>656</v>
      </c>
      <c r="Q10" s="153">
        <v>0</v>
      </c>
      <c r="R10" s="153">
        <v>0</v>
      </c>
      <c r="S10" s="153">
        <v>0</v>
      </c>
      <c r="T10" s="153">
        <v>0</v>
      </c>
      <c r="U10" s="153" t="s">
        <v>97</v>
      </c>
    </row>
    <row r="11" spans="1:21" ht="12.75">
      <c r="A11" s="93"/>
      <c r="B11" s="97"/>
      <c r="C11" s="59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05"/>
      <c r="N11" s="153"/>
      <c r="O11" s="153"/>
      <c r="P11" s="153"/>
      <c r="Q11" s="153"/>
      <c r="R11" s="153"/>
      <c r="S11" s="153"/>
      <c r="T11" s="153"/>
      <c r="U11" s="153"/>
    </row>
    <row r="12" spans="1:21" ht="12.75">
      <c r="A12" s="93"/>
      <c r="B12" s="97"/>
      <c r="C12" s="59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5"/>
      <c r="N12" s="153"/>
      <c r="O12" s="153"/>
      <c r="P12" s="153"/>
      <c r="Q12" s="153"/>
      <c r="R12" s="153"/>
      <c r="S12" s="153"/>
      <c r="T12" s="153"/>
      <c r="U12" s="153"/>
    </row>
    <row r="13" spans="1:21" ht="12.75" customHeight="1">
      <c r="A13" s="93"/>
      <c r="B13" s="97"/>
      <c r="C13" s="60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06"/>
      <c r="N13" s="154"/>
      <c r="O13" s="154"/>
      <c r="P13" s="154"/>
      <c r="Q13" s="154"/>
      <c r="R13" s="154"/>
      <c r="S13" s="154"/>
      <c r="T13" s="154"/>
      <c r="U13" s="155"/>
    </row>
    <row r="14" spans="1:21" ht="15" customHeight="1">
      <c r="A14" s="93" t="s">
        <v>98</v>
      </c>
      <c r="B14" s="97" t="s">
        <v>99</v>
      </c>
      <c r="C14" s="58" t="s">
        <v>95</v>
      </c>
      <c r="D14" s="13" t="s">
        <v>4</v>
      </c>
      <c r="E14" s="14">
        <f>E16+E17+E18+E19</f>
        <v>1193537.9</v>
      </c>
      <c r="F14" s="14">
        <f aca="true" t="shared" si="1" ref="F14:L14">F16+F17+F18+F19</f>
        <v>418460</v>
      </c>
      <c r="G14" s="14">
        <f t="shared" si="1"/>
        <v>397520.7</v>
      </c>
      <c r="H14" s="14">
        <f t="shared" si="1"/>
        <v>377557.2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65" t="s">
        <v>100</v>
      </c>
      <c r="N14" s="152">
        <v>212</v>
      </c>
      <c r="O14" s="152">
        <v>233</v>
      </c>
      <c r="P14" s="152">
        <v>254</v>
      </c>
      <c r="Q14" s="152">
        <v>0</v>
      </c>
      <c r="R14" s="152">
        <v>0</v>
      </c>
      <c r="S14" s="152">
        <v>0</v>
      </c>
      <c r="T14" s="152">
        <v>0</v>
      </c>
      <c r="U14" s="61" t="s">
        <v>97</v>
      </c>
    </row>
    <row r="15" spans="1:21" ht="15" customHeight="1">
      <c r="A15" s="93"/>
      <c r="B15" s="97"/>
      <c r="C15" s="59"/>
      <c r="D15" s="55" t="s">
        <v>29</v>
      </c>
      <c r="E15" s="56"/>
      <c r="F15" s="56"/>
      <c r="G15" s="56"/>
      <c r="H15" s="56"/>
      <c r="I15" s="56"/>
      <c r="J15" s="56"/>
      <c r="K15" s="56"/>
      <c r="L15" s="57"/>
      <c r="M15" s="105"/>
      <c r="N15" s="153"/>
      <c r="O15" s="153"/>
      <c r="P15" s="153"/>
      <c r="Q15" s="153"/>
      <c r="R15" s="153"/>
      <c r="S15" s="153"/>
      <c r="T15" s="153"/>
      <c r="U15" s="91"/>
    </row>
    <row r="16" spans="1:21" ht="15" customHeight="1">
      <c r="A16" s="93"/>
      <c r="B16" s="97"/>
      <c r="C16" s="59"/>
      <c r="D16" s="15" t="s">
        <v>2</v>
      </c>
      <c r="E16" s="16">
        <f>F16+G16+H16+I16+J16+K16+L16</f>
        <v>1193537.9</v>
      </c>
      <c r="F16" s="16">
        <v>418460</v>
      </c>
      <c r="G16" s="16">
        <v>397520.7</v>
      </c>
      <c r="H16" s="16">
        <v>377557.2</v>
      </c>
      <c r="I16" s="16">
        <v>0</v>
      </c>
      <c r="J16" s="16">
        <v>0</v>
      </c>
      <c r="K16" s="16">
        <v>0</v>
      </c>
      <c r="L16" s="16">
        <v>0</v>
      </c>
      <c r="M16" s="105"/>
      <c r="N16" s="153"/>
      <c r="O16" s="153"/>
      <c r="P16" s="153"/>
      <c r="Q16" s="153"/>
      <c r="R16" s="153"/>
      <c r="S16" s="153"/>
      <c r="T16" s="153"/>
      <c r="U16" s="91"/>
    </row>
    <row r="17" spans="1:21" ht="14.25" customHeight="1">
      <c r="A17" s="93"/>
      <c r="B17" s="97"/>
      <c r="C17" s="59"/>
      <c r="D17" s="15" t="s">
        <v>0</v>
      </c>
      <c r="E17" s="16">
        <f>F17+G17+H17+I17+J17+K17+L17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05"/>
      <c r="N17" s="153"/>
      <c r="O17" s="153"/>
      <c r="P17" s="153"/>
      <c r="Q17" s="153"/>
      <c r="R17" s="153"/>
      <c r="S17" s="153"/>
      <c r="T17" s="153"/>
      <c r="U17" s="91"/>
    </row>
    <row r="18" spans="1:21" ht="15" customHeight="1">
      <c r="A18" s="93"/>
      <c r="B18" s="97"/>
      <c r="C18" s="59"/>
      <c r="D18" s="15" t="s">
        <v>1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05"/>
      <c r="N18" s="153"/>
      <c r="O18" s="153"/>
      <c r="P18" s="153"/>
      <c r="Q18" s="153"/>
      <c r="R18" s="153"/>
      <c r="S18" s="153"/>
      <c r="T18" s="153"/>
      <c r="U18" s="91"/>
    </row>
    <row r="19" spans="1:21" ht="23.25" customHeight="1">
      <c r="A19" s="93"/>
      <c r="B19" s="97"/>
      <c r="C19" s="60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05"/>
      <c r="N19" s="153"/>
      <c r="O19" s="153"/>
      <c r="P19" s="153"/>
      <c r="Q19" s="153"/>
      <c r="R19" s="153"/>
      <c r="S19" s="153"/>
      <c r="T19" s="153"/>
      <c r="U19" s="91"/>
    </row>
    <row r="20" spans="1:21" ht="20.25" customHeight="1">
      <c r="A20" s="93" t="s">
        <v>101</v>
      </c>
      <c r="B20" s="97" t="s">
        <v>102</v>
      </c>
      <c r="C20" s="58" t="s">
        <v>65</v>
      </c>
      <c r="D20" s="13" t="s">
        <v>4</v>
      </c>
      <c r="E20" s="14">
        <f>E22+E23+E24+E25</f>
        <v>1613856</v>
      </c>
      <c r="F20" s="14">
        <f aca="true" t="shared" si="2" ref="F20:L20">F22+F23+F24+F25</f>
        <v>0</v>
      </c>
      <c r="G20" s="14">
        <f t="shared" si="2"/>
        <v>0</v>
      </c>
      <c r="H20" s="14">
        <f t="shared" si="2"/>
        <v>0</v>
      </c>
      <c r="I20" s="14">
        <f t="shared" si="2"/>
        <v>403464</v>
      </c>
      <c r="J20" s="14">
        <f t="shared" si="2"/>
        <v>403464</v>
      </c>
      <c r="K20" s="14">
        <f t="shared" si="2"/>
        <v>403464</v>
      </c>
      <c r="L20" s="14">
        <f t="shared" si="2"/>
        <v>403464</v>
      </c>
      <c r="M20" s="65" t="s">
        <v>103</v>
      </c>
      <c r="N20" s="152">
        <v>0</v>
      </c>
      <c r="O20" s="152">
        <v>0</v>
      </c>
      <c r="P20" s="152">
        <v>0</v>
      </c>
      <c r="Q20" s="152">
        <v>30669</v>
      </c>
      <c r="R20" s="152">
        <v>30931</v>
      </c>
      <c r="S20" s="152">
        <v>30931</v>
      </c>
      <c r="T20" s="152">
        <v>30931</v>
      </c>
      <c r="U20" s="61" t="s">
        <v>97</v>
      </c>
    </row>
    <row r="21" spans="1:21" ht="12" customHeight="1">
      <c r="A21" s="93"/>
      <c r="B21" s="97"/>
      <c r="C21" s="59"/>
      <c r="D21" s="55" t="s">
        <v>29</v>
      </c>
      <c r="E21" s="56"/>
      <c r="F21" s="56"/>
      <c r="G21" s="56"/>
      <c r="H21" s="56"/>
      <c r="I21" s="56"/>
      <c r="J21" s="56"/>
      <c r="K21" s="56"/>
      <c r="L21" s="57"/>
      <c r="M21" s="105"/>
      <c r="N21" s="153"/>
      <c r="O21" s="153"/>
      <c r="P21" s="153"/>
      <c r="Q21" s="153"/>
      <c r="R21" s="153"/>
      <c r="S21" s="153"/>
      <c r="T21" s="153"/>
      <c r="U21" s="91"/>
    </row>
    <row r="22" spans="1:21" ht="15" customHeight="1">
      <c r="A22" s="93"/>
      <c r="B22" s="97"/>
      <c r="C22" s="59"/>
      <c r="D22" s="15" t="s">
        <v>2</v>
      </c>
      <c r="E22" s="16">
        <f>F22+G22+H22+I22+J22+K22+L22</f>
        <v>1613856</v>
      </c>
      <c r="F22" s="16">
        <v>0</v>
      </c>
      <c r="G22" s="16">
        <v>0</v>
      </c>
      <c r="H22" s="16">
        <v>0</v>
      </c>
      <c r="I22" s="16">
        <v>403464</v>
      </c>
      <c r="J22" s="16">
        <v>403464</v>
      </c>
      <c r="K22" s="16">
        <v>403464</v>
      </c>
      <c r="L22" s="16">
        <v>403464</v>
      </c>
      <c r="M22" s="105"/>
      <c r="N22" s="153"/>
      <c r="O22" s="153"/>
      <c r="P22" s="153"/>
      <c r="Q22" s="153"/>
      <c r="R22" s="153"/>
      <c r="S22" s="153"/>
      <c r="T22" s="153"/>
      <c r="U22" s="91"/>
    </row>
    <row r="23" spans="1:21" ht="12.75">
      <c r="A23" s="93"/>
      <c r="B23" s="97"/>
      <c r="C23" s="59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05"/>
      <c r="N23" s="153"/>
      <c r="O23" s="153"/>
      <c r="P23" s="153"/>
      <c r="Q23" s="153"/>
      <c r="R23" s="153"/>
      <c r="S23" s="153"/>
      <c r="T23" s="153"/>
      <c r="U23" s="91"/>
    </row>
    <row r="24" spans="1:21" ht="15" customHeight="1">
      <c r="A24" s="93"/>
      <c r="B24" s="97"/>
      <c r="C24" s="59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05"/>
      <c r="N24" s="153"/>
      <c r="O24" s="153"/>
      <c r="P24" s="153"/>
      <c r="Q24" s="153"/>
      <c r="R24" s="153"/>
      <c r="S24" s="153"/>
      <c r="T24" s="153"/>
      <c r="U24" s="91"/>
    </row>
    <row r="25" spans="1:21" ht="18.75" customHeight="1">
      <c r="A25" s="93"/>
      <c r="B25" s="97"/>
      <c r="C25" s="60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05"/>
      <c r="N25" s="153"/>
      <c r="O25" s="153"/>
      <c r="P25" s="153"/>
      <c r="Q25" s="153"/>
      <c r="R25" s="153"/>
      <c r="S25" s="153"/>
      <c r="T25" s="153"/>
      <c r="U25" s="91"/>
    </row>
    <row r="26" spans="1:21" ht="12.75">
      <c r="A26" s="71"/>
      <c r="B26" s="68" t="s">
        <v>104</v>
      </c>
      <c r="C26" s="58"/>
      <c r="D26" s="13" t="s">
        <v>4</v>
      </c>
      <c r="E26" s="14">
        <f>E28+E29+E30+E31</f>
        <v>2955772.48</v>
      </c>
      <c r="F26" s="14">
        <f aca="true" t="shared" si="3" ref="F26:L26">F28+F29+F30+F31</f>
        <v>470500</v>
      </c>
      <c r="G26" s="14">
        <f t="shared" si="3"/>
        <v>446879.28</v>
      </c>
      <c r="H26" s="14">
        <f t="shared" si="3"/>
        <v>424537.2</v>
      </c>
      <c r="I26" s="14">
        <f t="shared" si="3"/>
        <v>403464</v>
      </c>
      <c r="J26" s="14">
        <f t="shared" si="3"/>
        <v>403464</v>
      </c>
      <c r="K26" s="14">
        <f t="shared" si="3"/>
        <v>403464</v>
      </c>
      <c r="L26" s="156">
        <f t="shared" si="3"/>
        <v>403464</v>
      </c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2.75">
      <c r="A27" s="53"/>
      <c r="B27" s="66"/>
      <c r="C27" s="53"/>
      <c r="D27" s="55" t="s">
        <v>29</v>
      </c>
      <c r="E27" s="56"/>
      <c r="F27" s="56"/>
      <c r="G27" s="56"/>
      <c r="H27" s="56"/>
      <c r="I27" s="56"/>
      <c r="J27" s="56"/>
      <c r="K27" s="56"/>
      <c r="L27" s="56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2.75">
      <c r="A28" s="53"/>
      <c r="B28" s="66"/>
      <c r="C28" s="53"/>
      <c r="D28" s="15" t="s">
        <v>2</v>
      </c>
      <c r="E28" s="16">
        <f>F28+G28+H28+I28+J28+K28+L28</f>
        <v>2955772.48</v>
      </c>
      <c r="F28" s="16">
        <f>F10+F16</f>
        <v>470500</v>
      </c>
      <c r="G28" s="16">
        <f>G10+G16</f>
        <v>446879.28</v>
      </c>
      <c r="H28" s="16">
        <f>H10+H16</f>
        <v>424537.2</v>
      </c>
      <c r="I28" s="16">
        <f>I22</f>
        <v>403464</v>
      </c>
      <c r="J28" s="16">
        <f>J22</f>
        <v>403464</v>
      </c>
      <c r="K28" s="16">
        <f>K22</f>
        <v>403464</v>
      </c>
      <c r="L28" s="157">
        <f>L22</f>
        <v>403464</v>
      </c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2.75">
      <c r="A29" s="53"/>
      <c r="B29" s="66"/>
      <c r="C29" s="53"/>
      <c r="D29" s="15" t="s">
        <v>0</v>
      </c>
      <c r="E29" s="16">
        <f>F29+G29+H29+I29+J29+K29+L29</f>
        <v>0</v>
      </c>
      <c r="F29" s="16">
        <f>F11</f>
        <v>0</v>
      </c>
      <c r="G29" s="16">
        <f aca="true" t="shared" si="4" ref="G29:L31">G11</f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57">
        <f t="shared" si="4"/>
        <v>0</v>
      </c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2.75">
      <c r="A30" s="53"/>
      <c r="B30" s="66"/>
      <c r="C30" s="53"/>
      <c r="D30" s="15" t="s">
        <v>1</v>
      </c>
      <c r="E30" s="16">
        <f>F30+G30+H30+I30+J30+K30+L30</f>
        <v>0</v>
      </c>
      <c r="F30" s="16">
        <f>F12</f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57">
        <f t="shared" si="4"/>
        <v>0</v>
      </c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2.75">
      <c r="A31" s="54"/>
      <c r="B31" s="67"/>
      <c r="C31" s="54"/>
      <c r="D31" s="15" t="s">
        <v>3</v>
      </c>
      <c r="E31" s="16">
        <f>F31+G31+H31+I31+J31+K31+L31</f>
        <v>0</v>
      </c>
      <c r="F31" s="16">
        <f>F13</f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57">
        <f t="shared" si="4"/>
        <v>0</v>
      </c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1" ht="18.75" customHeight="1">
      <c r="A32" s="38">
        <v>2</v>
      </c>
      <c r="B32" s="88" t="s">
        <v>105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58"/>
      <c r="N32" s="158"/>
      <c r="O32" s="158"/>
      <c r="P32" s="158"/>
      <c r="Q32" s="158"/>
      <c r="R32" s="158"/>
      <c r="S32" s="158"/>
      <c r="T32" s="158"/>
      <c r="U32" s="159"/>
    </row>
    <row r="33" spans="1:21" ht="20.25" customHeight="1">
      <c r="A33" s="71" t="s">
        <v>6</v>
      </c>
      <c r="B33" s="97" t="s">
        <v>106</v>
      </c>
      <c r="C33" s="58" t="s">
        <v>95</v>
      </c>
      <c r="D33" s="13" t="s">
        <v>4</v>
      </c>
      <c r="E33" s="14">
        <f>E35+E36+E37+E38</f>
        <v>38550913.349999994</v>
      </c>
      <c r="F33" s="14">
        <f aca="true" t="shared" si="5" ref="F33:L33">F35+F36+F37+F38</f>
        <v>12029177.440000001</v>
      </c>
      <c r="G33" s="14">
        <f t="shared" si="5"/>
        <v>13115517.17</v>
      </c>
      <c r="H33" s="14">
        <f t="shared" si="5"/>
        <v>13406218.739999998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77" t="s">
        <v>107</v>
      </c>
      <c r="N33" s="61">
        <v>13.65</v>
      </c>
      <c r="O33" s="58">
        <v>14.16</v>
      </c>
      <c r="P33" s="58">
        <v>14.59</v>
      </c>
      <c r="Q33" s="58">
        <v>0</v>
      </c>
      <c r="R33" s="58">
        <v>0</v>
      </c>
      <c r="S33" s="58">
        <v>0</v>
      </c>
      <c r="T33" s="58">
        <v>0</v>
      </c>
      <c r="U33" s="58" t="s">
        <v>97</v>
      </c>
    </row>
    <row r="34" spans="1:21" ht="34.5" customHeight="1">
      <c r="A34" s="53"/>
      <c r="B34" s="97"/>
      <c r="C34" s="59"/>
      <c r="D34" s="55" t="s">
        <v>29</v>
      </c>
      <c r="E34" s="56"/>
      <c r="F34" s="56"/>
      <c r="G34" s="56"/>
      <c r="H34" s="56"/>
      <c r="I34" s="56"/>
      <c r="J34" s="56"/>
      <c r="K34" s="56"/>
      <c r="L34" s="57"/>
      <c r="M34" s="119"/>
      <c r="N34" s="160"/>
      <c r="O34" s="54"/>
      <c r="P34" s="54"/>
      <c r="Q34" s="54"/>
      <c r="R34" s="54"/>
      <c r="S34" s="54"/>
      <c r="T34" s="54"/>
      <c r="U34" s="54"/>
    </row>
    <row r="35" spans="1:21" ht="18.75" customHeight="1">
      <c r="A35" s="53"/>
      <c r="B35" s="97"/>
      <c r="C35" s="59"/>
      <c r="D35" s="15" t="s">
        <v>2</v>
      </c>
      <c r="E35" s="16">
        <f>F35+G35+H35+I35+J35+K35+L35</f>
        <v>37164234.70999999</v>
      </c>
      <c r="F35" s="16">
        <v>11937140.3</v>
      </c>
      <c r="G35" s="16">
        <f>12326155.91+205661.26</f>
        <v>12531817.17</v>
      </c>
      <c r="H35" s="16">
        <f>12687854.62+7422.62</f>
        <v>12695277.239999998</v>
      </c>
      <c r="I35" s="16">
        <v>0</v>
      </c>
      <c r="J35" s="16">
        <v>0</v>
      </c>
      <c r="K35" s="16">
        <v>0</v>
      </c>
      <c r="L35" s="16">
        <v>0</v>
      </c>
      <c r="M35" s="161" t="s">
        <v>108</v>
      </c>
      <c r="N35" s="58">
        <v>37</v>
      </c>
      <c r="O35" s="58">
        <v>43</v>
      </c>
      <c r="P35" s="58">
        <v>50</v>
      </c>
      <c r="Q35" s="58">
        <v>0</v>
      </c>
      <c r="R35" s="58">
        <v>0</v>
      </c>
      <c r="S35" s="58">
        <v>0</v>
      </c>
      <c r="T35" s="58">
        <v>0</v>
      </c>
      <c r="U35" s="58" t="s">
        <v>97</v>
      </c>
    </row>
    <row r="36" spans="1:21" ht="15.75" customHeight="1">
      <c r="A36" s="53"/>
      <c r="B36" s="97"/>
      <c r="C36" s="59"/>
      <c r="D36" s="15" t="s">
        <v>0</v>
      </c>
      <c r="E36" s="16">
        <f>G36+H36</f>
        <v>1060212</v>
      </c>
      <c r="F36" s="16">
        <v>0</v>
      </c>
      <c r="G36" s="16">
        <v>477700</v>
      </c>
      <c r="H36" s="16">
        <v>582512</v>
      </c>
      <c r="I36" s="16">
        <v>0</v>
      </c>
      <c r="J36" s="16">
        <v>0</v>
      </c>
      <c r="K36" s="16">
        <v>0</v>
      </c>
      <c r="L36" s="16">
        <v>0</v>
      </c>
      <c r="M36" s="162"/>
      <c r="N36" s="60"/>
      <c r="O36" s="60"/>
      <c r="P36" s="60"/>
      <c r="Q36" s="60"/>
      <c r="R36" s="60"/>
      <c r="S36" s="60"/>
      <c r="T36" s="60"/>
      <c r="U36" s="60"/>
    </row>
    <row r="37" spans="1:21" ht="19.5" customHeight="1">
      <c r="A37" s="53"/>
      <c r="B37" s="97"/>
      <c r="C37" s="59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1" t="s">
        <v>109</v>
      </c>
      <c r="N37" s="58">
        <v>300</v>
      </c>
      <c r="O37" s="58">
        <v>305</v>
      </c>
      <c r="P37" s="58">
        <v>310</v>
      </c>
      <c r="Q37" s="58">
        <v>0</v>
      </c>
      <c r="R37" s="58">
        <v>0</v>
      </c>
      <c r="S37" s="58">
        <v>0</v>
      </c>
      <c r="T37" s="58">
        <v>0</v>
      </c>
      <c r="U37" s="58" t="s">
        <v>97</v>
      </c>
    </row>
    <row r="38" spans="1:21" ht="21.75" customHeight="1">
      <c r="A38" s="54"/>
      <c r="B38" s="97"/>
      <c r="C38" s="60"/>
      <c r="D38" s="15" t="s">
        <v>3</v>
      </c>
      <c r="E38" s="16">
        <f>F38+G38+H38+I38+J38+K38+L38</f>
        <v>326466.64</v>
      </c>
      <c r="F38" s="16">
        <v>92037.14</v>
      </c>
      <c r="G38" s="16">
        <f>92000+14000</f>
        <v>106000</v>
      </c>
      <c r="H38" s="16">
        <f>125000+3429+0.5</f>
        <v>128429.5</v>
      </c>
      <c r="I38" s="16">
        <v>0</v>
      </c>
      <c r="J38" s="16">
        <v>0</v>
      </c>
      <c r="K38" s="16">
        <v>0</v>
      </c>
      <c r="L38" s="16">
        <v>0</v>
      </c>
      <c r="M38" s="163"/>
      <c r="N38" s="59"/>
      <c r="O38" s="59"/>
      <c r="P38" s="59"/>
      <c r="Q38" s="59"/>
      <c r="R38" s="59"/>
      <c r="S38" s="59"/>
      <c r="T38" s="59"/>
      <c r="U38" s="59"/>
    </row>
    <row r="39" spans="1:21" ht="15" customHeight="1">
      <c r="A39" s="71" t="s">
        <v>41</v>
      </c>
      <c r="B39" s="97" t="s">
        <v>110</v>
      </c>
      <c r="C39" s="58" t="s">
        <v>65</v>
      </c>
      <c r="D39" s="13" t="s">
        <v>4</v>
      </c>
      <c r="E39" s="14">
        <f>E41+E42+E43+E44</f>
        <v>41041556.010000005</v>
      </c>
      <c r="F39" s="14">
        <f aca="true" t="shared" si="6" ref="F39:L39">F41+F42+F43+F44</f>
        <v>0</v>
      </c>
      <c r="G39" s="14">
        <f t="shared" si="6"/>
        <v>0</v>
      </c>
      <c r="H39" s="14">
        <f t="shared" si="6"/>
        <v>0</v>
      </c>
      <c r="I39" s="14">
        <f t="shared" si="6"/>
        <v>10853011.07</v>
      </c>
      <c r="J39" s="14">
        <f t="shared" si="6"/>
        <v>10589213.6</v>
      </c>
      <c r="K39" s="14">
        <f t="shared" si="6"/>
        <v>9799665.67</v>
      </c>
      <c r="L39" s="14">
        <f t="shared" si="6"/>
        <v>9799665.67</v>
      </c>
      <c r="M39" s="77" t="s">
        <v>111</v>
      </c>
      <c r="N39" s="61">
        <v>0</v>
      </c>
      <c r="O39" s="58">
        <v>0</v>
      </c>
      <c r="P39" s="58">
        <v>0</v>
      </c>
      <c r="Q39" s="58">
        <v>16455</v>
      </c>
      <c r="R39" s="58">
        <v>17364</v>
      </c>
      <c r="S39" s="58">
        <v>17556</v>
      </c>
      <c r="T39" s="58">
        <v>17556</v>
      </c>
      <c r="U39" s="58" t="s">
        <v>97</v>
      </c>
    </row>
    <row r="40" spans="1:21" ht="13.5" customHeight="1">
      <c r="A40" s="53"/>
      <c r="B40" s="97"/>
      <c r="C40" s="59"/>
      <c r="D40" s="55" t="s">
        <v>29</v>
      </c>
      <c r="E40" s="56"/>
      <c r="F40" s="56"/>
      <c r="G40" s="56"/>
      <c r="H40" s="56"/>
      <c r="I40" s="56"/>
      <c r="J40" s="56"/>
      <c r="K40" s="56"/>
      <c r="L40" s="57"/>
      <c r="M40" s="78"/>
      <c r="N40" s="164"/>
      <c r="O40" s="53"/>
      <c r="P40" s="53"/>
      <c r="Q40" s="53"/>
      <c r="R40" s="53"/>
      <c r="S40" s="53"/>
      <c r="T40" s="53"/>
      <c r="U40" s="53"/>
    </row>
    <row r="41" spans="1:21" ht="13.5" customHeight="1">
      <c r="A41" s="53"/>
      <c r="B41" s="97"/>
      <c r="C41" s="59"/>
      <c r="D41" s="15" t="s">
        <v>2</v>
      </c>
      <c r="E41" s="16">
        <f>F41+G41+H41+I41+J41+K41+L41</f>
        <v>38759738.480000004</v>
      </c>
      <c r="F41" s="16">
        <v>0</v>
      </c>
      <c r="G41" s="16">
        <v>0</v>
      </c>
      <c r="H41" s="16">
        <v>0</v>
      </c>
      <c r="I41" s="16">
        <f>9623952.76+88843.72</f>
        <v>9712796.48</v>
      </c>
      <c r="J41" s="16">
        <v>9659610.66</v>
      </c>
      <c r="K41" s="16">
        <v>9693665.67</v>
      </c>
      <c r="L41" s="16">
        <v>9693665.67</v>
      </c>
      <c r="M41" s="78"/>
      <c r="N41" s="53"/>
      <c r="O41" s="53"/>
      <c r="P41" s="53"/>
      <c r="Q41" s="53"/>
      <c r="R41" s="53"/>
      <c r="S41" s="53"/>
      <c r="T41" s="53"/>
      <c r="U41" s="53"/>
    </row>
    <row r="42" spans="1:21" ht="12.75" customHeight="1">
      <c r="A42" s="53"/>
      <c r="B42" s="97"/>
      <c r="C42" s="59"/>
      <c r="D42" s="15" t="s">
        <v>0</v>
      </c>
      <c r="E42" s="16">
        <f>I42+J42</f>
        <v>1763817.5299999998</v>
      </c>
      <c r="F42" s="16">
        <v>0</v>
      </c>
      <c r="G42" s="16">
        <v>0</v>
      </c>
      <c r="H42" s="16">
        <v>0</v>
      </c>
      <c r="I42" s="16">
        <f>757305.37+182909.22</f>
        <v>940214.59</v>
      </c>
      <c r="J42" s="16">
        <f>663045.84+160557.1</f>
        <v>823602.94</v>
      </c>
      <c r="K42" s="16">
        <v>0</v>
      </c>
      <c r="L42" s="16">
        <v>0</v>
      </c>
      <c r="M42" s="78"/>
      <c r="N42" s="53"/>
      <c r="O42" s="53"/>
      <c r="P42" s="53"/>
      <c r="Q42" s="53"/>
      <c r="R42" s="53"/>
      <c r="S42" s="53"/>
      <c r="T42" s="53"/>
      <c r="U42" s="53"/>
    </row>
    <row r="43" spans="1:21" ht="13.5" customHeight="1">
      <c r="A43" s="53"/>
      <c r="B43" s="97"/>
      <c r="C43" s="59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78"/>
      <c r="N43" s="53"/>
      <c r="O43" s="53"/>
      <c r="P43" s="53"/>
      <c r="Q43" s="53"/>
      <c r="R43" s="53"/>
      <c r="S43" s="53"/>
      <c r="T43" s="53"/>
      <c r="U43" s="53"/>
    </row>
    <row r="44" spans="1:21" ht="12" customHeight="1">
      <c r="A44" s="54"/>
      <c r="B44" s="97"/>
      <c r="C44" s="60"/>
      <c r="D44" s="15" t="s">
        <v>3</v>
      </c>
      <c r="E44" s="16">
        <f>F44+G44+H44+I44+J44+K44+L44</f>
        <v>518000</v>
      </c>
      <c r="F44" s="16">
        <v>0</v>
      </c>
      <c r="G44" s="16">
        <v>0</v>
      </c>
      <c r="H44" s="16">
        <v>0</v>
      </c>
      <c r="I44" s="16">
        <f>106000+94000</f>
        <v>200000</v>
      </c>
      <c r="J44" s="16">
        <v>106000</v>
      </c>
      <c r="K44" s="16">
        <v>106000</v>
      </c>
      <c r="L44" s="16">
        <v>106000</v>
      </c>
      <c r="M44" s="119"/>
      <c r="N44" s="54"/>
      <c r="O44" s="54"/>
      <c r="P44" s="54"/>
      <c r="Q44" s="54"/>
      <c r="R44" s="54"/>
      <c r="S44" s="54"/>
      <c r="T44" s="54"/>
      <c r="U44" s="54"/>
    </row>
    <row r="45" spans="1:21" ht="15" customHeight="1">
      <c r="A45" s="71" t="s">
        <v>59</v>
      </c>
      <c r="B45" s="97" t="s">
        <v>112</v>
      </c>
      <c r="C45" s="58" t="s">
        <v>65</v>
      </c>
      <c r="D45" s="13" t="s">
        <v>4</v>
      </c>
      <c r="E45" s="14">
        <f>E47+E48+E49+E50</f>
        <v>16177497.66</v>
      </c>
      <c r="F45" s="14">
        <f aca="true" t="shared" si="7" ref="F45:L45">F47+F48+F49+F50</f>
        <v>0</v>
      </c>
      <c r="G45" s="14">
        <f t="shared" si="7"/>
        <v>0</v>
      </c>
      <c r="H45" s="14">
        <f t="shared" si="7"/>
        <v>0</v>
      </c>
      <c r="I45" s="14">
        <f t="shared" si="7"/>
        <v>4226312.74</v>
      </c>
      <c r="J45" s="14">
        <f t="shared" si="7"/>
        <v>4196252.4</v>
      </c>
      <c r="K45" s="14">
        <f t="shared" si="7"/>
        <v>3877466.26</v>
      </c>
      <c r="L45" s="14">
        <f t="shared" si="7"/>
        <v>3877466.26</v>
      </c>
      <c r="M45" s="77" t="s">
        <v>113</v>
      </c>
      <c r="N45" s="61">
        <v>0</v>
      </c>
      <c r="O45" s="58">
        <v>0</v>
      </c>
      <c r="P45" s="58">
        <v>0</v>
      </c>
      <c r="Q45" s="58">
        <v>56</v>
      </c>
      <c r="R45" s="58">
        <v>64</v>
      </c>
      <c r="S45" s="58">
        <v>64</v>
      </c>
      <c r="T45" s="58">
        <v>64</v>
      </c>
      <c r="U45" s="58" t="s">
        <v>97</v>
      </c>
    </row>
    <row r="46" spans="1:21" ht="12" customHeight="1">
      <c r="A46" s="53"/>
      <c r="B46" s="97"/>
      <c r="C46" s="59"/>
      <c r="D46" s="55" t="s">
        <v>29</v>
      </c>
      <c r="E46" s="56"/>
      <c r="F46" s="56"/>
      <c r="G46" s="56"/>
      <c r="H46" s="56"/>
      <c r="I46" s="56"/>
      <c r="J46" s="56"/>
      <c r="K46" s="56"/>
      <c r="L46" s="57"/>
      <c r="M46" s="78"/>
      <c r="N46" s="164"/>
      <c r="O46" s="53"/>
      <c r="P46" s="53"/>
      <c r="Q46" s="53"/>
      <c r="R46" s="53"/>
      <c r="S46" s="53"/>
      <c r="T46" s="53"/>
      <c r="U46" s="53"/>
    </row>
    <row r="47" spans="1:21" ht="12.75" customHeight="1">
      <c r="A47" s="53"/>
      <c r="B47" s="97"/>
      <c r="C47" s="59"/>
      <c r="D47" s="15" t="s">
        <v>2</v>
      </c>
      <c r="E47" s="16">
        <f>F47+G47+H47+I47+J47+K47+L47</f>
        <v>15468357.9</v>
      </c>
      <c r="F47" s="16">
        <v>0</v>
      </c>
      <c r="G47" s="16">
        <v>0</v>
      </c>
      <c r="H47" s="16">
        <v>0</v>
      </c>
      <c r="I47" s="16">
        <v>3849581.11</v>
      </c>
      <c r="J47" s="16">
        <v>3863844.27</v>
      </c>
      <c r="K47" s="16">
        <v>3877466.26</v>
      </c>
      <c r="L47" s="16">
        <v>3877466.26</v>
      </c>
      <c r="M47" s="78"/>
      <c r="N47" s="53"/>
      <c r="O47" s="53"/>
      <c r="P47" s="53"/>
      <c r="Q47" s="53"/>
      <c r="R47" s="53"/>
      <c r="S47" s="53"/>
      <c r="T47" s="53"/>
      <c r="U47" s="53"/>
    </row>
    <row r="48" spans="1:21" ht="12.75" customHeight="1">
      <c r="A48" s="53"/>
      <c r="B48" s="97"/>
      <c r="C48" s="59"/>
      <c r="D48" s="15" t="s">
        <v>0</v>
      </c>
      <c r="E48" s="16">
        <f>I48+J48</f>
        <v>709139.76</v>
      </c>
      <c r="F48" s="16">
        <v>0</v>
      </c>
      <c r="G48" s="16">
        <v>0</v>
      </c>
      <c r="H48" s="16">
        <v>0</v>
      </c>
      <c r="I48" s="16">
        <v>376731.63</v>
      </c>
      <c r="J48" s="16">
        <v>332408.13</v>
      </c>
      <c r="K48" s="16">
        <v>0</v>
      </c>
      <c r="L48" s="16">
        <v>0</v>
      </c>
      <c r="M48" s="78"/>
      <c r="N48" s="53"/>
      <c r="O48" s="53"/>
      <c r="P48" s="53"/>
      <c r="Q48" s="53"/>
      <c r="R48" s="53"/>
      <c r="S48" s="53"/>
      <c r="T48" s="53"/>
      <c r="U48" s="53"/>
    </row>
    <row r="49" spans="1:21" ht="12" customHeight="1">
      <c r="A49" s="53"/>
      <c r="B49" s="97"/>
      <c r="C49" s="59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78"/>
      <c r="N49" s="53"/>
      <c r="O49" s="53"/>
      <c r="P49" s="53"/>
      <c r="Q49" s="53"/>
      <c r="R49" s="53"/>
      <c r="S49" s="53"/>
      <c r="T49" s="53"/>
      <c r="U49" s="53"/>
    </row>
    <row r="50" spans="1:21" ht="15" customHeight="1">
      <c r="A50" s="54"/>
      <c r="B50" s="97"/>
      <c r="C50" s="60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19"/>
      <c r="N50" s="54"/>
      <c r="O50" s="54"/>
      <c r="P50" s="54"/>
      <c r="Q50" s="54"/>
      <c r="R50" s="54"/>
      <c r="S50" s="54"/>
      <c r="T50" s="54"/>
      <c r="U50" s="54"/>
    </row>
    <row r="51" spans="1:21" ht="12.75" customHeight="1">
      <c r="A51" s="71" t="s">
        <v>60</v>
      </c>
      <c r="B51" s="97" t="s">
        <v>70</v>
      </c>
      <c r="C51" s="58" t="s">
        <v>65</v>
      </c>
      <c r="D51" s="13" t="s">
        <v>4</v>
      </c>
      <c r="E51" s="14">
        <f>E53+E54+E55+E56</f>
        <v>1409931</v>
      </c>
      <c r="F51" s="14">
        <f aca="true" t="shared" si="8" ref="F51:L51">F53+F54+F55+F56</f>
        <v>0</v>
      </c>
      <c r="G51" s="14">
        <f t="shared" si="8"/>
        <v>0</v>
      </c>
      <c r="H51" s="14">
        <f t="shared" si="8"/>
        <v>0</v>
      </c>
      <c r="I51" s="14">
        <f t="shared" si="8"/>
        <v>343886</v>
      </c>
      <c r="J51" s="14">
        <f t="shared" si="8"/>
        <v>171943</v>
      </c>
      <c r="K51" s="14">
        <f t="shared" si="8"/>
        <v>447051</v>
      </c>
      <c r="L51" s="14">
        <f t="shared" si="8"/>
        <v>447051</v>
      </c>
      <c r="M51" s="77" t="s">
        <v>75</v>
      </c>
      <c r="N51" s="61">
        <v>0</v>
      </c>
      <c r="O51" s="58">
        <v>0</v>
      </c>
      <c r="P51" s="58">
        <v>0</v>
      </c>
      <c r="Q51" s="58">
        <v>20</v>
      </c>
      <c r="R51" s="58">
        <v>10</v>
      </c>
      <c r="S51" s="58">
        <v>26</v>
      </c>
      <c r="T51" s="58">
        <v>26</v>
      </c>
      <c r="U51" s="58" t="s">
        <v>97</v>
      </c>
    </row>
    <row r="52" spans="1:21" ht="12.75" customHeight="1">
      <c r="A52" s="53"/>
      <c r="B52" s="97"/>
      <c r="C52" s="59"/>
      <c r="D52" s="55" t="s">
        <v>29</v>
      </c>
      <c r="E52" s="56"/>
      <c r="F52" s="56"/>
      <c r="G52" s="56"/>
      <c r="H52" s="56"/>
      <c r="I52" s="56"/>
      <c r="J52" s="56"/>
      <c r="K52" s="56"/>
      <c r="L52" s="57"/>
      <c r="M52" s="78"/>
      <c r="N52" s="164"/>
      <c r="O52" s="53"/>
      <c r="P52" s="53"/>
      <c r="Q52" s="53"/>
      <c r="R52" s="53"/>
      <c r="S52" s="53"/>
      <c r="T52" s="53"/>
      <c r="U52" s="53"/>
    </row>
    <row r="53" spans="1:21" ht="12.75" customHeight="1">
      <c r="A53" s="53"/>
      <c r="B53" s="97"/>
      <c r="C53" s="59"/>
      <c r="D53" s="15" t="s">
        <v>2</v>
      </c>
      <c r="E53" s="16">
        <f>F53+G53+H53+I53+J53+K53+L53</f>
        <v>1409931</v>
      </c>
      <c r="F53" s="16">
        <v>0</v>
      </c>
      <c r="G53" s="16">
        <v>0</v>
      </c>
      <c r="H53" s="16">
        <v>0</v>
      </c>
      <c r="I53" s="16">
        <v>343886</v>
      </c>
      <c r="J53" s="16">
        <v>171943</v>
      </c>
      <c r="K53" s="16">
        <v>447051</v>
      </c>
      <c r="L53" s="16">
        <v>447051</v>
      </c>
      <c r="M53" s="78"/>
      <c r="N53" s="53"/>
      <c r="O53" s="53"/>
      <c r="P53" s="53"/>
      <c r="Q53" s="53"/>
      <c r="R53" s="53"/>
      <c r="S53" s="53"/>
      <c r="T53" s="53"/>
      <c r="U53" s="53"/>
    </row>
    <row r="54" spans="1:21" ht="13.5" customHeight="1">
      <c r="A54" s="53"/>
      <c r="B54" s="97"/>
      <c r="C54" s="59"/>
      <c r="D54" s="15" t="s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78"/>
      <c r="N54" s="53"/>
      <c r="O54" s="53"/>
      <c r="P54" s="53"/>
      <c r="Q54" s="53"/>
      <c r="R54" s="53"/>
      <c r="S54" s="53"/>
      <c r="T54" s="53"/>
      <c r="U54" s="53"/>
    </row>
    <row r="55" spans="1:21" ht="15" customHeight="1">
      <c r="A55" s="53"/>
      <c r="B55" s="97"/>
      <c r="C55" s="59"/>
      <c r="D55" s="15" t="s">
        <v>1</v>
      </c>
      <c r="E55" s="16">
        <f>F55+G55+H55+I55+J55+K55+L55</f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78"/>
      <c r="N55" s="53"/>
      <c r="O55" s="53"/>
      <c r="P55" s="53"/>
      <c r="Q55" s="53"/>
      <c r="R55" s="53"/>
      <c r="S55" s="53"/>
      <c r="T55" s="53"/>
      <c r="U55" s="53"/>
    </row>
    <row r="56" spans="1:21" ht="12.75">
      <c r="A56" s="54"/>
      <c r="B56" s="97"/>
      <c r="C56" s="60"/>
      <c r="D56" s="15" t="s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19"/>
      <c r="N56" s="54"/>
      <c r="O56" s="54"/>
      <c r="P56" s="54"/>
      <c r="Q56" s="54"/>
      <c r="R56" s="54"/>
      <c r="S56" s="54"/>
      <c r="T56" s="54"/>
      <c r="U56" s="54"/>
    </row>
    <row r="57" spans="1:21" ht="12.75">
      <c r="A57" s="71"/>
      <c r="B57" s="68" t="s">
        <v>114</v>
      </c>
      <c r="C57" s="58"/>
      <c r="D57" s="13" t="s">
        <v>4</v>
      </c>
      <c r="E57" s="14">
        <f>E59+E60+E61+E62</f>
        <v>97179898.02000001</v>
      </c>
      <c r="F57" s="14">
        <f aca="true" t="shared" si="9" ref="F57:L57">F59+F60+F61+F62</f>
        <v>12029177.440000001</v>
      </c>
      <c r="G57" s="14">
        <f t="shared" si="9"/>
        <v>13115517.17</v>
      </c>
      <c r="H57" s="14">
        <f t="shared" si="9"/>
        <v>13406218.739999998</v>
      </c>
      <c r="I57" s="14">
        <f t="shared" si="9"/>
        <v>15423209.81</v>
      </c>
      <c r="J57" s="14">
        <f t="shared" si="9"/>
        <v>14957409</v>
      </c>
      <c r="K57" s="14">
        <f t="shared" si="9"/>
        <v>14124182.93</v>
      </c>
      <c r="L57" s="156">
        <f t="shared" si="9"/>
        <v>14124182.93</v>
      </c>
      <c r="M57" s="165"/>
      <c r="N57" s="166"/>
      <c r="O57" s="166"/>
      <c r="P57" s="166"/>
      <c r="Q57" s="166"/>
      <c r="R57" s="166"/>
      <c r="S57" s="166"/>
      <c r="T57" s="166"/>
      <c r="U57" s="167"/>
    </row>
    <row r="58" spans="1:21" ht="12.75">
      <c r="A58" s="53"/>
      <c r="B58" s="66"/>
      <c r="C58" s="53"/>
      <c r="D58" s="55" t="s">
        <v>29</v>
      </c>
      <c r="E58" s="56"/>
      <c r="F58" s="56"/>
      <c r="G58" s="56"/>
      <c r="H58" s="56"/>
      <c r="I58" s="56"/>
      <c r="J58" s="56"/>
      <c r="K58" s="56"/>
      <c r="L58" s="56"/>
      <c r="M58" s="168"/>
      <c r="N58" s="169"/>
      <c r="O58" s="169"/>
      <c r="P58" s="169"/>
      <c r="Q58" s="169"/>
      <c r="R58" s="169"/>
      <c r="S58" s="169"/>
      <c r="T58" s="169"/>
      <c r="U58" s="170"/>
    </row>
    <row r="59" spans="1:21" ht="12.75">
      <c r="A59" s="53"/>
      <c r="B59" s="66"/>
      <c r="C59" s="53"/>
      <c r="D59" s="15" t="s">
        <v>2</v>
      </c>
      <c r="E59" s="16">
        <f>F59+G59+H59+I59+J59+K59+L59</f>
        <v>92802262.09</v>
      </c>
      <c r="F59" s="16">
        <f>F35</f>
        <v>11937140.3</v>
      </c>
      <c r="G59" s="16">
        <f>G35</f>
        <v>12531817.17</v>
      </c>
      <c r="H59" s="16">
        <f>H35</f>
        <v>12695277.239999998</v>
      </c>
      <c r="I59" s="16">
        <f>I41+I47+I53</f>
        <v>13906263.59</v>
      </c>
      <c r="J59" s="16">
        <f>J41+J47+J53</f>
        <v>13695397.93</v>
      </c>
      <c r="K59" s="16">
        <f>K41+K47+K53</f>
        <v>14018182.93</v>
      </c>
      <c r="L59" s="16">
        <f>L41+L47+L53</f>
        <v>14018182.93</v>
      </c>
      <c r="M59" s="168"/>
      <c r="N59" s="169"/>
      <c r="O59" s="169"/>
      <c r="P59" s="169"/>
      <c r="Q59" s="169"/>
      <c r="R59" s="169"/>
      <c r="S59" s="169"/>
      <c r="T59" s="169"/>
      <c r="U59" s="170"/>
    </row>
    <row r="60" spans="1:21" ht="12.75">
      <c r="A60" s="53"/>
      <c r="B60" s="66"/>
      <c r="C60" s="53"/>
      <c r="D60" s="15" t="s">
        <v>0</v>
      </c>
      <c r="E60" s="16">
        <f>F60+G60+H60+I60+J60+K60+L60</f>
        <v>3533169.2899999996</v>
      </c>
      <c r="F60" s="16">
        <v>0</v>
      </c>
      <c r="G60" s="16">
        <f>G36</f>
        <v>477700</v>
      </c>
      <c r="H60" s="16">
        <f>H36</f>
        <v>582512</v>
      </c>
      <c r="I60" s="16">
        <f>I42+I48</f>
        <v>1316946.22</v>
      </c>
      <c r="J60" s="16">
        <f>J42+J48</f>
        <v>1156011.0699999998</v>
      </c>
      <c r="K60" s="16">
        <f>K42+K48</f>
        <v>0</v>
      </c>
      <c r="L60" s="16">
        <f>L42+L48</f>
        <v>0</v>
      </c>
      <c r="M60" s="168"/>
      <c r="N60" s="169"/>
      <c r="O60" s="169"/>
      <c r="P60" s="169"/>
      <c r="Q60" s="169"/>
      <c r="R60" s="169"/>
      <c r="S60" s="169"/>
      <c r="T60" s="169"/>
      <c r="U60" s="170"/>
    </row>
    <row r="61" spans="1:21" ht="12.75">
      <c r="A61" s="53"/>
      <c r="B61" s="66"/>
      <c r="C61" s="53"/>
      <c r="D61" s="15" t="s">
        <v>1</v>
      </c>
      <c r="E61" s="16">
        <f>F61+G61+H61+I61+J61+K61+L61</f>
        <v>0</v>
      </c>
      <c r="F61" s="16">
        <v>0</v>
      </c>
      <c r="G61" s="16">
        <v>0</v>
      </c>
      <c r="H61" s="16"/>
      <c r="I61" s="16">
        <v>0</v>
      </c>
      <c r="J61" s="16">
        <v>0</v>
      </c>
      <c r="K61" s="16">
        <v>0</v>
      </c>
      <c r="L61" s="16">
        <v>0</v>
      </c>
      <c r="M61" s="168"/>
      <c r="N61" s="169"/>
      <c r="O61" s="169"/>
      <c r="P61" s="169"/>
      <c r="Q61" s="169"/>
      <c r="R61" s="169"/>
      <c r="S61" s="169"/>
      <c r="T61" s="169"/>
      <c r="U61" s="170"/>
    </row>
    <row r="62" spans="1:21" ht="12.75">
      <c r="A62" s="54"/>
      <c r="B62" s="67"/>
      <c r="C62" s="54"/>
      <c r="D62" s="15" t="s">
        <v>3</v>
      </c>
      <c r="E62" s="16">
        <f>F62+G62+H62+I62+J62+K62+L62</f>
        <v>844466.64</v>
      </c>
      <c r="F62" s="16">
        <f>F38</f>
        <v>92037.14</v>
      </c>
      <c r="G62" s="16">
        <f>G38</f>
        <v>106000</v>
      </c>
      <c r="H62" s="16">
        <f>H38</f>
        <v>128429.5</v>
      </c>
      <c r="I62" s="16">
        <f>I44</f>
        <v>200000</v>
      </c>
      <c r="J62" s="16">
        <f>J44</f>
        <v>106000</v>
      </c>
      <c r="K62" s="16">
        <f>K44</f>
        <v>106000</v>
      </c>
      <c r="L62" s="16">
        <f>L44</f>
        <v>106000</v>
      </c>
      <c r="M62" s="171"/>
      <c r="N62" s="172"/>
      <c r="O62" s="172"/>
      <c r="P62" s="172"/>
      <c r="Q62" s="172"/>
      <c r="R62" s="172"/>
      <c r="S62" s="172"/>
      <c r="T62" s="172"/>
      <c r="U62" s="173"/>
    </row>
    <row r="63" spans="1:21" ht="12.75">
      <c r="A63" s="38">
        <v>3</v>
      </c>
      <c r="B63" s="88" t="s">
        <v>115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158"/>
      <c r="N63" s="158"/>
      <c r="O63" s="158"/>
      <c r="P63" s="158"/>
      <c r="Q63" s="158"/>
      <c r="R63" s="158"/>
      <c r="S63" s="158"/>
      <c r="T63" s="158"/>
      <c r="U63" s="159"/>
    </row>
    <row r="64" spans="1:21" ht="12.75">
      <c r="A64" s="71" t="s">
        <v>32</v>
      </c>
      <c r="B64" s="97" t="s">
        <v>116</v>
      </c>
      <c r="C64" s="58">
        <v>2014</v>
      </c>
      <c r="D64" s="13" t="s">
        <v>4</v>
      </c>
      <c r="E64" s="14">
        <f>E66+E67+E68+E69</f>
        <v>34020</v>
      </c>
      <c r="F64" s="14">
        <f aca="true" t="shared" si="10" ref="F64:L64">F66+F67+F68+F69</f>
        <v>34020</v>
      </c>
      <c r="G64" s="14">
        <f t="shared" si="10"/>
        <v>0</v>
      </c>
      <c r="H64" s="14">
        <f t="shared" si="10"/>
        <v>0</v>
      </c>
      <c r="I64" s="14">
        <f t="shared" si="10"/>
        <v>0</v>
      </c>
      <c r="J64" s="14">
        <f t="shared" si="10"/>
        <v>0</v>
      </c>
      <c r="K64" s="14">
        <f t="shared" si="10"/>
        <v>0</v>
      </c>
      <c r="L64" s="14">
        <f t="shared" si="10"/>
        <v>0</v>
      </c>
      <c r="M64" s="65" t="s">
        <v>117</v>
      </c>
      <c r="N64" s="174">
        <v>81</v>
      </c>
      <c r="O64" s="174">
        <v>0</v>
      </c>
      <c r="P64" s="174">
        <v>0</v>
      </c>
      <c r="Q64" s="174">
        <v>0</v>
      </c>
      <c r="R64" s="174">
        <v>0</v>
      </c>
      <c r="S64" s="174">
        <v>0</v>
      </c>
      <c r="T64" s="174">
        <v>0</v>
      </c>
      <c r="U64" s="61" t="s">
        <v>97</v>
      </c>
    </row>
    <row r="65" spans="1:21" ht="12.75" customHeight="1">
      <c r="A65" s="53"/>
      <c r="B65" s="97"/>
      <c r="C65" s="59"/>
      <c r="D65" s="55" t="s">
        <v>29</v>
      </c>
      <c r="E65" s="56"/>
      <c r="F65" s="56"/>
      <c r="G65" s="56"/>
      <c r="H65" s="56"/>
      <c r="I65" s="56"/>
      <c r="J65" s="56"/>
      <c r="K65" s="56"/>
      <c r="L65" s="57"/>
      <c r="M65" s="105"/>
      <c r="N65" s="175"/>
      <c r="O65" s="175"/>
      <c r="P65" s="175"/>
      <c r="Q65" s="175"/>
      <c r="R65" s="175"/>
      <c r="S65" s="175"/>
      <c r="T65" s="175"/>
      <c r="U65" s="91"/>
    </row>
    <row r="66" spans="1:21" ht="12.75" customHeight="1">
      <c r="A66" s="53"/>
      <c r="B66" s="97"/>
      <c r="C66" s="59"/>
      <c r="D66" s="15" t="s">
        <v>2</v>
      </c>
      <c r="E66" s="16">
        <f>F66+G66+H66+I66+J66+K66+L66</f>
        <v>34020</v>
      </c>
      <c r="F66" s="16">
        <v>34020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05"/>
      <c r="N66" s="175"/>
      <c r="O66" s="175"/>
      <c r="P66" s="175"/>
      <c r="Q66" s="175"/>
      <c r="R66" s="175"/>
      <c r="S66" s="175"/>
      <c r="T66" s="175"/>
      <c r="U66" s="91"/>
    </row>
    <row r="67" spans="1:21" ht="12.75" customHeight="1">
      <c r="A67" s="53"/>
      <c r="B67" s="97"/>
      <c r="C67" s="59"/>
      <c r="D67" s="15" t="s">
        <v>0</v>
      </c>
      <c r="E67" s="16">
        <f>F67+G67+H67+I67+J67+K67+L67</f>
        <v>0</v>
      </c>
      <c r="F67" s="16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05"/>
      <c r="N67" s="175"/>
      <c r="O67" s="175"/>
      <c r="P67" s="175"/>
      <c r="Q67" s="175"/>
      <c r="R67" s="175"/>
      <c r="S67" s="175"/>
      <c r="T67" s="175"/>
      <c r="U67" s="91"/>
    </row>
    <row r="68" spans="1:21" ht="12.75" customHeight="1">
      <c r="A68" s="53"/>
      <c r="B68" s="97"/>
      <c r="C68" s="59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05"/>
      <c r="N68" s="175"/>
      <c r="O68" s="175"/>
      <c r="P68" s="175"/>
      <c r="Q68" s="175"/>
      <c r="R68" s="175"/>
      <c r="S68" s="175"/>
      <c r="T68" s="175"/>
      <c r="U68" s="91"/>
    </row>
    <row r="69" spans="1:21" ht="12.75" customHeight="1">
      <c r="A69" s="54"/>
      <c r="B69" s="97"/>
      <c r="C69" s="60"/>
      <c r="D69" s="15" t="s">
        <v>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5"/>
      <c r="N69" s="175"/>
      <c r="O69" s="175"/>
      <c r="P69" s="175"/>
      <c r="Q69" s="175"/>
      <c r="R69" s="175"/>
      <c r="S69" s="175"/>
      <c r="T69" s="175"/>
      <c r="U69" s="91"/>
    </row>
    <row r="70" spans="1:21" ht="12.75">
      <c r="A70" s="93"/>
      <c r="B70" s="68" t="s">
        <v>118</v>
      </c>
      <c r="C70" s="58"/>
      <c r="D70" s="13" t="s">
        <v>4</v>
      </c>
      <c r="E70" s="14">
        <f>E72+E73+E74+E75</f>
        <v>34020</v>
      </c>
      <c r="F70" s="14">
        <f aca="true" t="shared" si="11" ref="F70:L70">F72+F73+F74+F75</f>
        <v>34020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156">
        <f t="shared" si="11"/>
        <v>0</v>
      </c>
      <c r="M70" s="165"/>
      <c r="N70" s="166"/>
      <c r="O70" s="166"/>
      <c r="P70" s="166"/>
      <c r="Q70" s="166"/>
      <c r="R70" s="166"/>
      <c r="S70" s="166"/>
      <c r="T70" s="166"/>
      <c r="U70" s="176"/>
    </row>
    <row r="71" spans="1:21" ht="12.75">
      <c r="A71" s="93"/>
      <c r="B71" s="66"/>
      <c r="C71" s="59"/>
      <c r="D71" s="55" t="s">
        <v>29</v>
      </c>
      <c r="E71" s="56"/>
      <c r="F71" s="56"/>
      <c r="G71" s="56"/>
      <c r="H71" s="56"/>
      <c r="I71" s="56"/>
      <c r="J71" s="56"/>
      <c r="K71" s="56"/>
      <c r="L71" s="56"/>
      <c r="M71" s="168"/>
      <c r="N71" s="169"/>
      <c r="O71" s="169"/>
      <c r="P71" s="169"/>
      <c r="Q71" s="169"/>
      <c r="R71" s="169"/>
      <c r="S71" s="169"/>
      <c r="T71" s="169"/>
      <c r="U71" s="177"/>
    </row>
    <row r="72" spans="1:21" ht="12.75">
      <c r="A72" s="93"/>
      <c r="B72" s="66"/>
      <c r="C72" s="59"/>
      <c r="D72" s="15" t="s">
        <v>2</v>
      </c>
      <c r="E72" s="16">
        <f>F72+G72+H72+I72+J72+K72+L72</f>
        <v>34020</v>
      </c>
      <c r="F72" s="16">
        <f>F66</f>
        <v>34020</v>
      </c>
      <c r="G72" s="16">
        <f aca="true" t="shared" si="12" ref="G72:L73">G66</f>
        <v>0</v>
      </c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157">
        <f t="shared" si="12"/>
        <v>0</v>
      </c>
      <c r="M72" s="168"/>
      <c r="N72" s="169"/>
      <c r="O72" s="169"/>
      <c r="P72" s="169"/>
      <c r="Q72" s="169"/>
      <c r="R72" s="169"/>
      <c r="S72" s="169"/>
      <c r="T72" s="169"/>
      <c r="U72" s="177"/>
    </row>
    <row r="73" spans="1:21" ht="12.75">
      <c r="A73" s="93"/>
      <c r="B73" s="66"/>
      <c r="C73" s="59"/>
      <c r="D73" s="15" t="s">
        <v>0</v>
      </c>
      <c r="E73" s="16">
        <f>F73+G73+H73+I73+J73+K73+L73</f>
        <v>0</v>
      </c>
      <c r="F73" s="16">
        <f>F67</f>
        <v>0</v>
      </c>
      <c r="G73" s="16">
        <f t="shared" si="12"/>
        <v>0</v>
      </c>
      <c r="H73" s="16">
        <f t="shared" si="12"/>
        <v>0</v>
      </c>
      <c r="I73" s="16">
        <f t="shared" si="12"/>
        <v>0</v>
      </c>
      <c r="J73" s="16">
        <f t="shared" si="12"/>
        <v>0</v>
      </c>
      <c r="K73" s="16">
        <f t="shared" si="12"/>
        <v>0</v>
      </c>
      <c r="L73" s="157">
        <f t="shared" si="12"/>
        <v>0</v>
      </c>
      <c r="M73" s="168"/>
      <c r="N73" s="169"/>
      <c r="O73" s="169"/>
      <c r="P73" s="169"/>
      <c r="Q73" s="169"/>
      <c r="R73" s="169"/>
      <c r="S73" s="169"/>
      <c r="T73" s="169"/>
      <c r="U73" s="177"/>
    </row>
    <row r="74" spans="1:21" ht="12.75">
      <c r="A74" s="93"/>
      <c r="B74" s="66"/>
      <c r="C74" s="59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57">
        <v>0</v>
      </c>
      <c r="M74" s="168"/>
      <c r="N74" s="169"/>
      <c r="O74" s="169"/>
      <c r="P74" s="169"/>
      <c r="Q74" s="169"/>
      <c r="R74" s="169"/>
      <c r="S74" s="169"/>
      <c r="T74" s="169"/>
      <c r="U74" s="177"/>
    </row>
    <row r="75" spans="1:21" ht="12.75">
      <c r="A75" s="93"/>
      <c r="B75" s="67"/>
      <c r="C75" s="60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57">
        <v>0</v>
      </c>
      <c r="M75" s="168"/>
      <c r="N75" s="169"/>
      <c r="O75" s="169"/>
      <c r="P75" s="169"/>
      <c r="Q75" s="169"/>
      <c r="R75" s="169"/>
      <c r="S75" s="169"/>
      <c r="T75" s="169"/>
      <c r="U75" s="177"/>
    </row>
    <row r="76" spans="1:21" s="19" customFormat="1" ht="15.75">
      <c r="A76" s="178"/>
      <c r="B76" s="179" t="s">
        <v>119</v>
      </c>
      <c r="C76" s="180"/>
      <c r="D76" s="181" t="s">
        <v>4</v>
      </c>
      <c r="E76" s="182">
        <f aca="true" t="shared" si="13" ref="E76:L76">E78+E79+E80+E81</f>
        <v>100169690.5</v>
      </c>
      <c r="F76" s="182">
        <f t="shared" si="13"/>
        <v>12533697.440000001</v>
      </c>
      <c r="G76" s="182">
        <f t="shared" si="13"/>
        <v>13562396.45</v>
      </c>
      <c r="H76" s="182">
        <f t="shared" si="13"/>
        <v>13830755.939999998</v>
      </c>
      <c r="I76" s="182">
        <f t="shared" si="13"/>
        <v>15826673.81</v>
      </c>
      <c r="J76" s="182">
        <f t="shared" si="13"/>
        <v>15360873</v>
      </c>
      <c r="K76" s="182">
        <f t="shared" si="13"/>
        <v>14527646.93</v>
      </c>
      <c r="L76" s="182">
        <f t="shared" si="13"/>
        <v>14527646.93</v>
      </c>
      <c r="M76" s="183"/>
      <c r="N76" s="184"/>
      <c r="O76" s="184"/>
      <c r="P76" s="184"/>
      <c r="Q76" s="184"/>
      <c r="R76" s="184"/>
      <c r="S76" s="184"/>
      <c r="T76" s="184"/>
      <c r="U76" s="185"/>
    </row>
    <row r="77" spans="1:21" s="19" customFormat="1" ht="15.75">
      <c r="A77" s="186"/>
      <c r="B77" s="187"/>
      <c r="C77" s="180"/>
      <c r="D77" s="188" t="s">
        <v>29</v>
      </c>
      <c r="E77" s="189"/>
      <c r="F77" s="189"/>
      <c r="G77" s="189"/>
      <c r="H77" s="189"/>
      <c r="I77" s="189"/>
      <c r="J77" s="189"/>
      <c r="K77" s="189"/>
      <c r="L77" s="190"/>
      <c r="M77" s="191"/>
      <c r="N77" s="192"/>
      <c r="O77" s="192"/>
      <c r="P77" s="192"/>
      <c r="Q77" s="192"/>
      <c r="R77" s="192"/>
      <c r="S77" s="192"/>
      <c r="T77" s="192"/>
      <c r="U77" s="193"/>
    </row>
    <row r="78" spans="1:21" s="19" customFormat="1" ht="15.75">
      <c r="A78" s="186"/>
      <c r="B78" s="187"/>
      <c r="C78" s="180"/>
      <c r="D78" s="194" t="s">
        <v>2</v>
      </c>
      <c r="E78" s="182">
        <f>F78+G78+H78+I78+J78+K78+L78</f>
        <v>95792054.57</v>
      </c>
      <c r="F78" s="195">
        <f>F72+F59+F28</f>
        <v>12441660.3</v>
      </c>
      <c r="G78" s="195">
        <f>G72+G59+G28</f>
        <v>12978696.45</v>
      </c>
      <c r="H78" s="195">
        <f>H72+H59+H28</f>
        <v>13119814.439999998</v>
      </c>
      <c r="I78" s="195">
        <f>I59+I28</f>
        <v>14309727.59</v>
      </c>
      <c r="J78" s="195">
        <f>J59+J28</f>
        <v>14098861.93</v>
      </c>
      <c r="K78" s="195">
        <f>K59+K28</f>
        <v>14421646.93</v>
      </c>
      <c r="L78" s="195">
        <f>L59+L28</f>
        <v>14421646.93</v>
      </c>
      <c r="M78" s="191"/>
      <c r="N78" s="192"/>
      <c r="O78" s="192"/>
      <c r="P78" s="192"/>
      <c r="Q78" s="192"/>
      <c r="R78" s="192"/>
      <c r="S78" s="192"/>
      <c r="T78" s="192"/>
      <c r="U78" s="193"/>
    </row>
    <row r="79" spans="1:21" s="19" customFormat="1" ht="15.75">
      <c r="A79" s="186"/>
      <c r="B79" s="187"/>
      <c r="C79" s="180"/>
      <c r="D79" s="194" t="s">
        <v>0</v>
      </c>
      <c r="E79" s="182">
        <f>F79+G79+H79+I79+J79+K79+L79</f>
        <v>3533169.2899999996</v>
      </c>
      <c r="F79" s="195">
        <f>F29</f>
        <v>0</v>
      </c>
      <c r="G79" s="195">
        <f>G60</f>
        <v>477700</v>
      </c>
      <c r="H79" s="195">
        <f>H60</f>
        <v>582512</v>
      </c>
      <c r="I79" s="195">
        <f>I60</f>
        <v>1316946.22</v>
      </c>
      <c r="J79" s="195">
        <f>J60</f>
        <v>1156011.0699999998</v>
      </c>
      <c r="K79" s="195">
        <f>K29</f>
        <v>0</v>
      </c>
      <c r="L79" s="195">
        <f>L29</f>
        <v>0</v>
      </c>
      <c r="M79" s="191"/>
      <c r="N79" s="192"/>
      <c r="O79" s="192"/>
      <c r="P79" s="192"/>
      <c r="Q79" s="192"/>
      <c r="R79" s="192"/>
      <c r="S79" s="192"/>
      <c r="T79" s="192"/>
      <c r="U79" s="193"/>
    </row>
    <row r="80" spans="1:21" s="19" customFormat="1" ht="15.75">
      <c r="A80" s="186"/>
      <c r="B80" s="187"/>
      <c r="C80" s="180"/>
      <c r="D80" s="194" t="s">
        <v>1</v>
      </c>
      <c r="E80" s="182">
        <f>F80+G80+H80+I80+J80+K80+L80</f>
        <v>0</v>
      </c>
      <c r="F80" s="195">
        <f>F30</f>
        <v>0</v>
      </c>
      <c r="G80" s="195">
        <f aca="true" t="shared" si="14" ref="G80:L80">G37</f>
        <v>0</v>
      </c>
      <c r="H80" s="195">
        <f t="shared" si="14"/>
        <v>0</v>
      </c>
      <c r="I80" s="195">
        <f t="shared" si="14"/>
        <v>0</v>
      </c>
      <c r="J80" s="195">
        <f t="shared" si="14"/>
        <v>0</v>
      </c>
      <c r="K80" s="195">
        <f t="shared" si="14"/>
        <v>0</v>
      </c>
      <c r="L80" s="195">
        <f t="shared" si="14"/>
        <v>0</v>
      </c>
      <c r="M80" s="191"/>
      <c r="N80" s="192"/>
      <c r="O80" s="192"/>
      <c r="P80" s="192"/>
      <c r="Q80" s="192"/>
      <c r="R80" s="192"/>
      <c r="S80" s="192"/>
      <c r="T80" s="192"/>
      <c r="U80" s="193"/>
    </row>
    <row r="81" spans="1:21" s="19" customFormat="1" ht="15.75">
      <c r="A81" s="196"/>
      <c r="B81" s="197"/>
      <c r="C81" s="180"/>
      <c r="D81" s="194" t="s">
        <v>3</v>
      </c>
      <c r="E81" s="182">
        <f>F81+G81+H81+I81+J81+K81+L81</f>
        <v>844466.64</v>
      </c>
      <c r="F81" s="195">
        <f aca="true" t="shared" si="15" ref="F81:L81">F62</f>
        <v>92037.14</v>
      </c>
      <c r="G81" s="195">
        <f t="shared" si="15"/>
        <v>106000</v>
      </c>
      <c r="H81" s="195">
        <f t="shared" si="15"/>
        <v>128429.5</v>
      </c>
      <c r="I81" s="195">
        <f t="shared" si="15"/>
        <v>200000</v>
      </c>
      <c r="J81" s="195">
        <f t="shared" si="15"/>
        <v>106000</v>
      </c>
      <c r="K81" s="195">
        <f t="shared" si="15"/>
        <v>106000</v>
      </c>
      <c r="L81" s="195">
        <f t="shared" si="15"/>
        <v>106000</v>
      </c>
      <c r="M81" s="198"/>
      <c r="N81" s="199"/>
      <c r="O81" s="199"/>
      <c r="P81" s="199"/>
      <c r="Q81" s="199"/>
      <c r="R81" s="199"/>
      <c r="S81" s="199"/>
      <c r="T81" s="199"/>
      <c r="U81" s="200"/>
    </row>
    <row r="83" ht="12.75">
      <c r="B83" s="4"/>
    </row>
    <row r="84" ht="12.75">
      <c r="B84" s="4"/>
    </row>
    <row r="92" ht="12.75">
      <c r="H92" s="23"/>
    </row>
    <row r="93" ht="12.75">
      <c r="H93" s="23"/>
    </row>
  </sheetData>
  <sheetProtection/>
  <mergeCells count="194">
    <mergeCell ref="P76:P81"/>
    <mergeCell ref="Q76:Q81"/>
    <mergeCell ref="R76:R81"/>
    <mergeCell ref="S76:S81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P70:P75"/>
    <mergeCell ref="Q70:Q75"/>
    <mergeCell ref="R70:R75"/>
    <mergeCell ref="S70:S75"/>
    <mergeCell ref="T70:T75"/>
    <mergeCell ref="U70:U75"/>
    <mergeCell ref="A70:A75"/>
    <mergeCell ref="B70:B75"/>
    <mergeCell ref="C70:C75"/>
    <mergeCell ref="M70:M75"/>
    <mergeCell ref="N70:N75"/>
    <mergeCell ref="O70:O75"/>
    <mergeCell ref="D71:L71"/>
    <mergeCell ref="Q64:Q69"/>
    <mergeCell ref="R64:R69"/>
    <mergeCell ref="S64:S69"/>
    <mergeCell ref="T64:T69"/>
    <mergeCell ref="U64:U69"/>
    <mergeCell ref="D65:L65"/>
    <mergeCell ref="U57:U62"/>
    <mergeCell ref="D58:L58"/>
    <mergeCell ref="B63:U63"/>
    <mergeCell ref="A64:A69"/>
    <mergeCell ref="B64:B69"/>
    <mergeCell ref="C64:C69"/>
    <mergeCell ref="M64:M69"/>
    <mergeCell ref="N64:N69"/>
    <mergeCell ref="O64:O69"/>
    <mergeCell ref="P64:P69"/>
    <mergeCell ref="O57:O62"/>
    <mergeCell ref="P57:P62"/>
    <mergeCell ref="Q57:Q62"/>
    <mergeCell ref="R57:R62"/>
    <mergeCell ref="S57:S62"/>
    <mergeCell ref="T57:T62"/>
    <mergeCell ref="R51:R56"/>
    <mergeCell ref="S51:S56"/>
    <mergeCell ref="T51:T56"/>
    <mergeCell ref="U51:U56"/>
    <mergeCell ref="D52:L52"/>
    <mergeCell ref="A57:A62"/>
    <mergeCell ref="B57:B62"/>
    <mergeCell ref="C57:C62"/>
    <mergeCell ref="M57:M62"/>
    <mergeCell ref="N57:N62"/>
    <mergeCell ref="U45:U50"/>
    <mergeCell ref="D46:L46"/>
    <mergeCell ref="A51:A56"/>
    <mergeCell ref="B51:B56"/>
    <mergeCell ref="C51:C56"/>
    <mergeCell ref="M51:M56"/>
    <mergeCell ref="N51:N56"/>
    <mergeCell ref="O51:O56"/>
    <mergeCell ref="P51:P56"/>
    <mergeCell ref="Q51:Q56"/>
    <mergeCell ref="O45:O50"/>
    <mergeCell ref="P45:P50"/>
    <mergeCell ref="Q45:Q50"/>
    <mergeCell ref="R45:R50"/>
    <mergeCell ref="S45:S50"/>
    <mergeCell ref="T45:T50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T37:T38"/>
    <mergeCell ref="U37:U38"/>
    <mergeCell ref="A39:A44"/>
    <mergeCell ref="B39:B44"/>
    <mergeCell ref="C39:C44"/>
    <mergeCell ref="M39:M44"/>
    <mergeCell ref="N39:N44"/>
    <mergeCell ref="O39:O44"/>
    <mergeCell ref="P39:P44"/>
    <mergeCell ref="Q39:Q44"/>
    <mergeCell ref="S35:S36"/>
    <mergeCell ref="T35:T36"/>
    <mergeCell ref="U35:U36"/>
    <mergeCell ref="M37:M38"/>
    <mergeCell ref="N37:N38"/>
    <mergeCell ref="O37:O38"/>
    <mergeCell ref="P37:P38"/>
    <mergeCell ref="Q37:Q38"/>
    <mergeCell ref="R37:R38"/>
    <mergeCell ref="S37:S38"/>
    <mergeCell ref="S33:S34"/>
    <mergeCell ref="T33:T34"/>
    <mergeCell ref="U33:U34"/>
    <mergeCell ref="D34:L34"/>
    <mergeCell ref="M35:M36"/>
    <mergeCell ref="N35:N36"/>
    <mergeCell ref="O35:O36"/>
    <mergeCell ref="P35:P36"/>
    <mergeCell ref="Q35:Q36"/>
    <mergeCell ref="R35:R36"/>
    <mergeCell ref="B32:U32"/>
    <mergeCell ref="A33:A38"/>
    <mergeCell ref="B33:B38"/>
    <mergeCell ref="C33:C38"/>
    <mergeCell ref="M33:M34"/>
    <mergeCell ref="N33:N34"/>
    <mergeCell ref="O33:O34"/>
    <mergeCell ref="P33:P34"/>
    <mergeCell ref="Q33:Q34"/>
    <mergeCell ref="R33:R34"/>
    <mergeCell ref="P26:P31"/>
    <mergeCell ref="Q26:Q31"/>
    <mergeCell ref="R26:R31"/>
    <mergeCell ref="S26:S31"/>
    <mergeCell ref="T26:T31"/>
    <mergeCell ref="U26:U31"/>
    <mergeCell ref="A26:A31"/>
    <mergeCell ref="B26:B31"/>
    <mergeCell ref="C26:C31"/>
    <mergeCell ref="M26:M31"/>
    <mergeCell ref="N26:N31"/>
    <mergeCell ref="O26:O31"/>
    <mergeCell ref="D27:L27"/>
    <mergeCell ref="P20:P25"/>
    <mergeCell ref="Q20:Q25"/>
    <mergeCell ref="R20:R25"/>
    <mergeCell ref="S20:S25"/>
    <mergeCell ref="T20:T25"/>
    <mergeCell ref="U20:U25"/>
    <mergeCell ref="A20:A25"/>
    <mergeCell ref="B20:B25"/>
    <mergeCell ref="C20:C25"/>
    <mergeCell ref="M20:M25"/>
    <mergeCell ref="N20:N25"/>
    <mergeCell ref="O20:O25"/>
    <mergeCell ref="D21:L21"/>
    <mergeCell ref="Q14:Q19"/>
    <mergeCell ref="R14:R19"/>
    <mergeCell ref="S14:S19"/>
    <mergeCell ref="T14:T19"/>
    <mergeCell ref="U14:U19"/>
    <mergeCell ref="D15:L15"/>
    <mergeCell ref="S10:S12"/>
    <mergeCell ref="T10:T12"/>
    <mergeCell ref="U10:U12"/>
    <mergeCell ref="A14:A19"/>
    <mergeCell ref="B14:B19"/>
    <mergeCell ref="C14:C19"/>
    <mergeCell ref="M14:M19"/>
    <mergeCell ref="N14:N19"/>
    <mergeCell ref="O14:O19"/>
    <mergeCell ref="P14:P19"/>
    <mergeCell ref="R8:R9"/>
    <mergeCell ref="S8:S9"/>
    <mergeCell ref="T8:T9"/>
    <mergeCell ref="U8:U9"/>
    <mergeCell ref="D9:L9"/>
    <mergeCell ref="N10:N12"/>
    <mergeCell ref="O10:O12"/>
    <mergeCell ref="P10:P12"/>
    <mergeCell ref="Q10:Q12"/>
    <mergeCell ref="R10:R12"/>
    <mergeCell ref="B6:U6"/>
    <mergeCell ref="B7:U7"/>
    <mergeCell ref="A8:A13"/>
    <mergeCell ref="B8:B13"/>
    <mergeCell ref="C8:C13"/>
    <mergeCell ref="M8:M13"/>
    <mergeCell ref="N8:N9"/>
    <mergeCell ref="O8:O9"/>
    <mergeCell ref="P8:P9"/>
    <mergeCell ref="Q8:Q9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115" zoomScalePageLayoutView="0" workbookViewId="0" topLeftCell="A1">
      <selection activeCell="F15" sqref="F15"/>
    </sheetView>
  </sheetViews>
  <sheetFormatPr defaultColWidth="9.140625" defaultRowHeight="15"/>
  <cols>
    <col min="1" max="1" width="22.28125" style="24" customWidth="1"/>
    <col min="2" max="2" width="16.28125" style="24" customWidth="1"/>
    <col min="3" max="3" width="13.8515625" style="24" customWidth="1"/>
    <col min="4" max="4" width="13.8515625" style="24" bestFit="1" customWidth="1"/>
    <col min="5" max="5" width="12.7109375" style="24" customWidth="1"/>
    <col min="6" max="6" width="14.57421875" style="24" customWidth="1"/>
    <col min="7" max="8" width="13.00390625" style="24" customWidth="1"/>
    <col min="9" max="9" width="14.7109375" style="24" customWidth="1"/>
    <col min="10" max="16384" width="9.140625" style="24" customWidth="1"/>
  </cols>
  <sheetData>
    <row r="1" spans="1:9" ht="15.75">
      <c r="A1" s="201"/>
      <c r="B1" s="201"/>
      <c r="C1" s="201"/>
      <c r="D1" s="201"/>
      <c r="E1" s="126"/>
      <c r="F1" s="201"/>
      <c r="G1" s="202" t="s">
        <v>120</v>
      </c>
      <c r="H1" s="202"/>
      <c r="I1" s="202"/>
    </row>
    <row r="2" spans="1:9" ht="15.75">
      <c r="A2" s="201"/>
      <c r="B2" s="201"/>
      <c r="C2" s="201"/>
      <c r="D2" s="201"/>
      <c r="E2" s="201"/>
      <c r="F2" s="201"/>
      <c r="G2" s="201"/>
      <c r="H2" s="201"/>
      <c r="I2" s="201"/>
    </row>
    <row r="3" spans="1:9" ht="31.5" customHeight="1">
      <c r="A3" s="203" t="s">
        <v>121</v>
      </c>
      <c r="B3" s="203"/>
      <c r="C3" s="203"/>
      <c r="D3" s="203"/>
      <c r="E3" s="203"/>
      <c r="F3" s="203"/>
      <c r="G3" s="203"/>
      <c r="H3" s="203"/>
      <c r="I3" s="203"/>
    </row>
    <row r="4" spans="1:9" ht="15.75">
      <c r="A4" s="201"/>
      <c r="B4" s="201"/>
      <c r="C4" s="201"/>
      <c r="D4" s="201"/>
      <c r="E4" s="201"/>
      <c r="F4" s="201"/>
      <c r="G4" s="201"/>
      <c r="H4" s="201"/>
      <c r="I4" s="201"/>
    </row>
    <row r="5" spans="1:9" ht="15.75">
      <c r="A5" s="204" t="s">
        <v>10</v>
      </c>
      <c r="B5" s="205" t="s">
        <v>11</v>
      </c>
      <c r="C5" s="206" t="s">
        <v>12</v>
      </c>
      <c r="D5" s="206"/>
      <c r="E5" s="206"/>
      <c r="F5" s="206"/>
      <c r="G5" s="206"/>
      <c r="H5" s="206"/>
      <c r="I5" s="206"/>
    </row>
    <row r="6" spans="1:9" ht="15.75">
      <c r="A6" s="207"/>
      <c r="B6" s="208"/>
      <c r="C6" s="209">
        <v>2014</v>
      </c>
      <c r="D6" s="209">
        <v>2015</v>
      </c>
      <c r="E6" s="209">
        <v>2016</v>
      </c>
      <c r="F6" s="209">
        <v>2017</v>
      </c>
      <c r="G6" s="209">
        <v>2018</v>
      </c>
      <c r="H6" s="209">
        <v>2019</v>
      </c>
      <c r="I6" s="210">
        <v>2020</v>
      </c>
    </row>
    <row r="7" spans="1:9" ht="15.75">
      <c r="A7" s="211">
        <v>1</v>
      </c>
      <c r="B7" s="212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10">
        <v>9</v>
      </c>
    </row>
    <row r="8" spans="1:9" ht="15.75">
      <c r="A8" s="213" t="s">
        <v>122</v>
      </c>
      <c r="B8" s="214">
        <f>B10+B11+B12+B13</f>
        <v>35232284.44</v>
      </c>
      <c r="C8" s="214">
        <f aca="true" t="shared" si="0" ref="C8:I8">C10+C11+C12+C13</f>
        <v>6425947.24</v>
      </c>
      <c r="D8" s="214">
        <f t="shared" si="0"/>
        <v>8655664.55</v>
      </c>
      <c r="E8" s="214">
        <f t="shared" si="0"/>
        <v>938357</v>
      </c>
      <c r="F8" s="214">
        <f t="shared" si="0"/>
        <v>18520670</v>
      </c>
      <c r="G8" s="214">
        <f t="shared" si="0"/>
        <v>691645.65</v>
      </c>
      <c r="H8" s="214">
        <f t="shared" si="0"/>
        <v>0</v>
      </c>
      <c r="I8" s="214">
        <f t="shared" si="0"/>
        <v>0</v>
      </c>
    </row>
    <row r="9" spans="1:9" ht="15.75">
      <c r="A9" s="215" t="s">
        <v>13</v>
      </c>
      <c r="B9" s="216"/>
      <c r="C9" s="216"/>
      <c r="D9" s="216"/>
      <c r="E9" s="216"/>
      <c r="F9" s="216"/>
      <c r="G9" s="216"/>
      <c r="H9" s="216"/>
      <c r="I9" s="217"/>
    </row>
    <row r="10" spans="1:9" ht="17.25" customHeight="1">
      <c r="A10" s="218" t="s">
        <v>14</v>
      </c>
      <c r="B10" s="219">
        <f>C10+D10+E10+F10+G10+H10+I10</f>
        <v>34119884.44</v>
      </c>
      <c r="C10" s="220">
        <f>C17</f>
        <v>6425947.24</v>
      </c>
      <c r="D10" s="220">
        <f>D17</f>
        <v>7543264.55</v>
      </c>
      <c r="E10" s="220">
        <f>E17</f>
        <v>938357</v>
      </c>
      <c r="F10" s="220">
        <f>F17</f>
        <v>18520670</v>
      </c>
      <c r="G10" s="220">
        <f>G17</f>
        <v>691645.65</v>
      </c>
      <c r="H10" s="220">
        <v>0</v>
      </c>
      <c r="I10" s="220">
        <v>0</v>
      </c>
    </row>
    <row r="11" spans="1:9" ht="30" customHeight="1">
      <c r="A11" s="218" t="s">
        <v>15</v>
      </c>
      <c r="B11" s="219">
        <f>C11+D11+E11+F11+G11+H11+I11</f>
        <v>0</v>
      </c>
      <c r="C11" s="220">
        <f>C18</f>
        <v>0</v>
      </c>
      <c r="D11" s="220">
        <f aca="true" t="shared" si="1" ref="D11:I12">D18</f>
        <v>0</v>
      </c>
      <c r="E11" s="220">
        <f t="shared" si="1"/>
        <v>0</v>
      </c>
      <c r="F11" s="220">
        <f t="shared" si="1"/>
        <v>0</v>
      </c>
      <c r="G11" s="220">
        <f t="shared" si="1"/>
        <v>0</v>
      </c>
      <c r="H11" s="220">
        <f t="shared" si="1"/>
        <v>0</v>
      </c>
      <c r="I11" s="220">
        <f t="shared" si="1"/>
        <v>0</v>
      </c>
    </row>
    <row r="12" spans="1:9" ht="30" customHeight="1">
      <c r="A12" s="218" t="s">
        <v>16</v>
      </c>
      <c r="B12" s="219">
        <f>C12+D12+E12+F12+G12+H12+I12</f>
        <v>1112400</v>
      </c>
      <c r="C12" s="220">
        <f>C19</f>
        <v>0</v>
      </c>
      <c r="D12" s="220">
        <f t="shared" si="1"/>
        <v>1112400</v>
      </c>
      <c r="E12" s="220">
        <f t="shared" si="1"/>
        <v>0</v>
      </c>
      <c r="F12" s="220">
        <f t="shared" si="1"/>
        <v>0</v>
      </c>
      <c r="G12" s="220">
        <f t="shared" si="1"/>
        <v>0</v>
      </c>
      <c r="H12" s="220">
        <f t="shared" si="1"/>
        <v>0</v>
      </c>
      <c r="I12" s="220">
        <f t="shared" si="1"/>
        <v>0</v>
      </c>
    </row>
    <row r="13" spans="1:9" ht="30" customHeight="1">
      <c r="A13" s="218" t="s">
        <v>17</v>
      </c>
      <c r="B13" s="219">
        <f>C13+D13+E13+F13+G13+H13+I13</f>
        <v>0</v>
      </c>
      <c r="C13" s="220">
        <f>+C20</f>
        <v>0</v>
      </c>
      <c r="D13" s="220">
        <f aca="true" t="shared" si="2" ref="D13:I13">+D20</f>
        <v>0</v>
      </c>
      <c r="E13" s="220">
        <f t="shared" si="2"/>
        <v>0</v>
      </c>
      <c r="F13" s="220">
        <f t="shared" si="2"/>
        <v>0</v>
      </c>
      <c r="G13" s="220">
        <f t="shared" si="2"/>
        <v>0</v>
      </c>
      <c r="H13" s="220">
        <f t="shared" si="2"/>
        <v>0</v>
      </c>
      <c r="I13" s="220">
        <f t="shared" si="2"/>
        <v>0</v>
      </c>
    </row>
    <row r="14" spans="1:9" ht="15.75">
      <c r="A14" s="221" t="s">
        <v>18</v>
      </c>
      <c r="B14" s="222"/>
      <c r="C14" s="222"/>
      <c r="D14" s="222"/>
      <c r="E14" s="222"/>
      <c r="F14" s="222"/>
      <c r="G14" s="222"/>
      <c r="H14" s="222"/>
      <c r="I14" s="223"/>
    </row>
    <row r="15" spans="1:9" ht="90" customHeight="1">
      <c r="A15" s="224" t="s">
        <v>30</v>
      </c>
      <c r="B15" s="214">
        <f>B17+B18+B19+B20</f>
        <v>35232284.44</v>
      </c>
      <c r="C15" s="214">
        <f aca="true" t="shared" si="3" ref="C15:I15">C17+C18+C19+C20</f>
        <v>6425947.24</v>
      </c>
      <c r="D15" s="214">
        <f t="shared" si="3"/>
        <v>8655664.55</v>
      </c>
      <c r="E15" s="214">
        <f t="shared" si="3"/>
        <v>938357</v>
      </c>
      <c r="F15" s="214">
        <f t="shared" si="3"/>
        <v>18520670</v>
      </c>
      <c r="G15" s="214">
        <f t="shared" si="3"/>
        <v>691645.65</v>
      </c>
      <c r="H15" s="214">
        <f t="shared" si="3"/>
        <v>0</v>
      </c>
      <c r="I15" s="214">
        <f t="shared" si="3"/>
        <v>0</v>
      </c>
    </row>
    <row r="16" spans="1:9" ht="15.75">
      <c r="A16" s="215" t="s">
        <v>13</v>
      </c>
      <c r="B16" s="216"/>
      <c r="C16" s="216"/>
      <c r="D16" s="216"/>
      <c r="E16" s="216"/>
      <c r="F16" s="216"/>
      <c r="G16" s="216"/>
      <c r="H16" s="216"/>
      <c r="I16" s="217"/>
    </row>
    <row r="17" spans="1:9" ht="21.75" customHeight="1">
      <c r="A17" s="218" t="s">
        <v>14</v>
      </c>
      <c r="B17" s="219">
        <f>C17+D17+E17+F17+G17+H17+I17</f>
        <v>34119884.44</v>
      </c>
      <c r="C17" s="220">
        <f>'[2]табл.3'!F53</f>
        <v>6425947.24</v>
      </c>
      <c r="D17" s="220">
        <f>'[2]табл.3'!G53</f>
        <v>7543264.55</v>
      </c>
      <c r="E17" s="220">
        <f>'[2]табл.3'!H53</f>
        <v>938357</v>
      </c>
      <c r="F17" s="220">
        <f>'[2]табл.3'!I53</f>
        <v>18520670</v>
      </c>
      <c r="G17" s="220">
        <f>'[2]табл.3'!J53</f>
        <v>691645.65</v>
      </c>
      <c r="H17" s="220">
        <f>'[2]табл.3'!K53</f>
        <v>0</v>
      </c>
      <c r="I17" s="220">
        <f>'[2]табл.3'!L53</f>
        <v>0</v>
      </c>
    </row>
    <row r="18" spans="1:9" ht="26.25" customHeight="1">
      <c r="A18" s="218" t="s">
        <v>15</v>
      </c>
      <c r="B18" s="219">
        <f>C18+D18+E18+F18+G18+H18+I18</f>
        <v>0</v>
      </c>
      <c r="C18" s="220">
        <f>'[2]табл.3'!F54</f>
        <v>0</v>
      </c>
      <c r="D18" s="220">
        <f>'[2]табл.3'!G54</f>
        <v>0</v>
      </c>
      <c r="E18" s="220">
        <f>'[2]табл.3'!H54</f>
        <v>0</v>
      </c>
      <c r="F18" s="220">
        <f>'[2]табл.3'!I54</f>
        <v>0</v>
      </c>
      <c r="G18" s="220">
        <f>'[2]табл.3'!J54</f>
        <v>0</v>
      </c>
      <c r="H18" s="220">
        <f>'[2]табл.3'!K54</f>
        <v>0</v>
      </c>
      <c r="I18" s="220">
        <f>'[2]табл.3'!L54</f>
        <v>0</v>
      </c>
    </row>
    <row r="19" spans="1:9" ht="42.75" customHeight="1">
      <c r="A19" s="218" t="s">
        <v>16</v>
      </c>
      <c r="B19" s="219">
        <f>C19+D19+E19+F19+G19+H19+I19</f>
        <v>1112400</v>
      </c>
      <c r="C19" s="220">
        <f>'[2]табл.3'!F55</f>
        <v>0</v>
      </c>
      <c r="D19" s="220">
        <f>'[2]табл.3'!G55</f>
        <v>1112400</v>
      </c>
      <c r="E19" s="220">
        <f>'[2]табл.3'!H55</f>
        <v>0</v>
      </c>
      <c r="F19" s="220">
        <f>'[2]табл.3'!I55</f>
        <v>0</v>
      </c>
      <c r="G19" s="220">
        <f>'[2]табл.3'!J55</f>
        <v>0</v>
      </c>
      <c r="H19" s="220">
        <f>'[2]табл.3'!K55</f>
        <v>0</v>
      </c>
      <c r="I19" s="220">
        <f>'[2]табл.3'!L55</f>
        <v>0</v>
      </c>
    </row>
    <row r="20" spans="1:9" ht="30" customHeight="1">
      <c r="A20" s="218" t="s">
        <v>17</v>
      </c>
      <c r="B20" s="219">
        <f>C20+D20+E20+F20+G20+H20+I20</f>
        <v>0</v>
      </c>
      <c r="C20" s="220">
        <f>'[2]табл.3'!F56</f>
        <v>0</v>
      </c>
      <c r="D20" s="220">
        <f>'[2]табл.3'!G56</f>
        <v>0</v>
      </c>
      <c r="E20" s="220">
        <f>'[2]табл.3'!H56</f>
        <v>0</v>
      </c>
      <c r="F20" s="220">
        <f>'[2]табл.3'!I56</f>
        <v>0</v>
      </c>
      <c r="G20" s="220">
        <f>'[2]табл.3'!J56</f>
        <v>0</v>
      </c>
      <c r="H20" s="220">
        <f>'[2]табл.3'!K56</f>
        <v>0</v>
      </c>
      <c r="I20" s="220">
        <f>'[2]табл.3'!L56</f>
        <v>0</v>
      </c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84" zoomScaleNormal="84" zoomScaleSheetLayoutView="11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6" sqref="I16"/>
    </sheetView>
  </sheetViews>
  <sheetFormatPr defaultColWidth="9.140625" defaultRowHeight="15"/>
  <cols>
    <col min="1" max="1" width="5.00390625" style="10" customWidth="1"/>
    <col min="2" max="2" width="48.421875" style="10" customWidth="1"/>
    <col min="3" max="3" width="10.8515625" style="10" customWidth="1"/>
    <col min="4" max="4" width="10.00390625" style="10" customWidth="1"/>
    <col min="5" max="5" width="13.7109375" style="10" customWidth="1"/>
    <col min="6" max="6" width="11.8515625" style="10" bestFit="1" customWidth="1"/>
    <col min="7" max="7" width="13.140625" style="10" customWidth="1"/>
    <col min="8" max="8" width="9.8515625" style="10" bestFit="1" customWidth="1"/>
    <col min="9" max="9" width="12.28125" style="10" bestFit="1" customWidth="1"/>
    <col min="10" max="10" width="9.8515625" style="10" bestFit="1" customWidth="1"/>
    <col min="11" max="12" width="7.421875" style="10" bestFit="1" customWidth="1"/>
    <col min="13" max="13" width="16.140625" style="10" customWidth="1"/>
    <col min="14" max="14" width="6.7109375" style="10" customWidth="1"/>
    <col min="15" max="15" width="7.421875" style="10" bestFit="1" customWidth="1"/>
    <col min="16" max="16" width="8.28125" style="10" customWidth="1"/>
    <col min="17" max="17" width="8.8515625" style="10" customWidth="1"/>
    <col min="18" max="18" width="8.57421875" style="10" customWidth="1"/>
    <col min="19" max="19" width="8.7109375" style="10" customWidth="1"/>
    <col min="20" max="20" width="7.421875" style="10" bestFit="1" customWidth="1"/>
    <col min="21" max="21" width="20.140625" style="10" customWidth="1"/>
    <col min="22" max="16384" width="9.140625" style="10" customWidth="1"/>
  </cols>
  <sheetData>
    <row r="1" ht="12.75">
      <c r="U1" s="225" t="s">
        <v>123</v>
      </c>
    </row>
    <row r="2" spans="1:21" ht="12.75">
      <c r="A2" s="226" t="s">
        <v>124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40.5" customHeight="1">
      <c r="A3" s="86" t="s">
        <v>7</v>
      </c>
      <c r="B3" s="86" t="s">
        <v>19</v>
      </c>
      <c r="C3" s="86" t="s">
        <v>20</v>
      </c>
      <c r="D3" s="86" t="s">
        <v>10</v>
      </c>
      <c r="E3" s="86" t="s">
        <v>27</v>
      </c>
      <c r="F3" s="86"/>
      <c r="G3" s="86"/>
      <c r="H3" s="86"/>
      <c r="I3" s="86"/>
      <c r="J3" s="86"/>
      <c r="K3" s="86"/>
      <c r="L3" s="86"/>
      <c r="M3" s="86" t="s">
        <v>58</v>
      </c>
      <c r="N3" s="86"/>
      <c r="O3" s="86"/>
      <c r="P3" s="86"/>
      <c r="Q3" s="86"/>
      <c r="R3" s="86"/>
      <c r="S3" s="86"/>
      <c r="T3" s="86"/>
      <c r="U3" s="227" t="s">
        <v>28</v>
      </c>
    </row>
    <row r="4" spans="1:21" ht="26.25" customHeight="1">
      <c r="A4" s="86"/>
      <c r="B4" s="86"/>
      <c r="C4" s="86"/>
      <c r="D4" s="86"/>
      <c r="E4" s="11" t="s">
        <v>4</v>
      </c>
      <c r="F4" s="2" t="s">
        <v>9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8</v>
      </c>
      <c r="N4" s="2">
        <v>2014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28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229" t="s">
        <v>125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</row>
    <row r="7" spans="1:21" ht="12.75">
      <c r="A7" s="12">
        <v>1</v>
      </c>
      <c r="B7" s="229" t="s">
        <v>126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1"/>
    </row>
    <row r="8" spans="1:21" ht="12.75">
      <c r="A8" s="72" t="s">
        <v>5</v>
      </c>
      <c r="B8" s="232" t="s">
        <v>127</v>
      </c>
      <c r="C8" s="59" t="s">
        <v>128</v>
      </c>
      <c r="D8" s="233" t="s">
        <v>4</v>
      </c>
      <c r="E8" s="154">
        <f>E10+E11+E12+E13</f>
        <v>1032882.8300000001</v>
      </c>
      <c r="F8" s="154">
        <f aca="true" t="shared" si="0" ref="F8:L8">F10+F11+F12+F13</f>
        <v>988642.8300000001</v>
      </c>
      <c r="G8" s="154">
        <f t="shared" si="0"/>
        <v>9280</v>
      </c>
      <c r="H8" s="154">
        <f t="shared" si="0"/>
        <v>34960</v>
      </c>
      <c r="I8" s="154">
        <f t="shared" si="0"/>
        <v>0</v>
      </c>
      <c r="J8" s="154">
        <f t="shared" si="0"/>
        <v>0</v>
      </c>
      <c r="K8" s="154">
        <f t="shared" si="0"/>
        <v>0</v>
      </c>
      <c r="L8" s="154">
        <f t="shared" si="0"/>
        <v>0</v>
      </c>
      <c r="M8" s="61" t="s">
        <v>129</v>
      </c>
      <c r="N8" s="152">
        <v>100</v>
      </c>
      <c r="O8" s="174">
        <v>100</v>
      </c>
      <c r="P8" s="174">
        <v>100</v>
      </c>
      <c r="Q8" s="174">
        <v>0</v>
      </c>
      <c r="R8" s="174">
        <v>0</v>
      </c>
      <c r="S8" s="174">
        <v>0</v>
      </c>
      <c r="T8" s="174">
        <v>0</v>
      </c>
      <c r="U8" s="61" t="s">
        <v>130</v>
      </c>
    </row>
    <row r="9" spans="1:21" ht="12.75">
      <c r="A9" s="234"/>
      <c r="B9" s="232"/>
      <c r="C9" s="234"/>
      <c r="D9" s="55" t="s">
        <v>29</v>
      </c>
      <c r="E9" s="56"/>
      <c r="F9" s="56"/>
      <c r="G9" s="56"/>
      <c r="H9" s="56"/>
      <c r="I9" s="56"/>
      <c r="J9" s="56"/>
      <c r="K9" s="56"/>
      <c r="L9" s="57"/>
      <c r="M9" s="53"/>
      <c r="N9" s="235"/>
      <c r="O9" s="235"/>
      <c r="P9" s="235"/>
      <c r="Q9" s="235"/>
      <c r="R9" s="235"/>
      <c r="S9" s="235"/>
      <c r="T9" s="235"/>
      <c r="U9" s="91"/>
    </row>
    <row r="10" spans="1:21" ht="12.75">
      <c r="A10" s="234"/>
      <c r="B10" s="232"/>
      <c r="C10" s="234"/>
      <c r="D10" s="15" t="s">
        <v>2</v>
      </c>
      <c r="E10" s="16">
        <f>F10+G10+H10+I10+J10+K10+L10</f>
        <v>1032882.8300000001</v>
      </c>
      <c r="F10" s="16">
        <f>371220.8+617422.03</f>
        <v>988642.8300000001</v>
      </c>
      <c r="G10" s="16">
        <v>9280</v>
      </c>
      <c r="H10" s="16">
        <v>34960</v>
      </c>
      <c r="I10" s="16">
        <v>0</v>
      </c>
      <c r="J10" s="16">
        <v>0</v>
      </c>
      <c r="K10" s="16">
        <v>0</v>
      </c>
      <c r="L10" s="16">
        <v>0</v>
      </c>
      <c r="M10" s="53"/>
      <c r="N10" s="235"/>
      <c r="O10" s="235"/>
      <c r="P10" s="235"/>
      <c r="Q10" s="235"/>
      <c r="R10" s="235"/>
      <c r="S10" s="235"/>
      <c r="T10" s="235"/>
      <c r="U10" s="91"/>
    </row>
    <row r="11" spans="1:21" ht="12.75">
      <c r="A11" s="234"/>
      <c r="B11" s="232"/>
      <c r="C11" s="234"/>
      <c r="D11" s="15" t="s">
        <v>0</v>
      </c>
      <c r="E11" s="16">
        <f>F11+G11+H11+I11+J11+K11+L11</f>
        <v>0</v>
      </c>
      <c r="F11" s="16"/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53"/>
      <c r="N11" s="235"/>
      <c r="O11" s="235"/>
      <c r="P11" s="235"/>
      <c r="Q11" s="235"/>
      <c r="R11" s="235"/>
      <c r="S11" s="235"/>
      <c r="T11" s="235"/>
      <c r="U11" s="91"/>
    </row>
    <row r="12" spans="1:21" ht="12.75">
      <c r="A12" s="234"/>
      <c r="B12" s="232"/>
      <c r="C12" s="234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53"/>
      <c r="N12" s="235"/>
      <c r="O12" s="235"/>
      <c r="P12" s="235"/>
      <c r="Q12" s="235"/>
      <c r="R12" s="235"/>
      <c r="S12" s="235"/>
      <c r="T12" s="235"/>
      <c r="U12" s="91"/>
    </row>
    <row r="13" spans="1:21" ht="48" customHeight="1">
      <c r="A13" s="236"/>
      <c r="B13" s="237"/>
      <c r="C13" s="236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54"/>
      <c r="N13" s="238"/>
      <c r="O13" s="238"/>
      <c r="P13" s="238"/>
      <c r="Q13" s="238"/>
      <c r="R13" s="238"/>
      <c r="S13" s="238"/>
      <c r="T13" s="238"/>
      <c r="U13" s="91"/>
    </row>
    <row r="14" spans="1:21" ht="12.75">
      <c r="A14" s="71" t="s">
        <v>98</v>
      </c>
      <c r="B14" s="239" t="s">
        <v>131</v>
      </c>
      <c r="C14" s="58" t="s">
        <v>128</v>
      </c>
      <c r="D14" s="15" t="s">
        <v>4</v>
      </c>
      <c r="E14" s="16">
        <f>E16+E17+E18+E19</f>
        <v>29450272.549999997</v>
      </c>
      <c r="F14" s="16">
        <f aca="true" t="shared" si="1" ref="F14:L14">F16+F17+F18+F19</f>
        <v>1591572.35</v>
      </c>
      <c r="G14" s="16">
        <f t="shared" si="1"/>
        <v>8646384.55</v>
      </c>
      <c r="H14" s="16">
        <f t="shared" si="1"/>
        <v>0</v>
      </c>
      <c r="I14" s="16">
        <f t="shared" si="1"/>
        <v>18520670</v>
      </c>
      <c r="J14" s="16">
        <f t="shared" si="1"/>
        <v>691645.65</v>
      </c>
      <c r="K14" s="16">
        <f t="shared" si="1"/>
        <v>0</v>
      </c>
      <c r="L14" s="16">
        <f t="shared" si="1"/>
        <v>0</v>
      </c>
      <c r="M14" s="61" t="s">
        <v>129</v>
      </c>
      <c r="N14" s="152">
        <v>100</v>
      </c>
      <c r="O14" s="174">
        <v>100</v>
      </c>
      <c r="P14" s="174">
        <v>0</v>
      </c>
      <c r="Q14" s="174">
        <v>100</v>
      </c>
      <c r="R14" s="174">
        <v>100</v>
      </c>
      <c r="S14" s="174">
        <v>0</v>
      </c>
      <c r="T14" s="174">
        <v>0</v>
      </c>
      <c r="U14" s="91"/>
    </row>
    <row r="15" spans="1:21" ht="12.75">
      <c r="A15" s="234"/>
      <c r="B15" s="232"/>
      <c r="C15" s="234"/>
      <c r="D15" s="55" t="s">
        <v>29</v>
      </c>
      <c r="E15" s="56"/>
      <c r="F15" s="56"/>
      <c r="G15" s="56"/>
      <c r="H15" s="56"/>
      <c r="I15" s="56"/>
      <c r="J15" s="56"/>
      <c r="K15" s="56"/>
      <c r="L15" s="57"/>
      <c r="M15" s="53"/>
      <c r="N15" s="235"/>
      <c r="O15" s="235"/>
      <c r="P15" s="235"/>
      <c r="Q15" s="235"/>
      <c r="R15" s="235"/>
      <c r="S15" s="235"/>
      <c r="T15" s="235"/>
      <c r="U15" s="91"/>
    </row>
    <row r="16" spans="1:21" ht="12.75">
      <c r="A16" s="234"/>
      <c r="B16" s="232"/>
      <c r="C16" s="234"/>
      <c r="D16" s="15" t="s">
        <v>2</v>
      </c>
      <c r="E16" s="16">
        <f>F16+G16+H16+I16+J16+K16+L16</f>
        <v>28337872.549999997</v>
      </c>
      <c r="F16" s="16">
        <v>1591572.35</v>
      </c>
      <c r="G16" s="16">
        <v>7533984.55</v>
      </c>
      <c r="H16" s="16">
        <v>0</v>
      </c>
      <c r="I16" s="16">
        <f>1598226.92+16922443.08</f>
        <v>18520670</v>
      </c>
      <c r="J16" s="16">
        <v>691645.65</v>
      </c>
      <c r="K16" s="16">
        <v>0</v>
      </c>
      <c r="L16" s="16">
        <v>0</v>
      </c>
      <c r="M16" s="53"/>
      <c r="N16" s="235"/>
      <c r="O16" s="235"/>
      <c r="P16" s="235"/>
      <c r="Q16" s="235"/>
      <c r="R16" s="235"/>
      <c r="S16" s="235"/>
      <c r="T16" s="235"/>
      <c r="U16" s="91"/>
    </row>
    <row r="17" spans="1:21" ht="12.75">
      <c r="A17" s="234"/>
      <c r="B17" s="232"/>
      <c r="C17" s="234"/>
      <c r="D17" s="15" t="s">
        <v>0</v>
      </c>
      <c r="E17" s="16">
        <f>F17+G17+H17+I17+J17+K17+L17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53"/>
      <c r="N17" s="235"/>
      <c r="O17" s="235"/>
      <c r="P17" s="235"/>
      <c r="Q17" s="235"/>
      <c r="R17" s="235"/>
      <c r="S17" s="235"/>
      <c r="T17" s="235"/>
      <c r="U17" s="91"/>
    </row>
    <row r="18" spans="1:21" ht="12.75">
      <c r="A18" s="234"/>
      <c r="B18" s="232"/>
      <c r="C18" s="234"/>
      <c r="D18" s="15" t="s">
        <v>1</v>
      </c>
      <c r="E18" s="16">
        <f>F18+G18+H18+I18+J18+K18+L18</f>
        <v>1112400</v>
      </c>
      <c r="F18" s="16">
        <v>0</v>
      </c>
      <c r="G18" s="16">
        <v>1112400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53"/>
      <c r="N18" s="235"/>
      <c r="O18" s="235"/>
      <c r="P18" s="235"/>
      <c r="Q18" s="235"/>
      <c r="R18" s="235"/>
      <c r="S18" s="235"/>
      <c r="T18" s="235"/>
      <c r="U18" s="91"/>
    </row>
    <row r="19" spans="1:21" ht="12.75">
      <c r="A19" s="236"/>
      <c r="B19" s="237"/>
      <c r="C19" s="236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54"/>
      <c r="N19" s="238"/>
      <c r="O19" s="238"/>
      <c r="P19" s="238"/>
      <c r="Q19" s="238"/>
      <c r="R19" s="238"/>
      <c r="S19" s="238"/>
      <c r="T19" s="238"/>
      <c r="U19" s="91"/>
    </row>
    <row r="20" spans="1:21" ht="12.75">
      <c r="A20" s="71" t="s">
        <v>101</v>
      </c>
      <c r="B20" s="239" t="s">
        <v>132</v>
      </c>
      <c r="C20" s="58" t="s">
        <v>128</v>
      </c>
      <c r="D20" s="15" t="s">
        <v>4</v>
      </c>
      <c r="E20" s="16">
        <f>E22+E23+E24+E25</f>
        <v>386704</v>
      </c>
      <c r="F20" s="16">
        <f aca="true" t="shared" si="2" ref="F20:L20">F22+F23+F24+F25</f>
        <v>386704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61" t="s">
        <v>129</v>
      </c>
      <c r="N20" s="152">
        <v>100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91"/>
    </row>
    <row r="21" spans="1:21" ht="12.75">
      <c r="A21" s="234"/>
      <c r="B21" s="232"/>
      <c r="C21" s="234"/>
      <c r="D21" s="55" t="s">
        <v>29</v>
      </c>
      <c r="E21" s="56"/>
      <c r="F21" s="56"/>
      <c r="G21" s="56"/>
      <c r="H21" s="56"/>
      <c r="I21" s="56"/>
      <c r="J21" s="56"/>
      <c r="K21" s="56"/>
      <c r="L21" s="57"/>
      <c r="M21" s="53"/>
      <c r="N21" s="235"/>
      <c r="O21" s="235"/>
      <c r="P21" s="235"/>
      <c r="Q21" s="235"/>
      <c r="R21" s="235"/>
      <c r="S21" s="235"/>
      <c r="T21" s="235"/>
      <c r="U21" s="91"/>
    </row>
    <row r="22" spans="1:21" ht="12.75">
      <c r="A22" s="234"/>
      <c r="B22" s="232"/>
      <c r="C22" s="234"/>
      <c r="D22" s="15" t="s">
        <v>2</v>
      </c>
      <c r="E22" s="16">
        <f>F22+G22+H22+I22+J22+K22+L22</f>
        <v>386704</v>
      </c>
      <c r="F22" s="16">
        <v>386704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53"/>
      <c r="N22" s="235"/>
      <c r="O22" s="235"/>
      <c r="P22" s="235"/>
      <c r="Q22" s="235"/>
      <c r="R22" s="235"/>
      <c r="S22" s="235"/>
      <c r="T22" s="235"/>
      <c r="U22" s="91"/>
    </row>
    <row r="23" spans="1:21" ht="12.75">
      <c r="A23" s="234"/>
      <c r="B23" s="232"/>
      <c r="C23" s="234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53"/>
      <c r="N23" s="235"/>
      <c r="O23" s="235"/>
      <c r="P23" s="235"/>
      <c r="Q23" s="235"/>
      <c r="R23" s="235"/>
      <c r="S23" s="235"/>
      <c r="T23" s="235"/>
      <c r="U23" s="91"/>
    </row>
    <row r="24" spans="1:21" ht="12.75">
      <c r="A24" s="234"/>
      <c r="B24" s="232"/>
      <c r="C24" s="234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53"/>
      <c r="N24" s="235"/>
      <c r="O24" s="235"/>
      <c r="P24" s="235"/>
      <c r="Q24" s="235"/>
      <c r="R24" s="235"/>
      <c r="S24" s="235"/>
      <c r="T24" s="235"/>
      <c r="U24" s="91"/>
    </row>
    <row r="25" spans="1:21" ht="12.75">
      <c r="A25" s="236"/>
      <c r="B25" s="237"/>
      <c r="C25" s="236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54"/>
      <c r="N25" s="238"/>
      <c r="O25" s="238"/>
      <c r="P25" s="238"/>
      <c r="Q25" s="238"/>
      <c r="R25" s="238"/>
      <c r="S25" s="238"/>
      <c r="T25" s="238"/>
      <c r="U25" s="91"/>
    </row>
    <row r="26" spans="1:21" ht="12.75">
      <c r="A26" s="71" t="s">
        <v>133</v>
      </c>
      <c r="B26" s="239" t="s">
        <v>134</v>
      </c>
      <c r="C26" s="58" t="s">
        <v>128</v>
      </c>
      <c r="D26" s="15" t="s">
        <v>4</v>
      </c>
      <c r="E26" s="16">
        <f>E28+E29+E30+E31</f>
        <v>420111.06</v>
      </c>
      <c r="F26" s="16">
        <f aca="true" t="shared" si="3" ref="F26:L26">F28+F29+F30+F31</f>
        <v>420111.06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61" t="s">
        <v>129</v>
      </c>
      <c r="N26" s="152">
        <v>100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91"/>
    </row>
    <row r="27" spans="1:21" ht="12.75">
      <c r="A27" s="234"/>
      <c r="B27" s="232"/>
      <c r="C27" s="234"/>
      <c r="D27" s="55" t="s">
        <v>29</v>
      </c>
      <c r="E27" s="56"/>
      <c r="F27" s="56"/>
      <c r="G27" s="56"/>
      <c r="H27" s="56"/>
      <c r="I27" s="56"/>
      <c r="J27" s="56"/>
      <c r="K27" s="56"/>
      <c r="L27" s="57"/>
      <c r="M27" s="53"/>
      <c r="N27" s="235"/>
      <c r="O27" s="235"/>
      <c r="P27" s="235"/>
      <c r="Q27" s="235"/>
      <c r="R27" s="235"/>
      <c r="S27" s="235"/>
      <c r="T27" s="235"/>
      <c r="U27" s="91"/>
    </row>
    <row r="28" spans="1:21" ht="12.75">
      <c r="A28" s="234"/>
      <c r="B28" s="232"/>
      <c r="C28" s="234"/>
      <c r="D28" s="15" t="s">
        <v>2</v>
      </c>
      <c r="E28" s="16">
        <f>F28+G28+H28+I28+J28+K28+L28</f>
        <v>420111.06</v>
      </c>
      <c r="F28" s="16">
        <v>420111.06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53"/>
      <c r="N28" s="235"/>
      <c r="O28" s="235"/>
      <c r="P28" s="235"/>
      <c r="Q28" s="235"/>
      <c r="R28" s="235"/>
      <c r="S28" s="235"/>
      <c r="T28" s="235"/>
      <c r="U28" s="91"/>
    </row>
    <row r="29" spans="1:21" ht="12.75">
      <c r="A29" s="234"/>
      <c r="B29" s="232"/>
      <c r="C29" s="234"/>
      <c r="D29" s="15" t="s">
        <v>0</v>
      </c>
      <c r="E29" s="16">
        <f>F29+G29+H29+I29+J29+K29+L29</f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53"/>
      <c r="N29" s="235"/>
      <c r="O29" s="235"/>
      <c r="P29" s="235"/>
      <c r="Q29" s="235"/>
      <c r="R29" s="235"/>
      <c r="S29" s="235"/>
      <c r="T29" s="235"/>
      <c r="U29" s="91"/>
    </row>
    <row r="30" spans="1:21" ht="12.75">
      <c r="A30" s="234"/>
      <c r="B30" s="232"/>
      <c r="C30" s="234"/>
      <c r="D30" s="15" t="s">
        <v>1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53"/>
      <c r="N30" s="235"/>
      <c r="O30" s="235"/>
      <c r="P30" s="235"/>
      <c r="Q30" s="235"/>
      <c r="R30" s="235"/>
      <c r="S30" s="235"/>
      <c r="T30" s="235"/>
      <c r="U30" s="91"/>
    </row>
    <row r="31" spans="1:21" ht="18" customHeight="1">
      <c r="A31" s="236"/>
      <c r="B31" s="237"/>
      <c r="C31" s="236"/>
      <c r="D31" s="15" t="s">
        <v>3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54"/>
      <c r="N31" s="238"/>
      <c r="O31" s="238"/>
      <c r="P31" s="238"/>
      <c r="Q31" s="238"/>
      <c r="R31" s="238"/>
      <c r="S31" s="238"/>
      <c r="T31" s="238"/>
      <c r="U31" s="92"/>
    </row>
    <row r="32" spans="1:21" ht="12.75">
      <c r="A32" s="71"/>
      <c r="B32" s="240" t="s">
        <v>104</v>
      </c>
      <c r="C32" s="58"/>
      <c r="D32" s="15" t="s">
        <v>4</v>
      </c>
      <c r="E32" s="16">
        <f>E34+E35+E36+E37</f>
        <v>31289970.439999998</v>
      </c>
      <c r="F32" s="16">
        <f>F34</f>
        <v>3387030.24</v>
      </c>
      <c r="G32" s="16">
        <f aca="true" t="shared" si="4" ref="G32:L32">G34+G35+G36+G37</f>
        <v>8655664.55</v>
      </c>
      <c r="H32" s="16">
        <f t="shared" si="4"/>
        <v>34960</v>
      </c>
      <c r="I32" s="16">
        <f t="shared" si="4"/>
        <v>18520670</v>
      </c>
      <c r="J32" s="16">
        <f t="shared" si="4"/>
        <v>691645.65</v>
      </c>
      <c r="K32" s="16">
        <f t="shared" si="4"/>
        <v>0</v>
      </c>
      <c r="L32" s="16">
        <f t="shared" si="4"/>
        <v>0</v>
      </c>
      <c r="M32" s="65"/>
      <c r="N32" s="241"/>
      <c r="O32" s="241"/>
      <c r="P32" s="241"/>
      <c r="Q32" s="241"/>
      <c r="R32" s="241"/>
      <c r="S32" s="241"/>
      <c r="T32" s="241"/>
      <c r="U32" s="105"/>
    </row>
    <row r="33" spans="1:21" ht="12.75">
      <c r="A33" s="234"/>
      <c r="B33" s="242"/>
      <c r="C33" s="234"/>
      <c r="D33" s="55" t="s">
        <v>29</v>
      </c>
      <c r="E33" s="56"/>
      <c r="F33" s="56"/>
      <c r="G33" s="56"/>
      <c r="H33" s="56"/>
      <c r="I33" s="56"/>
      <c r="J33" s="56"/>
      <c r="K33" s="56"/>
      <c r="L33" s="57"/>
      <c r="M33" s="105"/>
      <c r="N33" s="243"/>
      <c r="O33" s="243"/>
      <c r="P33" s="243"/>
      <c r="Q33" s="243"/>
      <c r="R33" s="243"/>
      <c r="S33" s="243"/>
      <c r="T33" s="243"/>
      <c r="U33" s="244"/>
    </row>
    <row r="34" spans="1:21" ht="12.75">
      <c r="A34" s="234"/>
      <c r="B34" s="242"/>
      <c r="C34" s="234"/>
      <c r="D34" s="15" t="s">
        <v>2</v>
      </c>
      <c r="E34" s="16">
        <f>F34+G34+H34+I34+J34+K34+L34</f>
        <v>30177570.439999998</v>
      </c>
      <c r="F34" s="16">
        <f>F10+F16+F22+F28</f>
        <v>3387030.24</v>
      </c>
      <c r="G34" s="16">
        <f>G10+G16+G22+G28</f>
        <v>7543264.55</v>
      </c>
      <c r="H34" s="16">
        <f>H10</f>
        <v>34960</v>
      </c>
      <c r="I34" s="16">
        <f>I14</f>
        <v>18520670</v>
      </c>
      <c r="J34" s="16">
        <f>J16</f>
        <v>691645.65</v>
      </c>
      <c r="K34" s="16">
        <v>0</v>
      </c>
      <c r="L34" s="16">
        <v>0</v>
      </c>
      <c r="M34" s="105"/>
      <c r="N34" s="243"/>
      <c r="O34" s="243"/>
      <c r="P34" s="243"/>
      <c r="Q34" s="243"/>
      <c r="R34" s="243"/>
      <c r="S34" s="243"/>
      <c r="T34" s="243"/>
      <c r="U34" s="244"/>
    </row>
    <row r="35" spans="1:21" ht="12.75">
      <c r="A35" s="234"/>
      <c r="B35" s="242"/>
      <c r="C35" s="234"/>
      <c r="D35" s="15" t="s">
        <v>0</v>
      </c>
      <c r="E35" s="16">
        <f>F35+G35+H35+I35+J35+K35+L35</f>
        <v>0</v>
      </c>
      <c r="F35" s="16">
        <v>0</v>
      </c>
      <c r="G35" s="16">
        <f>0</f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05"/>
      <c r="N35" s="243"/>
      <c r="O35" s="243"/>
      <c r="P35" s="243"/>
      <c r="Q35" s="243"/>
      <c r="R35" s="243"/>
      <c r="S35" s="243"/>
      <c r="T35" s="243"/>
      <c r="U35" s="244"/>
    </row>
    <row r="36" spans="1:21" ht="12.75">
      <c r="A36" s="234"/>
      <c r="B36" s="242"/>
      <c r="C36" s="234"/>
      <c r="D36" s="15" t="s">
        <v>1</v>
      </c>
      <c r="E36" s="16">
        <f>F36+G36+H36+I36+J36+K36+L36</f>
        <v>1112400</v>
      </c>
      <c r="F36" s="16">
        <v>0</v>
      </c>
      <c r="G36" s="16">
        <f>G18</f>
        <v>1112400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05"/>
      <c r="N36" s="243"/>
      <c r="O36" s="243"/>
      <c r="P36" s="243"/>
      <c r="Q36" s="243"/>
      <c r="R36" s="243"/>
      <c r="S36" s="243"/>
      <c r="T36" s="243"/>
      <c r="U36" s="244"/>
    </row>
    <row r="37" spans="1:21" ht="12.75">
      <c r="A37" s="236"/>
      <c r="B37" s="245"/>
      <c r="C37" s="236"/>
      <c r="D37" s="15" t="s">
        <v>3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06"/>
      <c r="N37" s="246"/>
      <c r="O37" s="246"/>
      <c r="P37" s="246"/>
      <c r="Q37" s="246"/>
      <c r="R37" s="246"/>
      <c r="S37" s="246"/>
      <c r="T37" s="246"/>
      <c r="U37" s="247"/>
    </row>
    <row r="38" spans="1:21" ht="12.75">
      <c r="A38" s="12">
        <v>2</v>
      </c>
      <c r="B38" s="229" t="s">
        <v>135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1"/>
    </row>
    <row r="39" spans="1:21" ht="12.75" customHeight="1">
      <c r="A39" s="71" t="s">
        <v>6</v>
      </c>
      <c r="B39" s="68" t="s">
        <v>136</v>
      </c>
      <c r="C39" s="58" t="s">
        <v>9</v>
      </c>
      <c r="D39" s="15" t="s">
        <v>4</v>
      </c>
      <c r="E39" s="16">
        <f>E41+E42+E43+E44</f>
        <v>3942314</v>
      </c>
      <c r="F39" s="16">
        <f aca="true" t="shared" si="5" ref="F39:L39">F41+F42+F43+F44</f>
        <v>3038917</v>
      </c>
      <c r="G39" s="16">
        <f t="shared" si="5"/>
        <v>0</v>
      </c>
      <c r="H39" s="16">
        <f t="shared" si="5"/>
        <v>903397</v>
      </c>
      <c r="I39" s="16">
        <f t="shared" si="5"/>
        <v>0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61" t="s">
        <v>129</v>
      </c>
      <c r="N39" s="152">
        <v>100</v>
      </c>
      <c r="O39" s="152">
        <v>0</v>
      </c>
      <c r="P39" s="152">
        <v>100</v>
      </c>
      <c r="Q39" s="152">
        <v>0</v>
      </c>
      <c r="R39" s="152">
        <v>0</v>
      </c>
      <c r="S39" s="152">
        <v>0</v>
      </c>
      <c r="T39" s="152">
        <v>0</v>
      </c>
      <c r="U39" s="61" t="s">
        <v>130</v>
      </c>
    </row>
    <row r="40" spans="1:21" ht="12.75" customHeight="1">
      <c r="A40" s="234"/>
      <c r="B40" s="244"/>
      <c r="C40" s="234"/>
      <c r="D40" s="55" t="s">
        <v>29</v>
      </c>
      <c r="E40" s="56"/>
      <c r="F40" s="56"/>
      <c r="G40" s="56"/>
      <c r="H40" s="56"/>
      <c r="I40" s="56"/>
      <c r="J40" s="56"/>
      <c r="K40" s="56"/>
      <c r="L40" s="57"/>
      <c r="M40" s="53"/>
      <c r="N40" s="153"/>
      <c r="O40" s="153"/>
      <c r="P40" s="153"/>
      <c r="Q40" s="153"/>
      <c r="R40" s="153"/>
      <c r="S40" s="153"/>
      <c r="T40" s="153"/>
      <c r="U40" s="91"/>
    </row>
    <row r="41" spans="1:21" ht="12.75" customHeight="1">
      <c r="A41" s="234"/>
      <c r="B41" s="244"/>
      <c r="C41" s="234"/>
      <c r="D41" s="15" t="s">
        <v>2</v>
      </c>
      <c r="E41" s="16">
        <f>F41+G41+H41+I41+J41+K41+L41</f>
        <v>3942314</v>
      </c>
      <c r="F41" s="16">
        <v>3038917</v>
      </c>
      <c r="G41" s="16">
        <v>0</v>
      </c>
      <c r="H41" s="16">
        <v>903397</v>
      </c>
      <c r="I41" s="16">
        <v>0</v>
      </c>
      <c r="J41" s="16">
        <v>0</v>
      </c>
      <c r="K41" s="16">
        <v>0</v>
      </c>
      <c r="L41" s="16">
        <v>0</v>
      </c>
      <c r="M41" s="53"/>
      <c r="N41" s="153"/>
      <c r="O41" s="153"/>
      <c r="P41" s="153"/>
      <c r="Q41" s="153"/>
      <c r="R41" s="153"/>
      <c r="S41" s="153"/>
      <c r="T41" s="153"/>
      <c r="U41" s="91"/>
    </row>
    <row r="42" spans="1:21" ht="12.75" customHeight="1">
      <c r="A42" s="234"/>
      <c r="B42" s="244"/>
      <c r="C42" s="234"/>
      <c r="D42" s="15" t="s">
        <v>0</v>
      </c>
      <c r="E42" s="16">
        <f>F42+G42+H42+I42+J42+K42+L42</f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53"/>
      <c r="N42" s="153"/>
      <c r="O42" s="153"/>
      <c r="P42" s="153"/>
      <c r="Q42" s="153"/>
      <c r="R42" s="153"/>
      <c r="S42" s="153"/>
      <c r="T42" s="153"/>
      <c r="U42" s="91"/>
    </row>
    <row r="43" spans="1:21" ht="12.75" customHeight="1">
      <c r="A43" s="234"/>
      <c r="B43" s="244"/>
      <c r="C43" s="234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53"/>
      <c r="N43" s="153"/>
      <c r="O43" s="153"/>
      <c r="P43" s="153"/>
      <c r="Q43" s="153"/>
      <c r="R43" s="153"/>
      <c r="S43" s="153"/>
      <c r="T43" s="153"/>
      <c r="U43" s="91"/>
    </row>
    <row r="44" spans="1:21" ht="12.75" customHeight="1">
      <c r="A44" s="236"/>
      <c r="B44" s="247"/>
      <c r="C44" s="236"/>
      <c r="D44" s="15" t="s">
        <v>3</v>
      </c>
      <c r="E44" s="16">
        <f>F44+G44+H44+I44+J44+K44+L44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54"/>
      <c r="N44" s="153"/>
      <c r="O44" s="153"/>
      <c r="P44" s="153"/>
      <c r="Q44" s="153"/>
      <c r="R44" s="153"/>
      <c r="S44" s="153"/>
      <c r="T44" s="153"/>
      <c r="U44" s="91"/>
    </row>
    <row r="45" spans="1:21" ht="12.75" customHeight="1">
      <c r="A45" s="71"/>
      <c r="B45" s="240" t="s">
        <v>114</v>
      </c>
      <c r="C45" s="58"/>
      <c r="D45" s="15" t="s">
        <v>4</v>
      </c>
      <c r="E45" s="16">
        <f>F45+G45+H45+I45+J45+K45+L45</f>
        <v>3942314</v>
      </c>
      <c r="F45" s="16">
        <f>F47</f>
        <v>3038917</v>
      </c>
      <c r="G45" s="16">
        <f aca="true" t="shared" si="6" ref="G45:L45">G47</f>
        <v>0</v>
      </c>
      <c r="H45" s="16">
        <f t="shared" si="6"/>
        <v>903397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77"/>
      <c r="N45" s="241"/>
      <c r="O45" s="241"/>
      <c r="P45" s="241"/>
      <c r="Q45" s="241"/>
      <c r="R45" s="241"/>
      <c r="S45" s="241"/>
      <c r="T45" s="241"/>
      <c r="U45" s="91"/>
    </row>
    <row r="46" spans="1:21" ht="12.75" customHeight="1">
      <c r="A46" s="234"/>
      <c r="B46" s="242"/>
      <c r="C46" s="234"/>
      <c r="D46" s="55" t="s">
        <v>29</v>
      </c>
      <c r="E46" s="56"/>
      <c r="F46" s="56"/>
      <c r="G46" s="56"/>
      <c r="H46" s="56"/>
      <c r="I46" s="56"/>
      <c r="J46" s="56"/>
      <c r="K46" s="56"/>
      <c r="L46" s="57"/>
      <c r="M46" s="248"/>
      <c r="N46" s="243"/>
      <c r="O46" s="243"/>
      <c r="P46" s="243"/>
      <c r="Q46" s="243"/>
      <c r="R46" s="243"/>
      <c r="S46" s="243"/>
      <c r="T46" s="243"/>
      <c r="U46" s="234"/>
    </row>
    <row r="47" spans="1:21" ht="12.75" customHeight="1">
      <c r="A47" s="234"/>
      <c r="B47" s="242"/>
      <c r="C47" s="234"/>
      <c r="D47" s="15" t="s">
        <v>2</v>
      </c>
      <c r="E47" s="16">
        <f>F47+G47+H47+I47+J47+K47+L47</f>
        <v>3942314</v>
      </c>
      <c r="F47" s="16">
        <f>F41</f>
        <v>3038917</v>
      </c>
      <c r="G47" s="16">
        <f aca="true" t="shared" si="7" ref="G47:L47">G41</f>
        <v>0</v>
      </c>
      <c r="H47" s="16">
        <f t="shared" si="7"/>
        <v>903397</v>
      </c>
      <c r="I47" s="16">
        <f t="shared" si="7"/>
        <v>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248"/>
      <c r="N47" s="243"/>
      <c r="O47" s="243"/>
      <c r="P47" s="243"/>
      <c r="Q47" s="243"/>
      <c r="R47" s="243"/>
      <c r="S47" s="243"/>
      <c r="T47" s="243"/>
      <c r="U47" s="234"/>
    </row>
    <row r="48" spans="1:21" ht="12.75" customHeight="1">
      <c r="A48" s="234"/>
      <c r="B48" s="242"/>
      <c r="C48" s="234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248"/>
      <c r="N48" s="243"/>
      <c r="O48" s="243"/>
      <c r="P48" s="243"/>
      <c r="Q48" s="243"/>
      <c r="R48" s="243"/>
      <c r="S48" s="243"/>
      <c r="T48" s="243"/>
      <c r="U48" s="234"/>
    </row>
    <row r="49" spans="1:21" ht="12.75" customHeight="1">
      <c r="A49" s="234"/>
      <c r="B49" s="242"/>
      <c r="C49" s="234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248"/>
      <c r="N49" s="243"/>
      <c r="O49" s="243"/>
      <c r="P49" s="243"/>
      <c r="Q49" s="243"/>
      <c r="R49" s="243"/>
      <c r="S49" s="243"/>
      <c r="T49" s="243"/>
      <c r="U49" s="234"/>
    </row>
    <row r="50" spans="1:21" ht="12.75" customHeight="1">
      <c r="A50" s="236"/>
      <c r="B50" s="245"/>
      <c r="C50" s="236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248"/>
      <c r="N50" s="246"/>
      <c r="O50" s="246"/>
      <c r="P50" s="246"/>
      <c r="Q50" s="246"/>
      <c r="R50" s="246"/>
      <c r="S50" s="246"/>
      <c r="T50" s="246"/>
      <c r="U50" s="236"/>
    </row>
    <row r="51" spans="1:21" ht="12.75">
      <c r="A51" s="93"/>
      <c r="B51" s="240" t="s">
        <v>137</v>
      </c>
      <c r="C51" s="58"/>
      <c r="D51" s="15" t="s">
        <v>4</v>
      </c>
      <c r="E51" s="16">
        <f>E53+E54+E55+E56</f>
        <v>35232284.44</v>
      </c>
      <c r="F51" s="16">
        <f aca="true" t="shared" si="8" ref="F51:L51">F53+F54+F55+F56</f>
        <v>6425947.24</v>
      </c>
      <c r="G51" s="16">
        <f t="shared" si="8"/>
        <v>8655664.55</v>
      </c>
      <c r="H51" s="16">
        <f t="shared" si="8"/>
        <v>938357</v>
      </c>
      <c r="I51" s="16">
        <f t="shared" si="8"/>
        <v>18520670</v>
      </c>
      <c r="J51" s="16">
        <f t="shared" si="8"/>
        <v>691645.65</v>
      </c>
      <c r="K51" s="16">
        <f t="shared" si="8"/>
        <v>0</v>
      </c>
      <c r="L51" s="16">
        <f t="shared" si="8"/>
        <v>0</v>
      </c>
      <c r="M51" s="77"/>
      <c r="N51" s="241"/>
      <c r="O51" s="241"/>
      <c r="P51" s="241"/>
      <c r="Q51" s="241"/>
      <c r="R51" s="241"/>
      <c r="S51" s="241"/>
      <c r="T51" s="241"/>
      <c r="U51" s="105"/>
    </row>
    <row r="52" spans="1:21" ht="12.75">
      <c r="A52" s="93"/>
      <c r="B52" s="242"/>
      <c r="C52" s="59"/>
      <c r="D52" s="55" t="s">
        <v>29</v>
      </c>
      <c r="E52" s="56"/>
      <c r="F52" s="56"/>
      <c r="G52" s="56"/>
      <c r="H52" s="56"/>
      <c r="I52" s="56"/>
      <c r="J52" s="56"/>
      <c r="K52" s="56"/>
      <c r="L52" s="57"/>
      <c r="M52" s="248"/>
      <c r="N52" s="243"/>
      <c r="O52" s="243"/>
      <c r="P52" s="243"/>
      <c r="Q52" s="243"/>
      <c r="R52" s="243"/>
      <c r="S52" s="243"/>
      <c r="T52" s="243"/>
      <c r="U52" s="244"/>
    </row>
    <row r="53" spans="1:21" ht="12.75">
      <c r="A53" s="93"/>
      <c r="B53" s="242"/>
      <c r="C53" s="59"/>
      <c r="D53" s="15" t="s">
        <v>2</v>
      </c>
      <c r="E53" s="16">
        <f>F53+G53+H53+I53+J53+K53+L53</f>
        <v>34119884.44</v>
      </c>
      <c r="F53" s="16">
        <f>F34+F47</f>
        <v>6425947.24</v>
      </c>
      <c r="G53" s="16">
        <f>G34+G47</f>
        <v>7543264.55</v>
      </c>
      <c r="H53" s="16">
        <f>H34+H47</f>
        <v>938357</v>
      </c>
      <c r="I53" s="16">
        <f>I34</f>
        <v>18520670</v>
      </c>
      <c r="J53" s="16">
        <f>J34</f>
        <v>691645.65</v>
      </c>
      <c r="K53" s="16">
        <v>0</v>
      </c>
      <c r="L53" s="16">
        <v>0</v>
      </c>
      <c r="M53" s="248"/>
      <c r="N53" s="243"/>
      <c r="O53" s="243"/>
      <c r="P53" s="243"/>
      <c r="Q53" s="243"/>
      <c r="R53" s="243"/>
      <c r="S53" s="243"/>
      <c r="T53" s="243"/>
      <c r="U53" s="244"/>
    </row>
    <row r="54" spans="1:21" ht="12.75">
      <c r="A54" s="93"/>
      <c r="B54" s="242"/>
      <c r="C54" s="59"/>
      <c r="D54" s="15" t="s">
        <v>0</v>
      </c>
      <c r="E54" s="16">
        <f>F54+G54+H54+I54+J54+K54+L54</f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248"/>
      <c r="N54" s="243"/>
      <c r="O54" s="243"/>
      <c r="P54" s="243"/>
      <c r="Q54" s="243"/>
      <c r="R54" s="243"/>
      <c r="S54" s="243"/>
      <c r="T54" s="243"/>
      <c r="U54" s="244"/>
    </row>
    <row r="55" spans="1:21" ht="12.75">
      <c r="A55" s="93"/>
      <c r="B55" s="242"/>
      <c r="C55" s="59"/>
      <c r="D55" s="15" t="s">
        <v>1</v>
      </c>
      <c r="E55" s="16">
        <f>F55+G55+H55+I55+J55+K55+L55</f>
        <v>1112400</v>
      </c>
      <c r="F55" s="16">
        <v>0</v>
      </c>
      <c r="G55" s="16">
        <f>G36</f>
        <v>1112400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248"/>
      <c r="N55" s="243"/>
      <c r="O55" s="243"/>
      <c r="P55" s="243"/>
      <c r="Q55" s="243"/>
      <c r="R55" s="243"/>
      <c r="S55" s="243"/>
      <c r="T55" s="243"/>
      <c r="U55" s="244"/>
    </row>
    <row r="56" spans="1:21" ht="12.75">
      <c r="A56" s="93"/>
      <c r="B56" s="245"/>
      <c r="C56" s="60"/>
      <c r="D56" s="15" t="s">
        <v>3</v>
      </c>
      <c r="E56" s="16">
        <f>F56+G56+H56+I56+J56+K56+L56</f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49"/>
      <c r="N56" s="246"/>
      <c r="O56" s="246"/>
      <c r="P56" s="246"/>
      <c r="Q56" s="246"/>
      <c r="R56" s="246"/>
      <c r="S56" s="246"/>
      <c r="T56" s="246"/>
      <c r="U56" s="244"/>
    </row>
  </sheetData>
  <sheetProtection/>
  <mergeCells count="112">
    <mergeCell ref="U51:U56"/>
    <mergeCell ref="D52:L52"/>
    <mergeCell ref="O51:O56"/>
    <mergeCell ref="P51:P56"/>
    <mergeCell ref="Q51:Q56"/>
    <mergeCell ref="R51:R56"/>
    <mergeCell ref="S51:S56"/>
    <mergeCell ref="T51:T56"/>
    <mergeCell ref="D46:L46"/>
    <mergeCell ref="A51:A56"/>
    <mergeCell ref="B51:B56"/>
    <mergeCell ref="C51:C56"/>
    <mergeCell ref="M51:M56"/>
    <mergeCell ref="N51:N56"/>
    <mergeCell ref="P45:P50"/>
    <mergeCell ref="Q45:Q50"/>
    <mergeCell ref="R45:R50"/>
    <mergeCell ref="S45:S50"/>
    <mergeCell ref="T45:T50"/>
    <mergeCell ref="U45:U50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B38:U38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P32:P37"/>
    <mergeCell ref="Q32:Q37"/>
    <mergeCell ref="R32:R37"/>
    <mergeCell ref="S32:S37"/>
    <mergeCell ref="T32:T37"/>
    <mergeCell ref="U32:U37"/>
    <mergeCell ref="A32:A37"/>
    <mergeCell ref="B32:B37"/>
    <mergeCell ref="C32:C37"/>
    <mergeCell ref="M32:M37"/>
    <mergeCell ref="N32:N37"/>
    <mergeCell ref="O32:O37"/>
    <mergeCell ref="D33:L33"/>
    <mergeCell ref="P26:P31"/>
    <mergeCell ref="Q26:Q31"/>
    <mergeCell ref="R26:R31"/>
    <mergeCell ref="S26:S31"/>
    <mergeCell ref="T26:T31"/>
    <mergeCell ref="D27:L27"/>
    <mergeCell ref="A26:A31"/>
    <mergeCell ref="B26:B31"/>
    <mergeCell ref="C26:C31"/>
    <mergeCell ref="M26:M31"/>
    <mergeCell ref="N26:N31"/>
    <mergeCell ref="O26:O31"/>
    <mergeCell ref="O20:O25"/>
    <mergeCell ref="P20:P25"/>
    <mergeCell ref="Q20:Q25"/>
    <mergeCell ref="R20:R25"/>
    <mergeCell ref="S20:S25"/>
    <mergeCell ref="T20:T25"/>
    <mergeCell ref="D15:L15"/>
    <mergeCell ref="A20:A25"/>
    <mergeCell ref="B20:B25"/>
    <mergeCell ref="C20:C25"/>
    <mergeCell ref="M20:M25"/>
    <mergeCell ref="N20:N25"/>
    <mergeCell ref="D21:L21"/>
    <mergeCell ref="O14:O19"/>
    <mergeCell ref="P14:P19"/>
    <mergeCell ref="Q14:Q19"/>
    <mergeCell ref="R14:R19"/>
    <mergeCell ref="S14:S19"/>
    <mergeCell ref="T14:T19"/>
    <mergeCell ref="R8:R13"/>
    <mergeCell ref="S8:S13"/>
    <mergeCell ref="T8:T13"/>
    <mergeCell ref="U8:U31"/>
    <mergeCell ref="D9:L9"/>
    <mergeCell ref="A14:A19"/>
    <mergeCell ref="B14:B19"/>
    <mergeCell ref="C14:C19"/>
    <mergeCell ref="M14:M19"/>
    <mergeCell ref="N14:N19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2017-04-11T06:43:40Z</cp:lastPrinted>
  <dcterms:created xsi:type="dcterms:W3CDTF">2013-06-06T11:09:14Z</dcterms:created>
  <dcterms:modified xsi:type="dcterms:W3CDTF">2017-04-17T14:41:47Z</dcterms:modified>
  <cp:category/>
  <cp:version/>
  <cp:contentType/>
  <cp:contentStatus/>
</cp:coreProperties>
</file>