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565" activeTab="0"/>
  </bookViews>
  <sheets>
    <sheet name="17.1 перечень МКД" sheetId="1" r:id="rId1"/>
  </sheets>
  <externalReferences>
    <externalReference r:id="rId4"/>
  </externalReference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<sst xmlns="http://schemas.openxmlformats.org/spreadsheetml/2006/main" count="106" uniqueCount="51">
  <si>
    <t>Перечень многоквартирных домов ЗАТО Александровск 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</si>
  <si>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</si>
  <si>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</si>
  <si>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</si>
  <si>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</si>
  <si>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</si>
  <si>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</si>
  <si>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</si>
  <si>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</si>
  <si>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</si>
  <si>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</si>
  <si>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</si>
  <si>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</si>
  <si>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</si>
  <si>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</si>
  <si>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</si>
  <si>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</si>
  <si>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</si>
  <si>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</si>
  <si>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</si>
  <si>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</si>
  <si>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</si>
  <si>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</si>
  <si>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</si>
  <si>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</si>
  <si>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</si>
  <si>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</si>
  <si>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МО ЗАТО Александровск</t>
  </si>
  <si>
    <t>Итого по МО :</t>
  </si>
  <si>
    <t>г. Полярный, ул. Фисановича,  д. 9</t>
  </si>
  <si>
    <t>нет</t>
  </si>
  <si>
    <t>панель</t>
  </si>
  <si>
    <t>09.2014</t>
  </si>
  <si>
    <t>г. Полярный, ул. Красный Горн,  д. 17</t>
  </si>
  <si>
    <t>г. Полярный, ул. Красный Горн,  д. 9</t>
  </si>
  <si>
    <t>г. Полярный, ул. Героев Североморцев,  д. 15</t>
  </si>
  <si>
    <t>г. Полярный, ул. Героев Тумана,  д. 6</t>
  </si>
  <si>
    <t>кирпич</t>
  </si>
  <si>
    <t>г. Полярный, ул. Сивко,  д. 15</t>
  </si>
  <si>
    <t>г. Полярный, ул. Сивко,  д. 10</t>
  </si>
  <si>
    <t>г. Полярный, ул. Сивко,  д. 12</t>
  </si>
  <si>
    <t>г. Полярный, ул. Видяева, д. 10</t>
  </si>
  <si>
    <t>г. Полярный, ул. Видяева,  д. 11</t>
  </si>
  <si>
    <t>г. Полярный, ул. Видяева,  д. 12</t>
  </si>
  <si>
    <t>г. Полярный, ул. Гаджиева,  д. 2</t>
  </si>
  <si>
    <t>г. Полярный, ул. Гаджиева,  д. 2а</t>
  </si>
  <si>
    <t>г. Полярный, ул. Гаджиева,    д. 10</t>
  </si>
  <si>
    <t>г. Полярный, ул. Гандюхина, д. 3</t>
  </si>
  <si>
    <t>г. Полярный, ул. Гандюхина,  д. 14</t>
  </si>
  <si>
    <t>г. Полярный, ул. Гандюхина,   д. 15</t>
  </si>
  <si>
    <t>Приложение № 1
к постановлению администрации ЗАТО Александровск
от ____________ № 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</si>
</sst>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shrinkToFit="1"/>
    </xf>
    <xf numFmtId="0" fontId="43" fillId="0" borderId="0" xfId="0" applyFont="1" applyAlignment="1">
      <alignment/>
    </xf>
    <xf numFmtId="4" fontId="42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shrinkToFit="1"/>
    </xf>
    <xf numFmtId="0" fontId="42" fillId="0" borderId="20" xfId="0" applyFont="1" applyFill="1" applyBorder="1" applyAlignment="1">
      <alignment vertical="center" shrinkToFit="1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 textRotation="90" wrapText="1"/>
    </xf>
    <xf numFmtId="0" fontId="42" fillId="0" borderId="22" xfId="0" applyFont="1" applyFill="1" applyBorder="1" applyAlignment="1">
      <alignment horizontal="center" vertical="center" textRotation="90" wrapText="1"/>
    </xf>
    <xf numFmtId="0" fontId="42" fillId="0" borderId="23" xfId="0" applyFont="1" applyFill="1" applyBorder="1" applyAlignment="1">
      <alignment horizontal="center" vertical="center" textRotation="90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textRotation="90" wrapText="1"/>
    </xf>
    <xf numFmtId="0" fontId="42" fillId="0" borderId="28" xfId="0" applyFont="1" applyFill="1" applyBorder="1" applyAlignment="1">
      <alignment horizontal="center" vertical="center" textRotation="90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45" fillId="0" borderId="32" xfId="0" applyFont="1" applyBorder="1" applyAlignment="1">
      <alignment horizontal="center" vertical="top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textRotation="90"/>
    </xf>
    <xf numFmtId="0" fontId="42" fillId="0" borderId="22" xfId="0" applyFont="1" applyFill="1" applyBorder="1" applyAlignment="1">
      <alignment horizontal="center" vertical="center" textRotation="90"/>
    </xf>
    <xf numFmtId="0" fontId="42" fillId="0" borderId="23" xfId="0" applyFont="1" applyFill="1" applyBorder="1" applyAlignment="1">
      <alignment horizontal="center" vertical="center" textRotation="9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0;&#1075;&#1072;%20&#1045;&#1083;&#1100;&#1094;&#1086;&#1074;&#1072;\&#1040;&#1051;&#1045;&#1050;&#1057;&#1040;&#1053;&#1044;&#1056;&#1054;&#1042;&#1057;&#1050;\&#1050;&#1072;&#1087;&#1080;&#1090;&#1072;&#1083;&#1100;&#1085;&#1099;&#1081;%20&#1088;&#1077;&#1084;&#1086;&#1085;&#1090;%20&#1052;&#1050;&#1044;\2014\&#1092;&#1080;&#1085;&#1072;&#1085;&#1089;%20&#1087;&#1086;&#1076;&#1076;&#1077;&#1088;&#1078;&#1082;&#1072;\&#1060;&#1054;&#1056;&#1052;&#1067;%20&#1082;%20&#1047;&#1040;&#1071;&#1042;&#1050;&#1045;%2007.07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перечень"/>
      <sheetName val="2 ЗУ"/>
      <sheetName val="3 тарифы"/>
      <sheetName val="4.1 права собств (свод)"/>
      <sheetName val="4.2 права собств (инфо)"/>
      <sheetName val="4.3 - права собств (график)"/>
      <sheetName val="5.1 долгосрочка"/>
      <sheetName val="5.2 долгосрочка (объемы)"/>
      <sheetName val="6.2 (I)"/>
      <sheetName val="6.2 (II)"/>
      <sheetName val=" 7.1 (I)"/>
      <sheetName val="7.1 (II)"/>
      <sheetName val="7.2 (I)"/>
      <sheetName val="7.2 (II)"/>
      <sheetName val="8.1 (I)"/>
      <sheetName val="8.1 (II)"/>
      <sheetName val="9"/>
      <sheetName val="10 - РАД"/>
      <sheetName val="11 - МО получатели"/>
      <sheetName val="12 - график"/>
      <sheetName val="13.1 - НКО"/>
      <sheetName val="13.2 СМИ"/>
      <sheetName val="13.3 горячая линия"/>
      <sheetName val="14"/>
      <sheetName val="15.1 площадь"/>
      <sheetName val="15.2 объем"/>
      <sheetName val="15.3 план мероприятий"/>
      <sheetName val="17.1 перечень МКД"/>
      <sheetName val="17.2 виды ремонта"/>
      <sheetName val="17.3 показатели"/>
      <sheetName val="18.1 количество МКД"/>
      <sheetName val="18.2 рабо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26"/>
  <sheetViews>
    <sheetView tabSelected="1" view="pageBreakPreview" zoomScaleSheetLayoutView="100" zoomScalePageLayoutView="0" workbookViewId="0" topLeftCell="A1">
      <selection activeCell="AA5" sqref="AA5"/>
    </sheetView>
  </sheetViews>
  <sheetFormatPr defaultColWidth="9.140625" defaultRowHeight="15"/>
  <cols>
    <col min="1" max="1" width="3.57421875" style="0" customWidth="1"/>
    <col min="2" max="2" width="18.140625" style="0" customWidth="1"/>
    <col min="3" max="11" width="9.28125" style="0" customWidth="1"/>
    <col min="12" max="12" width="12.28125" style="0" customWidth="1"/>
    <col min="13" max="13" width="10.28125" style="0" customWidth="1"/>
    <col min="14" max="14" width="9.28125" style="0" customWidth="1"/>
    <col min="15" max="15" width="12.28125" style="0" customWidth="1"/>
    <col min="16" max="19" width="9.28125" style="0" customWidth="1"/>
  </cols>
  <sheetData>
    <row r="1" spans="9:19" ht="67.5" customHeight="1">
      <c r="I1" s="42" t="s">
        <v>50</v>
      </c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57.75" customHeight="1" thickBo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30" customHeight="1">
      <c r="A3" s="44" t="s">
        <v>1</v>
      </c>
      <c r="B3" s="47" t="s">
        <v>2</v>
      </c>
      <c r="C3" s="50" t="s">
        <v>3</v>
      </c>
      <c r="D3" s="51"/>
      <c r="E3" s="52" t="s">
        <v>4</v>
      </c>
      <c r="F3" s="52" t="s">
        <v>5</v>
      </c>
      <c r="G3" s="52" t="s">
        <v>6</v>
      </c>
      <c r="H3" s="29" t="s">
        <v>7</v>
      </c>
      <c r="I3" s="32" t="s">
        <v>8</v>
      </c>
      <c r="J3" s="34"/>
      <c r="K3" s="29" t="s">
        <v>9</v>
      </c>
      <c r="L3" s="32" t="s">
        <v>10</v>
      </c>
      <c r="M3" s="33"/>
      <c r="N3" s="33"/>
      <c r="O3" s="33"/>
      <c r="P3" s="34"/>
      <c r="Q3" s="29" t="s">
        <v>11</v>
      </c>
      <c r="R3" s="29" t="s">
        <v>12</v>
      </c>
      <c r="S3" s="35" t="s">
        <v>13</v>
      </c>
    </row>
    <row r="4" spans="1:19" ht="15" customHeight="1">
      <c r="A4" s="45"/>
      <c r="B4" s="48"/>
      <c r="C4" s="38" t="s">
        <v>14</v>
      </c>
      <c r="D4" s="38" t="s">
        <v>15</v>
      </c>
      <c r="E4" s="53"/>
      <c r="F4" s="53"/>
      <c r="G4" s="53"/>
      <c r="H4" s="30"/>
      <c r="I4" s="38" t="s">
        <v>16</v>
      </c>
      <c r="J4" s="38" t="s">
        <v>17</v>
      </c>
      <c r="K4" s="30"/>
      <c r="L4" s="38" t="s">
        <v>16</v>
      </c>
      <c r="M4" s="39" t="s">
        <v>18</v>
      </c>
      <c r="N4" s="40"/>
      <c r="O4" s="40"/>
      <c r="P4" s="41"/>
      <c r="Q4" s="30"/>
      <c r="R4" s="30"/>
      <c r="S4" s="36"/>
    </row>
    <row r="5" spans="1:19" ht="130.5" customHeight="1">
      <c r="A5" s="45"/>
      <c r="B5" s="48"/>
      <c r="C5" s="30"/>
      <c r="D5" s="30"/>
      <c r="E5" s="53"/>
      <c r="F5" s="53"/>
      <c r="G5" s="53"/>
      <c r="H5" s="31"/>
      <c r="I5" s="31"/>
      <c r="J5" s="31"/>
      <c r="K5" s="31"/>
      <c r="L5" s="31"/>
      <c r="M5" s="1" t="s">
        <v>19</v>
      </c>
      <c r="N5" s="1" t="s">
        <v>20</v>
      </c>
      <c r="O5" s="1" t="s">
        <v>21</v>
      </c>
      <c r="P5" s="1" t="s">
        <v>22</v>
      </c>
      <c r="Q5" s="31"/>
      <c r="R5" s="31"/>
      <c r="S5" s="36"/>
    </row>
    <row r="6" spans="1:19" ht="15">
      <c r="A6" s="46"/>
      <c r="B6" s="49"/>
      <c r="C6" s="31"/>
      <c r="D6" s="31"/>
      <c r="E6" s="54"/>
      <c r="F6" s="54"/>
      <c r="G6" s="54"/>
      <c r="H6" s="2" t="s">
        <v>23</v>
      </c>
      <c r="I6" s="2" t="s">
        <v>23</v>
      </c>
      <c r="J6" s="2" t="s">
        <v>23</v>
      </c>
      <c r="K6" s="2" t="s">
        <v>24</v>
      </c>
      <c r="L6" s="2" t="s">
        <v>25</v>
      </c>
      <c r="M6" s="2" t="s">
        <v>25</v>
      </c>
      <c r="N6" s="2" t="s">
        <v>25</v>
      </c>
      <c r="O6" s="2" t="s">
        <v>25</v>
      </c>
      <c r="P6" s="2" t="s">
        <v>25</v>
      </c>
      <c r="Q6" s="2" t="s">
        <v>26</v>
      </c>
      <c r="R6" s="2" t="s">
        <v>26</v>
      </c>
      <c r="S6" s="37"/>
    </row>
    <row r="7" spans="1:19" ht="1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5">
        <v>19</v>
      </c>
    </row>
    <row r="8" spans="1:19" s="7" customFormat="1" ht="12.75">
      <c r="A8" s="25" t="s">
        <v>27</v>
      </c>
      <c r="B8" s="26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</row>
    <row r="9" spans="1:19" s="7" customFormat="1" ht="12.75">
      <c r="A9" s="27" t="s">
        <v>28</v>
      </c>
      <c r="B9" s="28"/>
      <c r="C9" s="4"/>
      <c r="D9" s="4"/>
      <c r="E9" s="4"/>
      <c r="F9" s="4"/>
      <c r="G9" s="4"/>
      <c r="H9" s="8">
        <f aca="true" t="shared" si="0" ref="H9:M9">SUM(H10:H26)</f>
        <v>73731.6</v>
      </c>
      <c r="I9" s="8">
        <f t="shared" si="0"/>
        <v>66108.5</v>
      </c>
      <c r="J9" s="8">
        <f t="shared" si="0"/>
        <v>15837.899999999998</v>
      </c>
      <c r="K9" s="8">
        <f t="shared" si="0"/>
        <v>2829</v>
      </c>
      <c r="L9" s="8">
        <f t="shared" si="0"/>
        <v>12833205</v>
      </c>
      <c r="M9" s="8">
        <f t="shared" si="0"/>
        <v>5741575.91</v>
      </c>
      <c r="N9" s="8"/>
      <c r="O9" s="8">
        <f>SUM(O10:O26)</f>
        <v>7091629.09</v>
      </c>
      <c r="P9" s="4"/>
      <c r="Q9" s="8">
        <f>L9/H9</f>
        <v>174.05298406653318</v>
      </c>
      <c r="R9" s="4"/>
      <c r="S9" s="5"/>
    </row>
    <row r="10" spans="1:19" s="7" customFormat="1" ht="29.25" customHeight="1">
      <c r="A10" s="9">
        <v>1</v>
      </c>
      <c r="B10" s="10" t="s">
        <v>29</v>
      </c>
      <c r="C10" s="11">
        <v>1990</v>
      </c>
      <c r="D10" s="4" t="s">
        <v>30</v>
      </c>
      <c r="E10" s="4" t="s">
        <v>31</v>
      </c>
      <c r="F10" s="4">
        <v>9</v>
      </c>
      <c r="G10" s="4">
        <v>3</v>
      </c>
      <c r="H10" s="4">
        <v>6088.7</v>
      </c>
      <c r="I10" s="4">
        <v>5339.6</v>
      </c>
      <c r="J10" s="4">
        <v>1855.8</v>
      </c>
      <c r="K10" s="2">
        <v>251</v>
      </c>
      <c r="L10" s="12">
        <v>1153056</v>
      </c>
      <c r="M10" s="13">
        <v>515877.25</v>
      </c>
      <c r="N10" s="8"/>
      <c r="O10" s="8">
        <f>L10-M10</f>
        <v>637178.75</v>
      </c>
      <c r="P10" s="8"/>
      <c r="Q10" s="8">
        <f>L10/H10</f>
        <v>189.37638576379194</v>
      </c>
      <c r="R10" s="12">
        <v>11379.86</v>
      </c>
      <c r="S10" s="14" t="s">
        <v>32</v>
      </c>
    </row>
    <row r="11" spans="1:19" s="7" customFormat="1" ht="25.5">
      <c r="A11" s="9">
        <f>A10+1</f>
        <v>2</v>
      </c>
      <c r="B11" s="10" t="s">
        <v>33</v>
      </c>
      <c r="C11" s="11">
        <v>1979</v>
      </c>
      <c r="D11" s="4" t="s">
        <v>30</v>
      </c>
      <c r="E11" s="4" t="s">
        <v>31</v>
      </c>
      <c r="F11" s="4">
        <v>9</v>
      </c>
      <c r="G11" s="4">
        <v>4</v>
      </c>
      <c r="H11" s="4">
        <v>7926.5</v>
      </c>
      <c r="I11" s="4">
        <v>6937.5</v>
      </c>
      <c r="J11" s="4">
        <v>2424.9</v>
      </c>
      <c r="K11" s="2">
        <v>325</v>
      </c>
      <c r="L11" s="12">
        <v>2470149</v>
      </c>
      <c r="M11" s="13">
        <v>1105144.66</v>
      </c>
      <c r="N11" s="8"/>
      <c r="O11" s="8">
        <f aca="true" t="shared" si="1" ref="O11:O26">L11-M11</f>
        <v>1365004.34</v>
      </c>
      <c r="P11" s="8"/>
      <c r="Q11" s="8">
        <f>L11/H11</f>
        <v>311.6317416261906</v>
      </c>
      <c r="R11" s="12">
        <v>11379.86</v>
      </c>
      <c r="S11" s="14" t="s">
        <v>32</v>
      </c>
    </row>
    <row r="12" spans="1:19" s="7" customFormat="1" ht="25.5">
      <c r="A12" s="9">
        <f aca="true" t="shared" si="2" ref="A12:A26">A11+1</f>
        <v>3</v>
      </c>
      <c r="B12" s="10" t="s">
        <v>34</v>
      </c>
      <c r="C12" s="11">
        <v>1977</v>
      </c>
      <c r="D12" s="4" t="s">
        <v>30</v>
      </c>
      <c r="E12" s="4" t="s">
        <v>31</v>
      </c>
      <c r="F12" s="4">
        <v>5</v>
      </c>
      <c r="G12" s="4">
        <v>5</v>
      </c>
      <c r="H12" s="4">
        <v>4678.6</v>
      </c>
      <c r="I12" s="4">
        <v>4102.9</v>
      </c>
      <c r="J12" s="4">
        <v>1476.4</v>
      </c>
      <c r="K12" s="2">
        <v>190</v>
      </c>
      <c r="L12" s="12">
        <v>1810000</v>
      </c>
      <c r="M12" s="13">
        <v>809794</v>
      </c>
      <c r="N12" s="8"/>
      <c r="O12" s="8">
        <f t="shared" si="1"/>
        <v>1000206</v>
      </c>
      <c r="P12" s="8"/>
      <c r="Q12" s="8">
        <f aca="true" t="shared" si="3" ref="Q12:Q26">L12/H12</f>
        <v>386.86786645577735</v>
      </c>
      <c r="R12" s="12">
        <v>11379.86</v>
      </c>
      <c r="S12" s="14" t="s">
        <v>32</v>
      </c>
    </row>
    <row r="13" spans="1:19" s="7" customFormat="1" ht="41.25" customHeight="1">
      <c r="A13" s="9">
        <f t="shared" si="2"/>
        <v>4</v>
      </c>
      <c r="B13" s="10" t="s">
        <v>35</v>
      </c>
      <c r="C13" s="11">
        <v>1991</v>
      </c>
      <c r="D13" s="4" t="s">
        <v>30</v>
      </c>
      <c r="E13" s="4" t="s">
        <v>31</v>
      </c>
      <c r="F13" s="4">
        <v>5</v>
      </c>
      <c r="G13" s="4">
        <v>4</v>
      </c>
      <c r="H13" s="4">
        <v>3551.9</v>
      </c>
      <c r="I13" s="4">
        <v>3176.2</v>
      </c>
      <c r="J13" s="4">
        <v>164.7</v>
      </c>
      <c r="K13" s="2">
        <v>120</v>
      </c>
      <c r="L13" s="12">
        <v>500000</v>
      </c>
      <c r="M13" s="13">
        <v>223700</v>
      </c>
      <c r="N13" s="8"/>
      <c r="O13" s="8">
        <f t="shared" si="1"/>
        <v>276300</v>
      </c>
      <c r="P13" s="8"/>
      <c r="Q13" s="8">
        <f t="shared" si="3"/>
        <v>140.7697288775022</v>
      </c>
      <c r="R13" s="12">
        <v>11379.86</v>
      </c>
      <c r="S13" s="14" t="s">
        <v>32</v>
      </c>
    </row>
    <row r="14" spans="1:19" s="7" customFormat="1" ht="25.5">
      <c r="A14" s="9">
        <f t="shared" si="2"/>
        <v>5</v>
      </c>
      <c r="B14" s="10" t="s">
        <v>36</v>
      </c>
      <c r="C14" s="11">
        <v>1967</v>
      </c>
      <c r="D14" s="4" t="s">
        <v>30</v>
      </c>
      <c r="E14" s="4" t="s">
        <v>37</v>
      </c>
      <c r="F14" s="4">
        <v>5</v>
      </c>
      <c r="G14" s="4">
        <v>3</v>
      </c>
      <c r="H14" s="15">
        <v>2433</v>
      </c>
      <c r="I14" s="15">
        <f>2234.8</f>
        <v>2234.8</v>
      </c>
      <c r="J14" s="4">
        <v>558.8</v>
      </c>
      <c r="K14" s="2">
        <v>96</v>
      </c>
      <c r="L14" s="12">
        <v>500000</v>
      </c>
      <c r="M14" s="13">
        <v>223700</v>
      </c>
      <c r="N14" s="8"/>
      <c r="O14" s="8">
        <f t="shared" si="1"/>
        <v>276300</v>
      </c>
      <c r="P14" s="8"/>
      <c r="Q14" s="8">
        <f t="shared" si="3"/>
        <v>205.5076037813399</v>
      </c>
      <c r="R14" s="12">
        <v>11379.86</v>
      </c>
      <c r="S14" s="14" t="s">
        <v>32</v>
      </c>
    </row>
    <row r="15" spans="1:19" s="7" customFormat="1" ht="25.5">
      <c r="A15" s="9">
        <f t="shared" si="2"/>
        <v>6</v>
      </c>
      <c r="B15" s="10" t="s">
        <v>38</v>
      </c>
      <c r="C15" s="11">
        <v>1981</v>
      </c>
      <c r="D15" s="4" t="s">
        <v>30</v>
      </c>
      <c r="E15" s="4" t="s">
        <v>31</v>
      </c>
      <c r="F15" s="4">
        <v>5</v>
      </c>
      <c r="G15" s="4">
        <v>3</v>
      </c>
      <c r="H15" s="4">
        <v>3963.6</v>
      </c>
      <c r="I15" s="4">
        <f>3457.6+16.5</f>
        <v>3474.1</v>
      </c>
      <c r="J15" s="4">
        <v>784.8</v>
      </c>
      <c r="K15" s="2">
        <v>157</v>
      </c>
      <c r="L15" s="12">
        <v>500000</v>
      </c>
      <c r="M15" s="13">
        <v>223700</v>
      </c>
      <c r="N15" s="8"/>
      <c r="O15" s="8">
        <f t="shared" si="1"/>
        <v>276300</v>
      </c>
      <c r="P15" s="8"/>
      <c r="Q15" s="8">
        <f t="shared" si="3"/>
        <v>126.14794631143405</v>
      </c>
      <c r="R15" s="12">
        <v>11379.86</v>
      </c>
      <c r="S15" s="14" t="s">
        <v>32</v>
      </c>
    </row>
    <row r="16" spans="1:19" s="7" customFormat="1" ht="25.5">
      <c r="A16" s="9">
        <f t="shared" si="2"/>
        <v>7</v>
      </c>
      <c r="B16" s="10" t="s">
        <v>39</v>
      </c>
      <c r="C16" s="11">
        <v>1981</v>
      </c>
      <c r="D16" s="4" t="s">
        <v>30</v>
      </c>
      <c r="E16" s="4" t="s">
        <v>31</v>
      </c>
      <c r="F16" s="4">
        <v>5</v>
      </c>
      <c r="G16" s="4">
        <v>5</v>
      </c>
      <c r="H16" s="4">
        <v>2575.9</v>
      </c>
      <c r="I16" s="4">
        <f>2250.6+214.1</f>
        <v>2464.7</v>
      </c>
      <c r="J16" s="4">
        <v>296.5</v>
      </c>
      <c r="K16" s="2">
        <v>105</v>
      </c>
      <c r="L16" s="12">
        <v>600000</v>
      </c>
      <c r="M16" s="13">
        <v>268440</v>
      </c>
      <c r="N16" s="8"/>
      <c r="O16" s="8">
        <f t="shared" si="1"/>
        <v>331560</v>
      </c>
      <c r="P16" s="8"/>
      <c r="Q16" s="8">
        <f t="shared" si="3"/>
        <v>232.92829690593578</v>
      </c>
      <c r="R16" s="12">
        <v>11379.86</v>
      </c>
      <c r="S16" s="14" t="s">
        <v>32</v>
      </c>
    </row>
    <row r="17" spans="1:19" s="7" customFormat="1" ht="25.5">
      <c r="A17" s="9">
        <f t="shared" si="2"/>
        <v>8</v>
      </c>
      <c r="B17" s="10" t="s">
        <v>40</v>
      </c>
      <c r="C17" s="11">
        <v>1981</v>
      </c>
      <c r="D17" s="4" t="s">
        <v>30</v>
      </c>
      <c r="E17" s="4" t="s">
        <v>31</v>
      </c>
      <c r="F17" s="4">
        <v>5</v>
      </c>
      <c r="G17" s="4">
        <v>3</v>
      </c>
      <c r="H17" s="4">
        <v>2569.3</v>
      </c>
      <c r="I17" s="4">
        <f>2106.2+132.8</f>
        <v>2239</v>
      </c>
      <c r="J17" s="4">
        <v>598.2</v>
      </c>
      <c r="K17" s="2">
        <v>106</v>
      </c>
      <c r="L17" s="12">
        <v>600000</v>
      </c>
      <c r="M17" s="13">
        <v>268440</v>
      </c>
      <c r="N17" s="8"/>
      <c r="O17" s="8">
        <f t="shared" si="1"/>
        <v>331560</v>
      </c>
      <c r="P17" s="8"/>
      <c r="Q17" s="8">
        <f t="shared" si="3"/>
        <v>233.52664149768418</v>
      </c>
      <c r="R17" s="12">
        <v>11379.86</v>
      </c>
      <c r="S17" s="14" t="s">
        <v>32</v>
      </c>
    </row>
    <row r="18" spans="1:19" s="7" customFormat="1" ht="32.25" customHeight="1">
      <c r="A18" s="9">
        <f t="shared" si="2"/>
        <v>9</v>
      </c>
      <c r="B18" s="10" t="s">
        <v>41</v>
      </c>
      <c r="C18" s="11">
        <v>1973.85</v>
      </c>
      <c r="D18" s="4" t="s">
        <v>30</v>
      </c>
      <c r="E18" s="4" t="s">
        <v>31</v>
      </c>
      <c r="F18" s="4">
        <v>5</v>
      </c>
      <c r="G18" s="4">
        <v>6</v>
      </c>
      <c r="H18" s="4">
        <v>5813.2</v>
      </c>
      <c r="I18" s="4">
        <f>5130.9+92.3</f>
        <v>5223.2</v>
      </c>
      <c r="J18" s="4">
        <v>1977.8</v>
      </c>
      <c r="K18" s="2">
        <v>192</v>
      </c>
      <c r="L18" s="12">
        <v>400000</v>
      </c>
      <c r="M18" s="13">
        <v>178960</v>
      </c>
      <c r="N18" s="8"/>
      <c r="O18" s="8">
        <f t="shared" si="1"/>
        <v>221040</v>
      </c>
      <c r="P18" s="8"/>
      <c r="Q18" s="8">
        <f t="shared" si="3"/>
        <v>68.80891763572559</v>
      </c>
      <c r="R18" s="12">
        <v>11379.86</v>
      </c>
      <c r="S18" s="14" t="s">
        <v>32</v>
      </c>
    </row>
    <row r="19" spans="1:19" s="7" customFormat="1" ht="25.5">
      <c r="A19" s="9">
        <f t="shared" si="2"/>
        <v>10</v>
      </c>
      <c r="B19" s="10" t="s">
        <v>42</v>
      </c>
      <c r="C19" s="11">
        <v>1972.85</v>
      </c>
      <c r="D19" s="4" t="s">
        <v>30</v>
      </c>
      <c r="E19" s="4" t="s">
        <v>37</v>
      </c>
      <c r="F19" s="4">
        <v>5</v>
      </c>
      <c r="G19" s="4">
        <v>7</v>
      </c>
      <c r="H19" s="4">
        <v>6353.3</v>
      </c>
      <c r="I19" s="4">
        <f>5672.6</f>
        <v>5672.6</v>
      </c>
      <c r="J19" s="4">
        <v>1334</v>
      </c>
      <c r="K19" s="2">
        <v>248</v>
      </c>
      <c r="L19" s="12">
        <v>400000</v>
      </c>
      <c r="M19" s="13">
        <v>178960</v>
      </c>
      <c r="N19" s="8"/>
      <c r="O19" s="8">
        <f t="shared" si="1"/>
        <v>221040</v>
      </c>
      <c r="P19" s="8"/>
      <c r="Q19" s="8">
        <f t="shared" si="3"/>
        <v>62.95940692238679</v>
      </c>
      <c r="R19" s="12">
        <v>11379.86</v>
      </c>
      <c r="S19" s="14" t="s">
        <v>32</v>
      </c>
    </row>
    <row r="20" spans="1:19" s="7" customFormat="1" ht="25.5">
      <c r="A20" s="9">
        <f t="shared" si="2"/>
        <v>11</v>
      </c>
      <c r="B20" s="10" t="s">
        <v>43</v>
      </c>
      <c r="C20" s="11">
        <v>1986</v>
      </c>
      <c r="D20" s="4" t="s">
        <v>30</v>
      </c>
      <c r="E20" s="4" t="s">
        <v>37</v>
      </c>
      <c r="F20" s="4">
        <v>5</v>
      </c>
      <c r="G20" s="4">
        <v>6</v>
      </c>
      <c r="H20" s="4">
        <v>6453.3</v>
      </c>
      <c r="I20" s="4">
        <f>5421.5+511.6</f>
        <v>5933.1</v>
      </c>
      <c r="J20" s="4">
        <v>1728.3</v>
      </c>
      <c r="K20" s="2">
        <v>231</v>
      </c>
      <c r="L20" s="12">
        <v>400000</v>
      </c>
      <c r="M20" s="13">
        <v>178960</v>
      </c>
      <c r="N20" s="8"/>
      <c r="O20" s="8">
        <f t="shared" si="1"/>
        <v>221040</v>
      </c>
      <c r="P20" s="8"/>
      <c r="Q20" s="8">
        <f t="shared" si="3"/>
        <v>61.98379123859111</v>
      </c>
      <c r="R20" s="12">
        <v>11379.86</v>
      </c>
      <c r="S20" s="14" t="s">
        <v>32</v>
      </c>
    </row>
    <row r="21" spans="1:19" s="7" customFormat="1" ht="25.5">
      <c r="A21" s="9">
        <f t="shared" si="2"/>
        <v>12</v>
      </c>
      <c r="B21" s="10" t="s">
        <v>44</v>
      </c>
      <c r="C21" s="11">
        <v>1987</v>
      </c>
      <c r="D21" s="4" t="s">
        <v>30</v>
      </c>
      <c r="E21" s="4" t="s">
        <v>31</v>
      </c>
      <c r="F21" s="4">
        <v>6</v>
      </c>
      <c r="G21" s="4">
        <v>6</v>
      </c>
      <c r="H21" s="4">
        <v>4786.1</v>
      </c>
      <c r="I21" s="4">
        <v>4287.9</v>
      </c>
      <c r="J21" s="4">
        <v>955.8</v>
      </c>
      <c r="K21" s="2">
        <v>208</v>
      </c>
      <c r="L21" s="12">
        <v>600000</v>
      </c>
      <c r="M21" s="13">
        <v>268440</v>
      </c>
      <c r="N21" s="8"/>
      <c r="O21" s="8">
        <f t="shared" si="1"/>
        <v>331560</v>
      </c>
      <c r="P21" s="8"/>
      <c r="Q21" s="8">
        <f t="shared" si="3"/>
        <v>125.36303044232255</v>
      </c>
      <c r="R21" s="12">
        <v>11379.86</v>
      </c>
      <c r="S21" s="14" t="s">
        <v>32</v>
      </c>
    </row>
    <row r="22" spans="1:19" s="7" customFormat="1" ht="25.5">
      <c r="A22" s="9">
        <f t="shared" si="2"/>
        <v>13</v>
      </c>
      <c r="B22" s="10" t="s">
        <v>45</v>
      </c>
      <c r="C22" s="11">
        <v>1988</v>
      </c>
      <c r="D22" s="4" t="s">
        <v>30</v>
      </c>
      <c r="E22" s="4" t="s">
        <v>31</v>
      </c>
      <c r="F22" s="4">
        <v>5</v>
      </c>
      <c r="G22" s="4">
        <v>1</v>
      </c>
      <c r="H22" s="4">
        <v>946.8</v>
      </c>
      <c r="I22" s="4">
        <v>853.5</v>
      </c>
      <c r="J22" s="4">
        <v>55.6</v>
      </c>
      <c r="K22" s="2">
        <v>45</v>
      </c>
      <c r="L22" s="12">
        <v>600000</v>
      </c>
      <c r="M22" s="13">
        <v>268440</v>
      </c>
      <c r="N22" s="8"/>
      <c r="O22" s="8">
        <f t="shared" si="1"/>
        <v>331560</v>
      </c>
      <c r="P22" s="8"/>
      <c r="Q22" s="8">
        <f t="shared" si="3"/>
        <v>633.7135614702155</v>
      </c>
      <c r="R22" s="12">
        <v>11379.86</v>
      </c>
      <c r="S22" s="14" t="s">
        <v>32</v>
      </c>
    </row>
    <row r="23" spans="1:19" s="7" customFormat="1" ht="25.5">
      <c r="A23" s="9">
        <f t="shared" si="2"/>
        <v>14</v>
      </c>
      <c r="B23" s="10" t="s">
        <v>46</v>
      </c>
      <c r="C23" s="11">
        <v>1987</v>
      </c>
      <c r="D23" s="4" t="s">
        <v>30</v>
      </c>
      <c r="E23" s="4" t="s">
        <v>31</v>
      </c>
      <c r="F23" s="4">
        <v>5</v>
      </c>
      <c r="G23" s="4">
        <v>8</v>
      </c>
      <c r="H23" s="4">
        <v>6060.5</v>
      </c>
      <c r="I23" s="4">
        <f>5484+16.3</f>
        <v>5500.3</v>
      </c>
      <c r="J23" s="4">
        <v>1044.4</v>
      </c>
      <c r="K23" s="2">
        <v>293</v>
      </c>
      <c r="L23" s="12">
        <v>600000</v>
      </c>
      <c r="M23" s="13">
        <v>268440</v>
      </c>
      <c r="N23" s="8"/>
      <c r="O23" s="8">
        <f t="shared" si="1"/>
        <v>331560</v>
      </c>
      <c r="P23" s="8"/>
      <c r="Q23" s="8">
        <f t="shared" si="3"/>
        <v>99.00173253031929</v>
      </c>
      <c r="R23" s="12">
        <v>11379.86</v>
      </c>
      <c r="S23" s="14" t="s">
        <v>32</v>
      </c>
    </row>
    <row r="24" spans="1:19" s="7" customFormat="1" ht="25.5">
      <c r="A24" s="9">
        <f t="shared" si="2"/>
        <v>15</v>
      </c>
      <c r="B24" s="10" t="s">
        <v>47</v>
      </c>
      <c r="C24" s="11">
        <v>1965</v>
      </c>
      <c r="D24" s="4" t="s">
        <v>30</v>
      </c>
      <c r="E24" s="4" t="s">
        <v>37</v>
      </c>
      <c r="F24" s="4">
        <v>5</v>
      </c>
      <c r="G24" s="4">
        <v>4</v>
      </c>
      <c r="H24" s="4">
        <v>4183.5</v>
      </c>
      <c r="I24" s="4">
        <f>3262.6+670.1</f>
        <v>3932.7</v>
      </c>
      <c r="J24" s="4">
        <v>252.2</v>
      </c>
      <c r="K24" s="2">
        <v>114</v>
      </c>
      <c r="L24" s="12">
        <v>600000</v>
      </c>
      <c r="M24" s="13">
        <v>268440</v>
      </c>
      <c r="N24" s="8"/>
      <c r="O24" s="8">
        <f t="shared" si="1"/>
        <v>331560</v>
      </c>
      <c r="P24" s="8"/>
      <c r="Q24" s="8">
        <f t="shared" si="3"/>
        <v>143.42058085335245</v>
      </c>
      <c r="R24" s="12">
        <v>11379.86</v>
      </c>
      <c r="S24" s="14" t="s">
        <v>32</v>
      </c>
    </row>
    <row r="25" spans="1:19" s="7" customFormat="1" ht="25.5">
      <c r="A25" s="9">
        <f t="shared" si="2"/>
        <v>16</v>
      </c>
      <c r="B25" s="10" t="s">
        <v>48</v>
      </c>
      <c r="C25" s="11">
        <v>1969</v>
      </c>
      <c r="D25" s="4" t="s">
        <v>30</v>
      </c>
      <c r="E25" s="4" t="s">
        <v>37</v>
      </c>
      <c r="F25" s="4">
        <v>3</v>
      </c>
      <c r="G25" s="4">
        <v>3</v>
      </c>
      <c r="H25" s="4">
        <v>3298.4</v>
      </c>
      <c r="I25" s="4">
        <f>2621.2+187.7</f>
        <v>2808.8999999999996</v>
      </c>
      <c r="J25" s="4">
        <v>284.9</v>
      </c>
      <c r="K25" s="2">
        <v>75</v>
      </c>
      <c r="L25" s="12">
        <v>600000</v>
      </c>
      <c r="M25" s="13">
        <v>268440</v>
      </c>
      <c r="N25" s="8"/>
      <c r="O25" s="8">
        <f t="shared" si="1"/>
        <v>331560</v>
      </c>
      <c r="P25" s="8"/>
      <c r="Q25" s="8">
        <f t="shared" si="3"/>
        <v>181.90637885035167</v>
      </c>
      <c r="R25" s="12">
        <v>11379.86</v>
      </c>
      <c r="S25" s="14" t="s">
        <v>32</v>
      </c>
    </row>
    <row r="26" spans="1:19" s="7" customFormat="1" ht="26.25" thickBot="1">
      <c r="A26" s="16">
        <f t="shared" si="2"/>
        <v>17</v>
      </c>
      <c r="B26" s="17" t="s">
        <v>49</v>
      </c>
      <c r="C26" s="18">
        <v>1960</v>
      </c>
      <c r="D26" s="19" t="s">
        <v>30</v>
      </c>
      <c r="E26" s="19" t="s">
        <v>37</v>
      </c>
      <c r="F26" s="19">
        <v>5</v>
      </c>
      <c r="G26" s="19">
        <v>2</v>
      </c>
      <c r="H26" s="19">
        <v>2049</v>
      </c>
      <c r="I26" s="19">
        <f>1601+326.5</f>
        <v>1927.5</v>
      </c>
      <c r="J26" s="19">
        <v>44.8</v>
      </c>
      <c r="K26" s="20">
        <v>73</v>
      </c>
      <c r="L26" s="21">
        <v>500000</v>
      </c>
      <c r="M26" s="22">
        <v>223700</v>
      </c>
      <c r="N26" s="23"/>
      <c r="O26" s="23">
        <f t="shared" si="1"/>
        <v>276300</v>
      </c>
      <c r="P26" s="23"/>
      <c r="Q26" s="23">
        <f t="shared" si="3"/>
        <v>244.0214738897023</v>
      </c>
      <c r="R26" s="12">
        <v>11379.86</v>
      </c>
      <c r="S26" s="24" t="s">
        <v>32</v>
      </c>
    </row>
  </sheetData>
  <sheetProtection/>
  <mergeCells count="23">
    <mergeCell ref="I1:S1"/>
    <mergeCell ref="A2:S2"/>
    <mergeCell ref="A3:A6"/>
    <mergeCell ref="B3:B6"/>
    <mergeCell ref="C3:D3"/>
    <mergeCell ref="E3:E6"/>
    <mergeCell ref="F3:F6"/>
    <mergeCell ref="G3:G6"/>
    <mergeCell ref="H3:H5"/>
    <mergeCell ref="I3:J3"/>
    <mergeCell ref="S3:S6"/>
    <mergeCell ref="C4:C6"/>
    <mergeCell ref="D4:D6"/>
    <mergeCell ref="I4:I5"/>
    <mergeCell ref="J4:J5"/>
    <mergeCell ref="L4:L5"/>
    <mergeCell ref="M4:P4"/>
    <mergeCell ref="A8:B8"/>
    <mergeCell ref="A9:B9"/>
    <mergeCell ref="K3:K5"/>
    <mergeCell ref="L3:P3"/>
    <mergeCell ref="Q3:Q5"/>
    <mergeCell ref="R3:R5"/>
  </mergeCells>
  <printOptions horizont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Ельцова  Ольга Евгеньевна</dc:creator>
  <cp:keywords/>
  <dc:description/>
  <cp:lastModifiedBy>Никандрова Александра Александровна</cp:lastModifiedBy>
  <dcterms:created xsi:type="dcterms:W3CDTF">2014-08-06T13:25:08Z</dcterms:created>
  <dcterms:modified xsi:type="dcterms:W3CDTF">2014-08-11T11:48:41Z</dcterms:modified>
  <cp:category/>
  <cp:version/>
  <cp:contentType/>
  <cp:contentStatus/>
</cp:coreProperties>
</file>