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70" windowHeight="14070" activeTab="0"/>
  </bookViews>
  <sheets>
    <sheet name="2013-2014" sheetId="1" r:id="rId1"/>
  </sheets>
  <definedNames>
    <definedName name="_xlnm.Print_Titles" localSheetId="0">'2013-2014'!$7:$8</definedName>
    <definedName name="_xlnm.Print_Area" localSheetId="0">'2013-2014'!$A$1:$K$88</definedName>
  </definedNames>
  <calcPr fullCalcOnLoad="1" fullPrecision="0"/>
</workbook>
</file>

<file path=xl/sharedStrings.xml><?xml version="1.0" encoding="utf-8"?>
<sst xmlns="http://schemas.openxmlformats.org/spreadsheetml/2006/main" count="302" uniqueCount="152">
  <si>
    <t>№ п/п</t>
  </si>
  <si>
    <t>Наименование мероприятий</t>
  </si>
  <si>
    <t>Поставка электроэнергии на уличное и фасадное освещение</t>
  </si>
  <si>
    <t>Техническое обслуживание и текущий ремонт уличного освещения в с. Белокаменка</t>
  </si>
  <si>
    <t>Техническое обслуживание и текущий ремонт уличного освещения в г. Полярный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</si>
  <si>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</si>
  <si>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</si>
  <si>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Ремонт объектов (мангалы, скамейки, беседки, ограждения), расположенных в зонах отдыха на территории муниципального образования</t>
  </si>
  <si>
    <t>Монтаж/демонтаж фонтанов</t>
  </si>
  <si>
    <t xml:space="preserve">Подготовка почвы под цветники, благоустройство клумб </t>
  </si>
  <si>
    <t xml:space="preserve">Монтаж/демонтаж флагов на территории муниципального образования </t>
  </si>
  <si>
    <t xml:space="preserve">Монтаж/демонтаж новогодней иллюминации, елочных гирлянд </t>
  </si>
  <si>
    <t>Монтаж/демонтаж новогодних елей</t>
  </si>
  <si>
    <t>Приобретение флагов</t>
  </si>
  <si>
    <t xml:space="preserve">Отлов, транспортировка и утилизация безнадзорных животных </t>
  </si>
  <si>
    <t>Содержание памятников и памятных досок (ремонт и окраска памятников)</t>
  </si>
  <si>
    <t>Создание благоприятной среды для маломобильной группы людей (изготовление и установка пандусов для инвалидных колясок)</t>
  </si>
  <si>
    <t xml:space="preserve">Сроки выполнения </t>
  </si>
  <si>
    <t>Всего</t>
  </si>
  <si>
    <t>2013 год</t>
  </si>
  <si>
    <t>2014 год</t>
  </si>
  <si>
    <t>Показатели (индикаторы) результативности выполнения программных мероприятий</t>
  </si>
  <si>
    <t>Перечень организаций, участвующих в реализации программных мероприятий</t>
  </si>
  <si>
    <t>Наименование</t>
  </si>
  <si>
    <t>Содержание и благоустройство городской территории</t>
  </si>
  <si>
    <t>1.1.</t>
  </si>
  <si>
    <t>1.2.</t>
  </si>
  <si>
    <t>1.3.</t>
  </si>
  <si>
    <t>1.5.</t>
  </si>
  <si>
    <t>в тч. МБ: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</si>
  <si>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</si>
  <si>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</si>
  <si>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</si>
  <si>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</si>
  <si>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</si>
  <si>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</si>
  <si>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</si>
  <si>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</si>
  <si>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</si>
  <si>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</si>
  <si>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4.3.</t>
  </si>
  <si>
    <t>Поддержание в эстетическом виде захоронений умерших, не имеющих родственников</t>
  </si>
  <si>
    <t>Улучшение условий  проживания, отдыха и досуга граждан муниципального образования ЗАТО Александровск</t>
  </si>
  <si>
    <t>Итого по задаче 3</t>
  </si>
  <si>
    <t>Итого по задаче 4</t>
  </si>
  <si>
    <t>Итого по задаче 1</t>
  </si>
  <si>
    <t>ВСЕГО по Программе</t>
  </si>
  <si>
    <t>МКУ "Служба городского хозяйства"</t>
  </si>
  <si>
    <t>по результатам аукциона, запроса котировок</t>
  </si>
  <si>
    <t>м.кв</t>
  </si>
  <si>
    <t>м.кв.</t>
  </si>
  <si>
    <t>ед.</t>
  </si>
  <si>
    <t>Организация и участие в праздничных мероприятиях</t>
  </si>
  <si>
    <t>Задача 1. Организация освещения улиц на территории муниципального образования ЗАТО Александровск</t>
  </si>
  <si>
    <t>Задача 2. Организация содержания лестничных сходов, детских площадок , тротуаров, дорожек и дворовых территорий  муниципального образования ЗАТО Александровск</t>
  </si>
  <si>
    <t>Задача 3. Организация содержания мест захоронений</t>
  </si>
  <si>
    <t>2.6.</t>
  </si>
  <si>
    <t>Задача 4.  Создание условий для массового отдыха жителей городского округа и организация обустройства мест массового отдыха населения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</si>
  <si>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</si>
  <si>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</si>
  <si>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</si>
  <si>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</si>
  <si>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</si>
  <si>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</si>
  <si>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</si>
  <si>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</si>
  <si>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</si>
  <si>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</si>
  <si>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</si>
  <si>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</si>
  <si>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</si>
  <si>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</si>
  <si>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</si>
  <si>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</si>
  <si>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</si>
  <si>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</si>
  <si>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</si>
  <si>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</si>
  <si>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</si>
  <si>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5.1.</t>
  </si>
  <si>
    <t>Ручная уборка парков, скверов, газонов, тротуаров, лестничных сходов и прилотковой зоны на территории муниципального образования, так же   иных территорий  для выполнения  периодических и разовых работ.</t>
  </si>
  <si>
    <t>Зашивка, закладка оконных и дверных проемов, продухов и технических вентиляционных окон в законсервированных домах</t>
  </si>
  <si>
    <t xml:space="preserve">Закупка семян, посев травы  и выращивание рассады </t>
  </si>
  <si>
    <t>Эвакуация , хранение брошенного и разукомплектованного транспорта, и транспорта от которого отказался владелец</t>
  </si>
  <si>
    <t>Ремонт лестничных сходов и подходов(сходов) к ним</t>
  </si>
  <si>
    <t>Приобритение и ремонт скамеек, банкеток, урн на территории муниципального образования</t>
  </si>
  <si>
    <t>Закупка  и ремонт контейнеров для вывоза ТБО</t>
  </si>
  <si>
    <t>Установка и ремонт  ограждений зеленых зон (скверов, парков, дорог)</t>
  </si>
  <si>
    <t>Содержание в чистоте  (уборка, вывоз мусора) мест массового отдыха ( зоны отдыха) на территории муниципального образования</t>
  </si>
  <si>
    <t xml:space="preserve">количество мероприятий </t>
  </si>
  <si>
    <t>МКУ "Служба городского хозяйства", по результатам аукциона</t>
  </si>
  <si>
    <t>Тыс. кВтч/кВт</t>
  </si>
  <si>
    <t>м.куб</t>
  </si>
  <si>
    <t>Ремонт   новогодней иллюминации</t>
  </si>
  <si>
    <t>м.п.</t>
  </si>
  <si>
    <t>Техническое обслуживание и текущий ремонт уличного освещения в г. Снежногорск и н.п. Оленья Губа, г.Гаджиево</t>
  </si>
  <si>
    <t>2.9.</t>
  </si>
  <si>
    <t>Приобритение эвакуатора для эвакуации брошенного транспорта</t>
  </si>
  <si>
    <t xml:space="preserve">Ремонт пл. Победы г. Полярный </t>
  </si>
  <si>
    <t>Ремонт и обслуживание  фонтанов</t>
  </si>
  <si>
    <t>Техническое обслуживание и текущий ремонт уличного освещения в г.Гаджиево</t>
  </si>
  <si>
    <t>м.куб.</t>
  </si>
  <si>
    <t>Обустройство территории штрафстоянки</t>
  </si>
  <si>
    <t>Приобретение и ремонт ялика</t>
  </si>
  <si>
    <t>Приобретение и ремонт муляжей птиц (лебедей), для оформления водоема</t>
  </si>
  <si>
    <t>1.4.</t>
  </si>
  <si>
    <t>2.7.</t>
  </si>
  <si>
    <t>2.8.</t>
  </si>
  <si>
    <t xml:space="preserve">Задача 5.  Организация регулирования численности безнадзорных животных </t>
  </si>
  <si>
    <t>Итого по задаче 5</t>
  </si>
  <si>
    <t>Субсидия на возмещение затрат, связанная с приобретением детских игровых площадок</t>
  </si>
  <si>
    <t>%</t>
  </si>
  <si>
    <t>МКУ "Служба городского хозяйства", ОАО "МРСК Северозапад Колэнерго"</t>
  </si>
  <si>
    <t xml:space="preserve">Приложение </t>
  </si>
  <si>
    <t xml:space="preserve">к постановлению администрации </t>
  </si>
  <si>
    <t>ЗАТО Александровск</t>
  </si>
  <si>
    <t xml:space="preserve">3. Перечень программных мероприятий </t>
  </si>
  <si>
    <t>Субсидия на возмещение затрат, связанная с техническим обслуживанием и санитарным содержанием детских площадок на внутриквартальных территориях, входящих в состав земель общего пользования</t>
  </si>
  <si>
    <t xml:space="preserve">Субсидия на возмещение затрат, связанная с техническим обслуживанием детских площадок на дворовых территориях многоквартирных домов </t>
  </si>
  <si>
    <t>Приобретение табличек и ремонт детских игоровых площадок</t>
  </si>
  <si>
    <t>2.10.</t>
  </si>
  <si>
    <t>Изготовление, установка  флагштоков</t>
  </si>
  <si>
    <t>Объемы и источники финансирования (рублей)</t>
  </si>
  <si>
    <t>Аварийные работы</t>
  </si>
  <si>
    <t>4.25.</t>
  </si>
  <si>
    <t>4.26.</t>
  </si>
  <si>
    <t>Устройство поручня для инвалида</t>
  </si>
  <si>
    <t>4.27.</t>
  </si>
  <si>
    <t>2.11.</t>
  </si>
  <si>
    <t>2.12.</t>
  </si>
  <si>
    <t>Приобретение оборудования для проведения противопаводковых мероприятий</t>
  </si>
  <si>
    <t>Приобретение оборудования для проведения противогололедных мероприятий</t>
  </si>
  <si>
    <t>2013-2014</t>
  </si>
  <si>
    <t xml:space="preserve"> Завоз песка на детские площадки</t>
  </si>
  <si>
    <t>УМС администрации ЗАТО Александровск, по результатам запроса котировок</t>
  </si>
  <si>
    <t>УМС администрации ЗАТО Александровск</t>
  </si>
  <si>
    <t>2.13.</t>
  </si>
  <si>
    <t>2.14.</t>
  </si>
  <si>
    <t>Субсидии на возмещение расходов по проведению противопаводковых мероприятий</t>
  </si>
  <si>
    <t>Восстановление дренажных лотков</t>
  </si>
  <si>
    <t>Вывоз ТБО и КГО</t>
  </si>
  <si>
    <t>Благоустройство скверов</t>
  </si>
  <si>
    <t>Приобретение, монтаж/демонтаж баннеров на территории муниципального образования</t>
  </si>
  <si>
    <t>Приобритение, доставка и хранение новогодних елей</t>
  </si>
  <si>
    <t>Завоз грунта и пескосоляной смеси  на придомовые территории</t>
  </si>
  <si>
    <t>Лабораторные испытания воды, экспертиза смет, экспертиза детской площадки</t>
  </si>
  <si>
    <t>Приобретение и установка информационных щитов</t>
  </si>
  <si>
    <t>2.15.</t>
  </si>
  <si>
    <t>4.28.</t>
  </si>
  <si>
    <t>4.29.</t>
  </si>
  <si>
    <t>Ремонт флагштоков</t>
  </si>
  <si>
    <t>от "23" мая 2013г. № 1293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</si>
</sst>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" fontId="2" fillId="0" borderId="16" xfId="0" applyNumberFormat="1" applyFont="1" applyFill="1" applyBorder="1" applyAlignment="1">
      <alignment horizontal="justify" vertical="top" wrapText="1"/>
    </xf>
    <xf numFmtId="3" fontId="2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8" fontId="2" fillId="0" borderId="16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left" vertical="center" wrapText="1"/>
    </xf>
    <xf numFmtId="17" fontId="2" fillId="0" borderId="16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J5" sqref="J5"/>
    </sheetView>
  </sheetViews>
  <sheetFormatPr defaultColWidth="9.140625" defaultRowHeight="40.5" customHeight="1"/>
  <cols>
    <col min="1" max="1" width="9.421875" style="4" customWidth="1"/>
    <col min="2" max="2" width="52.28125" style="1" customWidth="1"/>
    <col min="3" max="3" width="10.28125" style="1" customWidth="1"/>
    <col min="4" max="4" width="21.421875" style="1" customWidth="1"/>
    <col min="5" max="5" width="20.140625" style="1" customWidth="1"/>
    <col min="6" max="6" width="18.7109375" style="1" customWidth="1"/>
    <col min="7" max="7" width="19.57421875" style="1" customWidth="1"/>
    <col min="8" max="9" width="13.8515625" style="1" customWidth="1"/>
    <col min="10" max="10" width="31.8515625" style="1" customWidth="1"/>
    <col min="11" max="13" width="9.140625" style="1" customWidth="1"/>
    <col min="14" max="14" width="11.00390625" style="1" customWidth="1"/>
    <col min="15" max="16384" width="9.140625" style="1" customWidth="1"/>
  </cols>
  <sheetData>
    <row r="1" ht="18.75">
      <c r="J1" s="37" t="s">
        <v>113</v>
      </c>
    </row>
    <row r="2" ht="18.75">
      <c r="J2" s="37" t="s">
        <v>114</v>
      </c>
    </row>
    <row r="3" ht="15.75" customHeight="1">
      <c r="J3" s="37" t="s">
        <v>115</v>
      </c>
    </row>
    <row r="4" ht="18.75">
      <c r="J4" s="37" t="s">
        <v>151</v>
      </c>
    </row>
    <row r="5" ht="11.25" customHeight="1"/>
    <row r="6" spans="1:10" ht="40.5" customHeight="1" thickBot="1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94.5" thickBot="1">
      <c r="A7" s="74" t="s">
        <v>0</v>
      </c>
      <c r="B7" s="74" t="s">
        <v>1</v>
      </c>
      <c r="C7" s="57" t="s">
        <v>17</v>
      </c>
      <c r="D7" s="59" t="s">
        <v>122</v>
      </c>
      <c r="E7" s="60"/>
      <c r="F7" s="61"/>
      <c r="G7" s="59" t="s">
        <v>21</v>
      </c>
      <c r="H7" s="60"/>
      <c r="I7" s="61"/>
      <c r="J7" s="18" t="s">
        <v>22</v>
      </c>
    </row>
    <row r="8" spans="1:10" ht="40.5" customHeight="1" thickBot="1">
      <c r="A8" s="75"/>
      <c r="B8" s="75"/>
      <c r="C8" s="58"/>
      <c r="D8" s="18" t="s">
        <v>18</v>
      </c>
      <c r="E8" s="18" t="s">
        <v>19</v>
      </c>
      <c r="F8" s="19" t="s">
        <v>20</v>
      </c>
      <c r="G8" s="20" t="s">
        <v>23</v>
      </c>
      <c r="H8" s="21" t="s">
        <v>19</v>
      </c>
      <c r="I8" s="21" t="s">
        <v>20</v>
      </c>
      <c r="J8" s="22"/>
    </row>
    <row r="9" spans="1:10" s="17" customFormat="1" ht="40.5" customHeight="1">
      <c r="A9" s="62" t="s">
        <v>24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ht="40.5" customHeight="1">
      <c r="A10" s="68" t="s">
        <v>53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0" ht="66.75" customHeight="1">
      <c r="A11" s="26" t="s">
        <v>25</v>
      </c>
      <c r="B11" s="27" t="s">
        <v>3</v>
      </c>
      <c r="C11" s="28" t="s">
        <v>132</v>
      </c>
      <c r="D11" s="23">
        <f>E11+F11</f>
        <v>110916</v>
      </c>
      <c r="E11" s="23">
        <v>54000</v>
      </c>
      <c r="F11" s="23">
        <f>E11*1.054</f>
        <v>56916</v>
      </c>
      <c r="G11" s="28" t="s">
        <v>94</v>
      </c>
      <c r="H11" s="25">
        <v>1350</v>
      </c>
      <c r="I11" s="25">
        <v>1350</v>
      </c>
      <c r="J11" s="29" t="s">
        <v>90</v>
      </c>
    </row>
    <row r="12" spans="1:10" ht="58.5" customHeight="1">
      <c r="A12" s="26" t="s">
        <v>26</v>
      </c>
      <c r="B12" s="27" t="s">
        <v>4</v>
      </c>
      <c r="C12" s="28" t="s">
        <v>132</v>
      </c>
      <c r="D12" s="23">
        <f>E12+F12</f>
        <v>4118060.02</v>
      </c>
      <c r="E12" s="23">
        <v>2064497.81</v>
      </c>
      <c r="F12" s="23">
        <v>2053562.21</v>
      </c>
      <c r="G12" s="28" t="s">
        <v>94</v>
      </c>
      <c r="H12" s="24">
        <v>27000</v>
      </c>
      <c r="I12" s="24">
        <v>27000</v>
      </c>
      <c r="J12" s="29" t="s">
        <v>90</v>
      </c>
    </row>
    <row r="13" spans="1:10" ht="55.5" customHeight="1">
      <c r="A13" s="26" t="s">
        <v>27</v>
      </c>
      <c r="B13" s="27" t="s">
        <v>100</v>
      </c>
      <c r="C13" s="28" t="s">
        <v>132</v>
      </c>
      <c r="D13" s="23">
        <f>E13+F13</f>
        <v>2539603.89</v>
      </c>
      <c r="E13" s="23">
        <v>1197790.8</v>
      </c>
      <c r="F13" s="23">
        <v>1341813.09</v>
      </c>
      <c r="G13" s="28" t="s">
        <v>94</v>
      </c>
      <c r="H13" s="24">
        <v>17300</v>
      </c>
      <c r="I13" s="24">
        <v>17300</v>
      </c>
      <c r="J13" s="29" t="s">
        <v>90</v>
      </c>
    </row>
    <row r="14" spans="1:10" ht="63" customHeight="1">
      <c r="A14" s="26" t="s">
        <v>105</v>
      </c>
      <c r="B14" s="27" t="s">
        <v>95</v>
      </c>
      <c r="C14" s="28" t="s">
        <v>132</v>
      </c>
      <c r="D14" s="23">
        <f>E14+F14</f>
        <v>1213437.05</v>
      </c>
      <c r="E14" s="23">
        <v>590770</v>
      </c>
      <c r="F14" s="23">
        <v>622667.05</v>
      </c>
      <c r="G14" s="28" t="s">
        <v>94</v>
      </c>
      <c r="H14" s="24">
        <v>10500</v>
      </c>
      <c r="I14" s="24">
        <f>H14</f>
        <v>10500</v>
      </c>
      <c r="J14" s="29" t="s">
        <v>90</v>
      </c>
    </row>
    <row r="15" spans="1:10" ht="55.5" customHeight="1">
      <c r="A15" s="26" t="s">
        <v>28</v>
      </c>
      <c r="B15" s="27" t="s">
        <v>2</v>
      </c>
      <c r="C15" s="28" t="s">
        <v>132</v>
      </c>
      <c r="D15" s="23">
        <f>E15+F15</f>
        <v>13067140</v>
      </c>
      <c r="E15" s="23">
        <f>6361800</f>
        <v>6361800</v>
      </c>
      <c r="F15" s="23">
        <v>6705340</v>
      </c>
      <c r="G15" s="38" t="s">
        <v>91</v>
      </c>
      <c r="H15" s="24">
        <v>1500</v>
      </c>
      <c r="I15" s="24">
        <v>1500</v>
      </c>
      <c r="J15" s="29" t="s">
        <v>112</v>
      </c>
    </row>
    <row r="16" spans="1:10" ht="40.5" customHeight="1">
      <c r="A16" s="26"/>
      <c r="B16" s="31" t="s">
        <v>45</v>
      </c>
      <c r="C16" s="31"/>
      <c r="D16" s="32">
        <f>SUM(D11:D15)</f>
        <v>21049156.96</v>
      </c>
      <c r="E16" s="32">
        <f>SUM(E11:E15)</f>
        <v>10268858.61</v>
      </c>
      <c r="F16" s="32">
        <f>SUM(F11:F15)</f>
        <v>10780298.35</v>
      </c>
      <c r="G16" s="39"/>
      <c r="H16" s="39"/>
      <c r="I16" s="39"/>
      <c r="J16" s="40"/>
    </row>
    <row r="17" spans="1:10" ht="40.5" customHeight="1">
      <c r="A17" s="41"/>
      <c r="B17" s="31"/>
      <c r="C17" s="31"/>
      <c r="D17" s="42" t="s">
        <v>29</v>
      </c>
      <c r="E17" s="43"/>
      <c r="F17" s="43"/>
      <c r="G17" s="39"/>
      <c r="H17" s="39"/>
      <c r="I17" s="39"/>
      <c r="J17" s="40"/>
    </row>
    <row r="18" spans="1:10" ht="40.5" customHeight="1">
      <c r="A18" s="41"/>
      <c r="B18" s="31"/>
      <c r="C18" s="31"/>
      <c r="D18" s="32">
        <f>D16</f>
        <v>21049156.96</v>
      </c>
      <c r="E18" s="32">
        <f>E16</f>
        <v>10268858.61</v>
      </c>
      <c r="F18" s="32">
        <f>F16</f>
        <v>10780298.35</v>
      </c>
      <c r="G18" s="39"/>
      <c r="H18" s="39"/>
      <c r="I18" s="39"/>
      <c r="J18" s="40"/>
    </row>
    <row r="19" spans="1:10" ht="25.5" customHeight="1">
      <c r="A19" s="65" t="s">
        <v>54</v>
      </c>
      <c r="B19" s="66"/>
      <c r="C19" s="66"/>
      <c r="D19" s="66"/>
      <c r="E19" s="66"/>
      <c r="F19" s="66"/>
      <c r="G19" s="66"/>
      <c r="H19" s="66"/>
      <c r="I19" s="66"/>
      <c r="J19" s="67"/>
    </row>
    <row r="20" spans="1:10" ht="117" customHeight="1">
      <c r="A20" s="26" t="s">
        <v>30</v>
      </c>
      <c r="B20" s="27" t="s">
        <v>80</v>
      </c>
      <c r="C20" s="28" t="s">
        <v>132</v>
      </c>
      <c r="D20" s="23">
        <f aca="true" t="shared" si="0" ref="D20:D33">E20+F20</f>
        <v>12683814.09</v>
      </c>
      <c r="E20" s="24">
        <v>6175177.26</v>
      </c>
      <c r="F20" s="24">
        <f>E20*1.054</f>
        <v>6508636.83</v>
      </c>
      <c r="G20" s="25" t="s">
        <v>49</v>
      </c>
      <c r="H20" s="25">
        <v>147105.89</v>
      </c>
      <c r="I20" s="25">
        <v>147105.89</v>
      </c>
      <c r="J20" s="36" t="s">
        <v>90</v>
      </c>
    </row>
    <row r="21" spans="1:10" ht="38.25" customHeight="1">
      <c r="A21" s="26" t="s">
        <v>31</v>
      </c>
      <c r="B21" s="27" t="s">
        <v>140</v>
      </c>
      <c r="C21" s="28" t="s">
        <v>132</v>
      </c>
      <c r="D21" s="23">
        <v>100000</v>
      </c>
      <c r="E21" s="24">
        <v>100000</v>
      </c>
      <c r="F21" s="24"/>
      <c r="G21" s="25" t="s">
        <v>111</v>
      </c>
      <c r="H21" s="25">
        <v>100</v>
      </c>
      <c r="I21" s="25">
        <v>100</v>
      </c>
      <c r="J21" s="36" t="s">
        <v>90</v>
      </c>
    </row>
    <row r="22" spans="1:10" s="34" customFormat="1" ht="107.25" customHeight="1">
      <c r="A22" s="26" t="s">
        <v>32</v>
      </c>
      <c r="B22" s="27" t="s">
        <v>117</v>
      </c>
      <c r="C22" s="28" t="s">
        <v>132</v>
      </c>
      <c r="D22" s="23">
        <f t="shared" si="0"/>
        <v>267558.47</v>
      </c>
      <c r="E22" s="24">
        <v>109458.47</v>
      </c>
      <c r="F22" s="24">
        <v>158100</v>
      </c>
      <c r="G22" s="28" t="s">
        <v>111</v>
      </c>
      <c r="H22" s="25">
        <v>100</v>
      </c>
      <c r="I22" s="25">
        <v>100</v>
      </c>
      <c r="J22" s="36" t="s">
        <v>47</v>
      </c>
    </row>
    <row r="23" spans="1:10" s="34" customFormat="1" ht="84.75" customHeight="1">
      <c r="A23" s="26" t="s">
        <v>33</v>
      </c>
      <c r="B23" s="27" t="s">
        <v>118</v>
      </c>
      <c r="C23" s="28" t="s">
        <v>132</v>
      </c>
      <c r="D23" s="23">
        <f t="shared" si="0"/>
        <v>267558.48</v>
      </c>
      <c r="E23" s="24">
        <v>109458.48</v>
      </c>
      <c r="F23" s="24">
        <v>158100</v>
      </c>
      <c r="G23" s="28" t="s">
        <v>111</v>
      </c>
      <c r="H23" s="25">
        <v>100</v>
      </c>
      <c r="I23" s="25">
        <v>100</v>
      </c>
      <c r="J23" s="36" t="s">
        <v>47</v>
      </c>
    </row>
    <row r="24" spans="1:10" s="34" customFormat="1" ht="48" customHeight="1">
      <c r="A24" s="26" t="s">
        <v>34</v>
      </c>
      <c r="B24" s="27" t="s">
        <v>110</v>
      </c>
      <c r="C24" s="28" t="s">
        <v>132</v>
      </c>
      <c r="D24" s="23">
        <f t="shared" si="0"/>
        <v>2848600</v>
      </c>
      <c r="E24" s="24">
        <f>1000000-100000+1000000</f>
        <v>1900000</v>
      </c>
      <c r="F24" s="24">
        <v>948600</v>
      </c>
      <c r="G24" s="28" t="s">
        <v>111</v>
      </c>
      <c r="H24" s="25">
        <v>100</v>
      </c>
      <c r="I24" s="25">
        <v>100</v>
      </c>
      <c r="J24" s="36" t="s">
        <v>47</v>
      </c>
    </row>
    <row r="25" spans="1:10" s="34" customFormat="1" ht="37.5">
      <c r="A25" s="26" t="s">
        <v>56</v>
      </c>
      <c r="B25" s="27" t="s">
        <v>133</v>
      </c>
      <c r="C25" s="28" t="s">
        <v>132</v>
      </c>
      <c r="D25" s="23">
        <f t="shared" si="0"/>
        <v>205400</v>
      </c>
      <c r="E25" s="24">
        <f>100000</f>
        <v>100000</v>
      </c>
      <c r="F25" s="24">
        <f aca="true" t="shared" si="1" ref="F25:F30">E25*1.054</f>
        <v>105400</v>
      </c>
      <c r="G25" s="28" t="s">
        <v>111</v>
      </c>
      <c r="H25" s="25">
        <v>100</v>
      </c>
      <c r="I25" s="25">
        <v>100</v>
      </c>
      <c r="J25" s="36" t="s">
        <v>47</v>
      </c>
    </row>
    <row r="26" spans="1:10" s="34" customFormat="1" ht="42" customHeight="1">
      <c r="A26" s="26" t="s">
        <v>106</v>
      </c>
      <c r="B26" s="27" t="s">
        <v>119</v>
      </c>
      <c r="C26" s="28" t="s">
        <v>132</v>
      </c>
      <c r="D26" s="23">
        <f t="shared" si="0"/>
        <v>386483.05</v>
      </c>
      <c r="E26" s="24">
        <f>181083.05+100000</f>
        <v>281083.05</v>
      </c>
      <c r="F26" s="24">
        <v>105400</v>
      </c>
      <c r="G26" s="28" t="s">
        <v>111</v>
      </c>
      <c r="H26" s="25">
        <v>100</v>
      </c>
      <c r="I26" s="25">
        <v>100</v>
      </c>
      <c r="J26" s="36" t="s">
        <v>47</v>
      </c>
    </row>
    <row r="27" spans="1:10" s="34" customFormat="1" ht="81" customHeight="1">
      <c r="A27" s="26" t="s">
        <v>107</v>
      </c>
      <c r="B27" s="27" t="s">
        <v>81</v>
      </c>
      <c r="C27" s="28" t="s">
        <v>132</v>
      </c>
      <c r="D27" s="23">
        <f t="shared" si="0"/>
        <v>400530</v>
      </c>
      <c r="E27" s="24">
        <v>195000</v>
      </c>
      <c r="F27" s="24">
        <f t="shared" si="1"/>
        <v>205530</v>
      </c>
      <c r="G27" s="28" t="s">
        <v>51</v>
      </c>
      <c r="H27" s="25">
        <v>2</v>
      </c>
      <c r="I27" s="25">
        <v>2</v>
      </c>
      <c r="J27" s="36" t="s">
        <v>47</v>
      </c>
    </row>
    <row r="28" spans="1:10" s="34" customFormat="1" ht="69.75" customHeight="1">
      <c r="A28" s="45" t="s">
        <v>96</v>
      </c>
      <c r="B28" s="27" t="s">
        <v>83</v>
      </c>
      <c r="C28" s="28" t="s">
        <v>132</v>
      </c>
      <c r="D28" s="23">
        <f t="shared" si="0"/>
        <v>154050</v>
      </c>
      <c r="E28" s="24">
        <v>75000</v>
      </c>
      <c r="F28" s="24">
        <f t="shared" si="1"/>
        <v>79050</v>
      </c>
      <c r="G28" s="28" t="s">
        <v>51</v>
      </c>
      <c r="H28" s="25">
        <v>50</v>
      </c>
      <c r="I28" s="25">
        <v>50</v>
      </c>
      <c r="J28" s="29" t="s">
        <v>90</v>
      </c>
    </row>
    <row r="29" spans="1:10" s="34" customFormat="1" ht="57.75" customHeight="1" hidden="1">
      <c r="A29" s="26" t="s">
        <v>106</v>
      </c>
      <c r="B29" s="27" t="s">
        <v>97</v>
      </c>
      <c r="C29" s="28" t="s">
        <v>132</v>
      </c>
      <c r="D29" s="23">
        <f t="shared" si="0"/>
        <v>0</v>
      </c>
      <c r="E29" s="24">
        <v>0</v>
      </c>
      <c r="F29" s="24">
        <v>0</v>
      </c>
      <c r="G29" s="28" t="s">
        <v>51</v>
      </c>
      <c r="H29" s="25">
        <v>0</v>
      </c>
      <c r="I29" s="25">
        <v>0</v>
      </c>
      <c r="J29" s="29" t="s">
        <v>90</v>
      </c>
    </row>
    <row r="30" spans="1:10" s="34" customFormat="1" ht="57.75" customHeight="1">
      <c r="A30" s="26" t="s">
        <v>120</v>
      </c>
      <c r="B30" s="27" t="s">
        <v>102</v>
      </c>
      <c r="C30" s="28" t="s">
        <v>132</v>
      </c>
      <c r="D30" s="23">
        <f t="shared" si="0"/>
        <v>616200</v>
      </c>
      <c r="E30" s="24">
        <v>300000</v>
      </c>
      <c r="F30" s="24">
        <f t="shared" si="1"/>
        <v>316200</v>
      </c>
      <c r="G30" s="28" t="s">
        <v>50</v>
      </c>
      <c r="H30" s="25">
        <v>400</v>
      </c>
      <c r="I30" s="25">
        <v>400</v>
      </c>
      <c r="J30" s="29" t="s">
        <v>90</v>
      </c>
    </row>
    <row r="31" spans="1:10" s="34" customFormat="1" ht="57.75" customHeight="1">
      <c r="A31" s="26" t="s">
        <v>128</v>
      </c>
      <c r="B31" s="27" t="s">
        <v>84</v>
      </c>
      <c r="C31" s="28" t="s">
        <v>132</v>
      </c>
      <c r="D31" s="23">
        <f t="shared" si="0"/>
        <v>3708000</v>
      </c>
      <c r="E31" s="24">
        <f>1600000</f>
        <v>1600000</v>
      </c>
      <c r="F31" s="24">
        <v>2108000</v>
      </c>
      <c r="G31" s="28" t="s">
        <v>51</v>
      </c>
      <c r="H31" s="25">
        <v>20</v>
      </c>
      <c r="I31" s="25">
        <v>20</v>
      </c>
      <c r="J31" s="29" t="s">
        <v>90</v>
      </c>
    </row>
    <row r="32" spans="1:10" s="34" customFormat="1" ht="77.25" customHeight="1">
      <c r="A32" s="26" t="s">
        <v>129</v>
      </c>
      <c r="B32" s="27" t="s">
        <v>130</v>
      </c>
      <c r="C32" s="28">
        <v>2013</v>
      </c>
      <c r="D32" s="23">
        <f t="shared" si="0"/>
        <v>311200</v>
      </c>
      <c r="E32" s="24">
        <f>121200+190000</f>
        <v>311200</v>
      </c>
      <c r="F32" s="24">
        <v>0</v>
      </c>
      <c r="G32" s="28" t="s">
        <v>111</v>
      </c>
      <c r="H32" s="25">
        <v>100</v>
      </c>
      <c r="I32" s="25">
        <v>0</v>
      </c>
      <c r="J32" s="29" t="s">
        <v>134</v>
      </c>
    </row>
    <row r="33" spans="1:10" s="34" customFormat="1" ht="57.75" customHeight="1">
      <c r="A33" s="26" t="s">
        <v>136</v>
      </c>
      <c r="B33" s="27" t="s">
        <v>131</v>
      </c>
      <c r="C33" s="28">
        <v>2013</v>
      </c>
      <c r="D33" s="23">
        <f t="shared" si="0"/>
        <v>60800</v>
      </c>
      <c r="E33" s="24">
        <v>60800</v>
      </c>
      <c r="F33" s="24">
        <v>0</v>
      </c>
      <c r="G33" s="28" t="s">
        <v>111</v>
      </c>
      <c r="H33" s="25">
        <v>100</v>
      </c>
      <c r="I33" s="25">
        <v>0</v>
      </c>
      <c r="J33" s="29" t="s">
        <v>135</v>
      </c>
    </row>
    <row r="34" spans="1:10" s="34" customFormat="1" ht="57.75" customHeight="1">
      <c r="A34" s="52" t="s">
        <v>137</v>
      </c>
      <c r="B34" s="27" t="s">
        <v>138</v>
      </c>
      <c r="C34" s="28">
        <v>2013</v>
      </c>
      <c r="D34" s="23">
        <v>800000</v>
      </c>
      <c r="E34" s="24">
        <v>800000</v>
      </c>
      <c r="F34" s="24">
        <v>0</v>
      </c>
      <c r="G34" s="28" t="s">
        <v>111</v>
      </c>
      <c r="H34" s="25">
        <v>100</v>
      </c>
      <c r="I34" s="25">
        <v>0</v>
      </c>
      <c r="J34" s="36" t="s">
        <v>47</v>
      </c>
    </row>
    <row r="35" spans="1:10" s="34" customFormat="1" ht="57.75" customHeight="1">
      <c r="A35" s="52" t="s">
        <v>147</v>
      </c>
      <c r="B35" s="27" t="s">
        <v>139</v>
      </c>
      <c r="C35" s="28">
        <v>2013</v>
      </c>
      <c r="D35" s="23">
        <v>1000000</v>
      </c>
      <c r="E35" s="24">
        <v>1000000</v>
      </c>
      <c r="F35" s="24">
        <v>0</v>
      </c>
      <c r="G35" s="28" t="s">
        <v>111</v>
      </c>
      <c r="H35" s="25">
        <v>100</v>
      </c>
      <c r="I35" s="25">
        <v>0</v>
      </c>
      <c r="J35" s="36" t="s">
        <v>47</v>
      </c>
    </row>
    <row r="36" spans="1:10" ht="18.75">
      <c r="A36" s="26"/>
      <c r="B36" s="31" t="s">
        <v>43</v>
      </c>
      <c r="C36" s="31"/>
      <c r="D36" s="32">
        <f>SUM(D20:D35)</f>
        <v>23810194.09</v>
      </c>
      <c r="E36" s="32">
        <f>SUM(E20:E35)</f>
        <v>13117177.26</v>
      </c>
      <c r="F36" s="32">
        <f>SUM(F20:F35)</f>
        <v>10693016.83</v>
      </c>
      <c r="G36" s="39"/>
      <c r="H36" s="39"/>
      <c r="I36" s="39"/>
      <c r="J36" s="40"/>
    </row>
    <row r="37" spans="1:10" ht="18.75">
      <c r="A37" s="41"/>
      <c r="B37" s="31"/>
      <c r="C37" s="31"/>
      <c r="D37" s="42" t="s">
        <v>29</v>
      </c>
      <c r="E37" s="43"/>
      <c r="F37" s="43"/>
      <c r="G37" s="39"/>
      <c r="H37" s="39"/>
      <c r="I37" s="39"/>
      <c r="J37" s="40"/>
    </row>
    <row r="38" spans="1:10" ht="18.75">
      <c r="A38" s="41"/>
      <c r="B38" s="31"/>
      <c r="C38" s="31"/>
      <c r="D38" s="32">
        <f>D36</f>
        <v>23810194.09</v>
      </c>
      <c r="E38" s="32">
        <f>E36</f>
        <v>13117177.26</v>
      </c>
      <c r="F38" s="32">
        <f>F36</f>
        <v>10693016.83</v>
      </c>
      <c r="G38" s="39"/>
      <c r="H38" s="39"/>
      <c r="I38" s="39"/>
      <c r="J38" s="40"/>
    </row>
    <row r="39" spans="1:15" s="4" customFormat="1" ht="40.5" customHeight="1">
      <c r="A39" s="65" t="s">
        <v>55</v>
      </c>
      <c r="B39" s="66"/>
      <c r="C39" s="66"/>
      <c r="D39" s="66"/>
      <c r="E39" s="66"/>
      <c r="F39" s="66"/>
      <c r="G39" s="66"/>
      <c r="H39" s="66"/>
      <c r="I39" s="66"/>
      <c r="J39" s="67"/>
      <c r="N39" s="1"/>
      <c r="O39" s="1"/>
    </row>
    <row r="40" spans="1:10" ht="37.5" customHeight="1">
      <c r="A40" s="26" t="s">
        <v>35</v>
      </c>
      <c r="B40" s="27" t="s">
        <v>5</v>
      </c>
      <c r="C40" s="28" t="s">
        <v>132</v>
      </c>
      <c r="D40" s="23">
        <f>E40+F40</f>
        <v>1010420.36</v>
      </c>
      <c r="E40" s="24">
        <v>491928.12</v>
      </c>
      <c r="F40" s="24">
        <f>E40*1.054</f>
        <v>518492.24</v>
      </c>
      <c r="G40" s="28" t="s">
        <v>51</v>
      </c>
      <c r="H40" s="35">
        <v>2</v>
      </c>
      <c r="I40" s="24">
        <v>2</v>
      </c>
      <c r="J40" s="29" t="s">
        <v>48</v>
      </c>
    </row>
    <row r="41" spans="1:10" s="34" customFormat="1" ht="67.5" customHeight="1">
      <c r="A41" s="26" t="s">
        <v>36</v>
      </c>
      <c r="B41" s="27" t="s">
        <v>41</v>
      </c>
      <c r="C41" s="28" t="s">
        <v>132</v>
      </c>
      <c r="D41" s="23">
        <f>E41+F41</f>
        <v>523164.07</v>
      </c>
      <c r="E41" s="24">
        <v>254705</v>
      </c>
      <c r="F41" s="24">
        <f>E41*1.054</f>
        <v>268459.07</v>
      </c>
      <c r="G41" s="28" t="s">
        <v>51</v>
      </c>
      <c r="H41" s="35">
        <v>300</v>
      </c>
      <c r="I41" s="24">
        <v>350</v>
      </c>
      <c r="J41" s="36" t="s">
        <v>48</v>
      </c>
    </row>
    <row r="42" spans="1:10" ht="126.75" customHeight="1">
      <c r="A42" s="26" t="s">
        <v>37</v>
      </c>
      <c r="B42" s="27" t="s">
        <v>6</v>
      </c>
      <c r="C42" s="28" t="s">
        <v>132</v>
      </c>
      <c r="D42" s="23">
        <f>E42+F42</f>
        <v>255762.45</v>
      </c>
      <c r="E42" s="24">
        <v>100000</v>
      </c>
      <c r="F42" s="24">
        <f>155762.45</f>
        <v>155762.45</v>
      </c>
      <c r="G42" s="28" t="s">
        <v>51</v>
      </c>
      <c r="H42" s="35">
        <v>40</v>
      </c>
      <c r="I42" s="24">
        <v>40</v>
      </c>
      <c r="J42" s="36" t="s">
        <v>48</v>
      </c>
    </row>
    <row r="43" spans="1:10" ht="18.75">
      <c r="A43" s="26"/>
      <c r="B43" s="31" t="s">
        <v>43</v>
      </c>
      <c r="C43" s="31"/>
      <c r="D43" s="32">
        <f>SUM(D40:D42)</f>
        <v>1789346.88</v>
      </c>
      <c r="E43" s="32">
        <f>SUM(E40:E42)</f>
        <v>846633.12</v>
      </c>
      <c r="F43" s="32">
        <f>SUM(F40:F42)</f>
        <v>942713.76</v>
      </c>
      <c r="G43" s="39"/>
      <c r="H43" s="39"/>
      <c r="I43" s="39"/>
      <c r="J43" s="40"/>
    </row>
    <row r="44" spans="1:10" ht="18.75">
      <c r="A44" s="26"/>
      <c r="B44" s="31"/>
      <c r="C44" s="31"/>
      <c r="D44" s="42" t="s">
        <v>29</v>
      </c>
      <c r="E44" s="43"/>
      <c r="F44" s="43"/>
      <c r="G44" s="39"/>
      <c r="H44" s="39"/>
      <c r="I44" s="39"/>
      <c r="J44" s="40"/>
    </row>
    <row r="45" spans="1:10" ht="18.75">
      <c r="A45" s="26"/>
      <c r="B45" s="31"/>
      <c r="C45" s="31"/>
      <c r="D45" s="32">
        <f>D43</f>
        <v>1789346.88</v>
      </c>
      <c r="E45" s="32">
        <f>E43</f>
        <v>846633.12</v>
      </c>
      <c r="F45" s="32">
        <f>F43</f>
        <v>942713.76</v>
      </c>
      <c r="G45" s="39"/>
      <c r="H45" s="39"/>
      <c r="I45" s="39"/>
      <c r="J45" s="40"/>
    </row>
    <row r="46" spans="1:10" ht="40.5" customHeight="1">
      <c r="A46" s="65" t="s">
        <v>42</v>
      </c>
      <c r="B46" s="66"/>
      <c r="C46" s="66"/>
      <c r="D46" s="66"/>
      <c r="E46" s="66"/>
      <c r="F46" s="66"/>
      <c r="G46" s="66"/>
      <c r="H46" s="66"/>
      <c r="I46" s="66"/>
      <c r="J46" s="67"/>
    </row>
    <row r="47" spans="1:15" s="10" customFormat="1" ht="40.5" customHeight="1">
      <c r="A47" s="71" t="s">
        <v>57</v>
      </c>
      <c r="B47" s="72"/>
      <c r="C47" s="72"/>
      <c r="D47" s="72"/>
      <c r="E47" s="72"/>
      <c r="F47" s="72"/>
      <c r="G47" s="72"/>
      <c r="H47" s="72"/>
      <c r="I47" s="72"/>
      <c r="J47" s="73"/>
      <c r="N47" s="1"/>
      <c r="O47" s="1"/>
    </row>
    <row r="48" spans="1:10" ht="74.25" customHeight="1">
      <c r="A48" s="26" t="s">
        <v>38</v>
      </c>
      <c r="B48" s="27" t="s">
        <v>88</v>
      </c>
      <c r="C48" s="28" t="s">
        <v>132</v>
      </c>
      <c r="D48" s="23">
        <f aca="true" t="shared" si="2" ref="D48:D76">E48+F48</f>
        <v>575120</v>
      </c>
      <c r="E48" s="24">
        <f>180000+100000</f>
        <v>280000</v>
      </c>
      <c r="F48" s="24">
        <f>E48*1.054</f>
        <v>295120</v>
      </c>
      <c r="G48" s="25" t="s">
        <v>51</v>
      </c>
      <c r="H48" s="25">
        <v>3</v>
      </c>
      <c r="I48" s="25">
        <v>3</v>
      </c>
      <c r="J48" s="29" t="s">
        <v>90</v>
      </c>
    </row>
    <row r="49" spans="1:10" ht="56.25">
      <c r="A49" s="26" t="s">
        <v>39</v>
      </c>
      <c r="B49" s="27" t="s">
        <v>98</v>
      </c>
      <c r="C49" s="28" t="s">
        <v>132</v>
      </c>
      <c r="D49" s="23">
        <f t="shared" si="2"/>
        <v>205400</v>
      </c>
      <c r="E49" s="24">
        <v>100000</v>
      </c>
      <c r="F49" s="24">
        <f>E49*1.054</f>
        <v>105400</v>
      </c>
      <c r="G49" s="25" t="s">
        <v>51</v>
      </c>
      <c r="H49" s="25">
        <v>1</v>
      </c>
      <c r="I49" s="25">
        <v>1</v>
      </c>
      <c r="J49" s="29" t="s">
        <v>90</v>
      </c>
    </row>
    <row r="50" spans="1:10" ht="79.5" customHeight="1">
      <c r="A50" s="26" t="s">
        <v>40</v>
      </c>
      <c r="B50" s="27" t="s">
        <v>7</v>
      </c>
      <c r="C50" s="28" t="s">
        <v>132</v>
      </c>
      <c r="D50" s="23">
        <f t="shared" si="2"/>
        <v>110916</v>
      </c>
      <c r="E50" s="24">
        <v>54000</v>
      </c>
      <c r="F50" s="24">
        <f>E50*1.054</f>
        <v>56916</v>
      </c>
      <c r="G50" s="25" t="s">
        <v>51</v>
      </c>
      <c r="H50" s="25">
        <v>10</v>
      </c>
      <c r="I50" s="25">
        <v>10</v>
      </c>
      <c r="J50" s="29" t="s">
        <v>90</v>
      </c>
    </row>
    <row r="51" spans="1:10" ht="64.5" customHeight="1">
      <c r="A51" s="26" t="s">
        <v>58</v>
      </c>
      <c r="B51" s="27" t="s">
        <v>85</v>
      </c>
      <c r="C51" s="28" t="s">
        <v>132</v>
      </c>
      <c r="D51" s="23">
        <f t="shared" si="2"/>
        <v>303182.21</v>
      </c>
      <c r="E51" s="24">
        <v>197782.21</v>
      </c>
      <c r="F51" s="24">
        <v>105400</v>
      </c>
      <c r="G51" s="25" t="s">
        <v>51</v>
      </c>
      <c r="H51" s="25">
        <v>40</v>
      </c>
      <c r="I51" s="25">
        <v>40</v>
      </c>
      <c r="J51" s="29" t="s">
        <v>90</v>
      </c>
    </row>
    <row r="52" spans="1:10" ht="64.5" customHeight="1">
      <c r="A52" s="26" t="s">
        <v>59</v>
      </c>
      <c r="B52" s="27" t="s">
        <v>141</v>
      </c>
      <c r="C52" s="28" t="s">
        <v>132</v>
      </c>
      <c r="D52" s="23">
        <f t="shared" si="2"/>
        <v>2000000</v>
      </c>
      <c r="E52" s="24">
        <v>2000000</v>
      </c>
      <c r="F52" s="24"/>
      <c r="G52" s="25" t="s">
        <v>111</v>
      </c>
      <c r="H52" s="25">
        <v>100</v>
      </c>
      <c r="I52" s="25"/>
      <c r="J52" s="29" t="s">
        <v>90</v>
      </c>
    </row>
    <row r="53" spans="1:10" ht="57.75" customHeight="1">
      <c r="A53" s="26" t="s">
        <v>60</v>
      </c>
      <c r="B53" s="27" t="s">
        <v>52</v>
      </c>
      <c r="C53" s="28" t="s">
        <v>132</v>
      </c>
      <c r="D53" s="23">
        <f t="shared" si="2"/>
        <v>1027000</v>
      </c>
      <c r="E53" s="24">
        <v>500000</v>
      </c>
      <c r="F53" s="24">
        <f aca="true" t="shared" si="3" ref="F53:F72">E53*1.054</f>
        <v>527000</v>
      </c>
      <c r="G53" s="44" t="s">
        <v>89</v>
      </c>
      <c r="H53" s="25">
        <v>30</v>
      </c>
      <c r="I53" s="25">
        <v>30</v>
      </c>
      <c r="J53" s="29" t="s">
        <v>90</v>
      </c>
    </row>
    <row r="54" spans="1:10" ht="56.25">
      <c r="A54" s="26" t="s">
        <v>61</v>
      </c>
      <c r="B54" s="27" t="s">
        <v>99</v>
      </c>
      <c r="C54" s="28" t="s">
        <v>132</v>
      </c>
      <c r="D54" s="23">
        <f t="shared" si="2"/>
        <v>41080</v>
      </c>
      <c r="E54" s="24">
        <v>20000</v>
      </c>
      <c r="F54" s="24">
        <f t="shared" si="3"/>
        <v>21080</v>
      </c>
      <c r="G54" s="25" t="s">
        <v>51</v>
      </c>
      <c r="H54" s="25">
        <v>3</v>
      </c>
      <c r="I54" s="25">
        <v>3</v>
      </c>
      <c r="J54" s="29" t="s">
        <v>90</v>
      </c>
    </row>
    <row r="55" spans="1:10" ht="56.25">
      <c r="A55" s="26" t="s">
        <v>62</v>
      </c>
      <c r="B55" s="27" t="s">
        <v>103</v>
      </c>
      <c r="C55" s="28" t="s">
        <v>132</v>
      </c>
      <c r="D55" s="23">
        <f t="shared" si="2"/>
        <v>350000</v>
      </c>
      <c r="E55" s="24">
        <v>200000</v>
      </c>
      <c r="F55" s="24">
        <v>150000</v>
      </c>
      <c r="G55" s="25" t="s">
        <v>51</v>
      </c>
      <c r="H55" s="25">
        <v>3</v>
      </c>
      <c r="I55" s="25">
        <v>3</v>
      </c>
      <c r="J55" s="29" t="s">
        <v>90</v>
      </c>
    </row>
    <row r="56" spans="1:10" ht="56.25">
      <c r="A56" s="26" t="s">
        <v>63</v>
      </c>
      <c r="B56" s="27" t="s">
        <v>104</v>
      </c>
      <c r="C56" s="28" t="s">
        <v>132</v>
      </c>
      <c r="D56" s="23">
        <f t="shared" si="2"/>
        <v>68398.2</v>
      </c>
      <c r="E56" s="24">
        <v>33300</v>
      </c>
      <c r="F56" s="24">
        <f t="shared" si="3"/>
        <v>35098.2</v>
      </c>
      <c r="G56" s="25" t="s">
        <v>51</v>
      </c>
      <c r="H56" s="25">
        <v>15</v>
      </c>
      <c r="I56" s="25">
        <v>15</v>
      </c>
      <c r="J56" s="29" t="s">
        <v>90</v>
      </c>
    </row>
    <row r="57" spans="1:10" ht="56.25">
      <c r="A57" s="26" t="s">
        <v>64</v>
      </c>
      <c r="B57" s="27" t="s">
        <v>8</v>
      </c>
      <c r="C57" s="28" t="s">
        <v>132</v>
      </c>
      <c r="D57" s="23">
        <f t="shared" si="2"/>
        <v>22183.2</v>
      </c>
      <c r="E57" s="24">
        <v>10800</v>
      </c>
      <c r="F57" s="24">
        <f t="shared" si="3"/>
        <v>11383.2</v>
      </c>
      <c r="G57" s="25" t="s">
        <v>51</v>
      </c>
      <c r="H57" s="25">
        <v>3</v>
      </c>
      <c r="I57" s="25">
        <v>3</v>
      </c>
      <c r="J57" s="29" t="s">
        <v>90</v>
      </c>
    </row>
    <row r="58" spans="1:10" ht="56.25">
      <c r="A58" s="26" t="s">
        <v>65</v>
      </c>
      <c r="B58" s="27" t="s">
        <v>82</v>
      </c>
      <c r="C58" s="28" t="s">
        <v>132</v>
      </c>
      <c r="D58" s="23">
        <f t="shared" si="2"/>
        <v>186338.88</v>
      </c>
      <c r="E58" s="24">
        <v>90720</v>
      </c>
      <c r="F58" s="24">
        <f t="shared" si="3"/>
        <v>95618.88</v>
      </c>
      <c r="G58" s="25" t="s">
        <v>51</v>
      </c>
      <c r="H58" s="25">
        <v>4000</v>
      </c>
      <c r="I58" s="25">
        <v>4000</v>
      </c>
      <c r="J58" s="29" t="s">
        <v>90</v>
      </c>
    </row>
    <row r="59" spans="1:10" ht="56.25">
      <c r="A59" s="45" t="s">
        <v>66</v>
      </c>
      <c r="B59" s="27" t="s">
        <v>9</v>
      </c>
      <c r="C59" s="28" t="s">
        <v>132</v>
      </c>
      <c r="D59" s="23">
        <f t="shared" si="2"/>
        <v>41080</v>
      </c>
      <c r="E59" s="24">
        <v>20000</v>
      </c>
      <c r="F59" s="24">
        <f t="shared" si="3"/>
        <v>21080</v>
      </c>
      <c r="G59" s="25" t="s">
        <v>50</v>
      </c>
      <c r="H59" s="25">
        <v>100</v>
      </c>
      <c r="I59" s="25">
        <v>100</v>
      </c>
      <c r="J59" s="29" t="s">
        <v>90</v>
      </c>
    </row>
    <row r="60" spans="1:10" s="34" customFormat="1" ht="56.25">
      <c r="A60" s="26" t="s">
        <v>67</v>
      </c>
      <c r="B60" s="27" t="s">
        <v>121</v>
      </c>
      <c r="C60" s="28" t="s">
        <v>132</v>
      </c>
      <c r="D60" s="23">
        <f t="shared" si="2"/>
        <v>150000</v>
      </c>
      <c r="E60" s="24">
        <v>100000</v>
      </c>
      <c r="F60" s="24">
        <v>50000</v>
      </c>
      <c r="G60" s="25" t="s">
        <v>51</v>
      </c>
      <c r="H60" s="25">
        <v>83</v>
      </c>
      <c r="I60" s="25">
        <v>16</v>
      </c>
      <c r="J60" s="29" t="s">
        <v>90</v>
      </c>
    </row>
    <row r="61" spans="1:10" ht="56.25">
      <c r="A61" s="26" t="s">
        <v>68</v>
      </c>
      <c r="B61" s="27" t="s">
        <v>93</v>
      </c>
      <c r="C61" s="28" t="s">
        <v>132</v>
      </c>
      <c r="D61" s="23">
        <f t="shared" si="2"/>
        <v>410800</v>
      </c>
      <c r="E61" s="24">
        <v>200000</v>
      </c>
      <c r="F61" s="24">
        <f t="shared" si="3"/>
        <v>210800</v>
      </c>
      <c r="G61" s="28" t="s">
        <v>51</v>
      </c>
      <c r="H61" s="25">
        <v>50</v>
      </c>
      <c r="I61" s="25">
        <v>50</v>
      </c>
      <c r="J61" s="29" t="s">
        <v>90</v>
      </c>
    </row>
    <row r="62" spans="1:10" ht="56.25">
      <c r="A62" s="26" t="s">
        <v>69</v>
      </c>
      <c r="B62" s="27" t="s">
        <v>10</v>
      </c>
      <c r="C62" s="28" t="s">
        <v>132</v>
      </c>
      <c r="D62" s="23">
        <f t="shared" si="2"/>
        <v>665496</v>
      </c>
      <c r="E62" s="24">
        <v>324000</v>
      </c>
      <c r="F62" s="24">
        <f t="shared" si="3"/>
        <v>341496</v>
      </c>
      <c r="G62" s="25" t="s">
        <v>51</v>
      </c>
      <c r="H62" s="46">
        <v>481</v>
      </c>
      <c r="I62" s="46">
        <v>481</v>
      </c>
      <c r="J62" s="29" t="s">
        <v>90</v>
      </c>
    </row>
    <row r="63" spans="1:10" ht="56.25">
      <c r="A63" s="33" t="s">
        <v>70</v>
      </c>
      <c r="B63" s="27" t="s">
        <v>142</v>
      </c>
      <c r="C63" s="28" t="s">
        <v>132</v>
      </c>
      <c r="D63" s="23">
        <f t="shared" si="2"/>
        <v>133099.2</v>
      </c>
      <c r="E63" s="24">
        <v>64800</v>
      </c>
      <c r="F63" s="24">
        <f t="shared" si="3"/>
        <v>68299.2</v>
      </c>
      <c r="G63" s="25" t="s">
        <v>51</v>
      </c>
      <c r="H63" s="25">
        <v>10</v>
      </c>
      <c r="I63" s="25">
        <v>12</v>
      </c>
      <c r="J63" s="29" t="s">
        <v>90</v>
      </c>
    </row>
    <row r="64" spans="1:10" ht="56.25">
      <c r="A64" s="26" t="s">
        <v>71</v>
      </c>
      <c r="B64" s="27" t="s">
        <v>11</v>
      </c>
      <c r="C64" s="28" t="s">
        <v>132</v>
      </c>
      <c r="D64" s="23">
        <f t="shared" si="2"/>
        <v>616200</v>
      </c>
      <c r="E64" s="24">
        <v>300000</v>
      </c>
      <c r="F64" s="24">
        <f t="shared" si="3"/>
        <v>316200</v>
      </c>
      <c r="G64" s="28" t="s">
        <v>51</v>
      </c>
      <c r="H64" s="25">
        <v>150</v>
      </c>
      <c r="I64" s="25">
        <v>150</v>
      </c>
      <c r="J64" s="29" t="s">
        <v>90</v>
      </c>
    </row>
    <row r="65" spans="1:10" s="34" customFormat="1" ht="56.25">
      <c r="A65" s="26" t="s">
        <v>72</v>
      </c>
      <c r="B65" s="27" t="s">
        <v>143</v>
      </c>
      <c r="C65" s="28" t="s">
        <v>132</v>
      </c>
      <c r="D65" s="23">
        <f t="shared" si="2"/>
        <v>1100000</v>
      </c>
      <c r="E65" s="24">
        <f>600000+380000</f>
        <v>980000</v>
      </c>
      <c r="F65" s="24">
        <v>120000</v>
      </c>
      <c r="G65" s="28" t="s">
        <v>51</v>
      </c>
      <c r="H65" s="25">
        <v>1</v>
      </c>
      <c r="I65" s="25">
        <v>2</v>
      </c>
      <c r="J65" s="29" t="s">
        <v>90</v>
      </c>
    </row>
    <row r="66" spans="1:10" ht="56.25">
      <c r="A66" s="26" t="s">
        <v>73</v>
      </c>
      <c r="B66" s="27" t="s">
        <v>12</v>
      </c>
      <c r="C66" s="28" t="s">
        <v>132</v>
      </c>
      <c r="D66" s="23">
        <f t="shared" si="2"/>
        <v>715732.71</v>
      </c>
      <c r="E66" s="24">
        <v>348457.99</v>
      </c>
      <c r="F66" s="24">
        <f t="shared" si="3"/>
        <v>367274.72</v>
      </c>
      <c r="G66" s="25" t="s">
        <v>51</v>
      </c>
      <c r="H66" s="25">
        <v>5</v>
      </c>
      <c r="I66" s="25">
        <v>5</v>
      </c>
      <c r="J66" s="29" t="s">
        <v>90</v>
      </c>
    </row>
    <row r="67" spans="1:10" ht="56.25">
      <c r="A67" s="53" t="s">
        <v>74</v>
      </c>
      <c r="B67" s="27" t="s">
        <v>13</v>
      </c>
      <c r="C67" s="28" t="s">
        <v>132</v>
      </c>
      <c r="D67" s="23">
        <f t="shared" si="2"/>
        <v>295497.25</v>
      </c>
      <c r="E67" s="24">
        <v>190097.25</v>
      </c>
      <c r="F67" s="24">
        <v>105400</v>
      </c>
      <c r="G67" s="25" t="s">
        <v>51</v>
      </c>
      <c r="H67" s="25">
        <v>100</v>
      </c>
      <c r="I67" s="25">
        <v>100</v>
      </c>
      <c r="J67" s="29" t="s">
        <v>90</v>
      </c>
    </row>
    <row r="68" spans="1:10" s="34" customFormat="1" ht="56.25">
      <c r="A68" s="54" t="s">
        <v>75</v>
      </c>
      <c r="B68" s="27" t="s">
        <v>144</v>
      </c>
      <c r="C68" s="28" t="s">
        <v>132</v>
      </c>
      <c r="D68" s="23">
        <f t="shared" si="2"/>
        <v>100000</v>
      </c>
      <c r="E68" s="24">
        <v>100000</v>
      </c>
      <c r="F68" s="24">
        <v>0</v>
      </c>
      <c r="G68" s="28" t="s">
        <v>101</v>
      </c>
      <c r="H68" s="25">
        <v>10</v>
      </c>
      <c r="I68" s="25">
        <v>10</v>
      </c>
      <c r="J68" s="29" t="s">
        <v>90</v>
      </c>
    </row>
    <row r="69" spans="1:10" ht="56.25">
      <c r="A69" s="33" t="s">
        <v>76</v>
      </c>
      <c r="B69" s="27" t="s">
        <v>15</v>
      </c>
      <c r="C69" s="28" t="s">
        <v>132</v>
      </c>
      <c r="D69" s="23">
        <f t="shared" si="2"/>
        <v>369720</v>
      </c>
      <c r="E69" s="24">
        <v>180000</v>
      </c>
      <c r="F69" s="24">
        <f t="shared" si="3"/>
        <v>189720</v>
      </c>
      <c r="G69" s="28" t="s">
        <v>51</v>
      </c>
      <c r="H69" s="25">
        <v>20</v>
      </c>
      <c r="I69" s="25">
        <v>20</v>
      </c>
      <c r="J69" s="29" t="s">
        <v>90</v>
      </c>
    </row>
    <row r="70" spans="1:10" s="34" customFormat="1" ht="56.25">
      <c r="A70" s="33" t="s">
        <v>77</v>
      </c>
      <c r="B70" s="27" t="s">
        <v>87</v>
      </c>
      <c r="C70" s="28" t="s">
        <v>132</v>
      </c>
      <c r="D70" s="23">
        <f t="shared" si="2"/>
        <v>2400000</v>
      </c>
      <c r="E70" s="24">
        <f>1600000-600000</f>
        <v>1000000</v>
      </c>
      <c r="F70" s="24">
        <v>1400000</v>
      </c>
      <c r="G70" s="28" t="s">
        <v>94</v>
      </c>
      <c r="H70" s="25">
        <v>800</v>
      </c>
      <c r="I70" s="25">
        <v>500</v>
      </c>
      <c r="J70" s="29" t="s">
        <v>90</v>
      </c>
    </row>
    <row r="71" spans="1:10" s="34" customFormat="1" ht="75" hidden="1">
      <c r="A71" s="26" t="s">
        <v>78</v>
      </c>
      <c r="B71" s="27" t="s">
        <v>16</v>
      </c>
      <c r="C71" s="28" t="s">
        <v>132</v>
      </c>
      <c r="D71" s="23">
        <f t="shared" si="2"/>
        <v>0</v>
      </c>
      <c r="E71" s="24">
        <v>0</v>
      </c>
      <c r="F71" s="24">
        <f t="shared" si="3"/>
        <v>0</v>
      </c>
      <c r="G71" s="28" t="s">
        <v>92</v>
      </c>
      <c r="H71" s="25">
        <v>10</v>
      </c>
      <c r="I71" s="25">
        <v>10</v>
      </c>
      <c r="J71" s="29" t="s">
        <v>90</v>
      </c>
    </row>
    <row r="72" spans="1:10" s="34" customFormat="1" ht="56.25">
      <c r="A72" s="33" t="s">
        <v>78</v>
      </c>
      <c r="B72" s="27" t="s">
        <v>86</v>
      </c>
      <c r="C72" s="28" t="s">
        <v>132</v>
      </c>
      <c r="D72" s="23">
        <f t="shared" si="2"/>
        <v>421070</v>
      </c>
      <c r="E72" s="24">
        <v>205000</v>
      </c>
      <c r="F72" s="24">
        <f t="shared" si="3"/>
        <v>216070</v>
      </c>
      <c r="G72" s="25" t="s">
        <v>51</v>
      </c>
      <c r="H72" s="25">
        <v>60</v>
      </c>
      <c r="I72" s="25">
        <v>60</v>
      </c>
      <c r="J72" s="29" t="s">
        <v>90</v>
      </c>
    </row>
    <row r="73" spans="1:10" s="34" customFormat="1" ht="37.5">
      <c r="A73" s="33" t="s">
        <v>124</v>
      </c>
      <c r="B73" s="27" t="s">
        <v>123</v>
      </c>
      <c r="C73" s="28">
        <v>2013</v>
      </c>
      <c r="D73" s="23">
        <f t="shared" si="2"/>
        <v>464076.63</v>
      </c>
      <c r="E73" s="24">
        <v>464076.63</v>
      </c>
      <c r="F73" s="24">
        <v>0</v>
      </c>
      <c r="G73" s="28" t="s">
        <v>111</v>
      </c>
      <c r="H73" s="25">
        <v>100</v>
      </c>
      <c r="I73" s="25">
        <v>0</v>
      </c>
      <c r="J73" s="36" t="s">
        <v>47</v>
      </c>
    </row>
    <row r="74" spans="1:10" s="34" customFormat="1" ht="56.25">
      <c r="A74" s="33" t="s">
        <v>125</v>
      </c>
      <c r="B74" s="27" t="s">
        <v>145</v>
      </c>
      <c r="C74" s="28">
        <v>2013</v>
      </c>
      <c r="D74" s="23">
        <f t="shared" si="2"/>
        <v>148591.3</v>
      </c>
      <c r="E74" s="23">
        <v>148591.3</v>
      </c>
      <c r="F74" s="24">
        <v>0</v>
      </c>
      <c r="G74" s="28" t="s">
        <v>111</v>
      </c>
      <c r="H74" s="25">
        <v>100</v>
      </c>
      <c r="I74" s="25">
        <v>0</v>
      </c>
      <c r="J74" s="36" t="s">
        <v>47</v>
      </c>
    </row>
    <row r="75" spans="1:10" s="34" customFormat="1" ht="37.5">
      <c r="A75" s="33" t="s">
        <v>127</v>
      </c>
      <c r="B75" s="27" t="s">
        <v>126</v>
      </c>
      <c r="C75" s="28">
        <v>2013</v>
      </c>
      <c r="D75" s="23">
        <f t="shared" si="2"/>
        <v>16461</v>
      </c>
      <c r="E75" s="23">
        <v>16461</v>
      </c>
      <c r="F75" s="24">
        <v>0</v>
      </c>
      <c r="G75" s="25" t="s">
        <v>51</v>
      </c>
      <c r="H75" s="25">
        <v>1</v>
      </c>
      <c r="I75" s="25">
        <v>0</v>
      </c>
      <c r="J75" s="36" t="s">
        <v>47</v>
      </c>
    </row>
    <row r="76" spans="1:10" s="34" customFormat="1" ht="37.5">
      <c r="A76" s="33" t="s">
        <v>148</v>
      </c>
      <c r="B76" s="27" t="s">
        <v>146</v>
      </c>
      <c r="C76" s="28">
        <v>2013</v>
      </c>
      <c r="D76" s="23">
        <f t="shared" si="2"/>
        <v>11134.08</v>
      </c>
      <c r="E76" s="23">
        <v>11134.08</v>
      </c>
      <c r="F76" s="24"/>
      <c r="G76" s="25" t="s">
        <v>111</v>
      </c>
      <c r="H76" s="25">
        <v>100</v>
      </c>
      <c r="I76" s="25">
        <v>100</v>
      </c>
      <c r="J76" s="36" t="s">
        <v>47</v>
      </c>
    </row>
    <row r="77" spans="1:10" s="34" customFormat="1" ht="37.5">
      <c r="A77" s="33" t="s">
        <v>149</v>
      </c>
      <c r="B77" s="27" t="s">
        <v>150</v>
      </c>
      <c r="C77" s="28">
        <v>2014</v>
      </c>
      <c r="D77" s="23">
        <f>F77</f>
        <v>45565.82</v>
      </c>
      <c r="E77" s="23"/>
      <c r="F77" s="24">
        <v>45565.82</v>
      </c>
      <c r="G77" s="25" t="s">
        <v>111</v>
      </c>
      <c r="H77" s="25">
        <v>100</v>
      </c>
      <c r="I77" s="25">
        <v>100</v>
      </c>
      <c r="J77" s="36" t="s">
        <v>47</v>
      </c>
    </row>
    <row r="78" spans="1:10" ht="18.75">
      <c r="A78" s="26"/>
      <c r="B78" s="31" t="s">
        <v>44</v>
      </c>
      <c r="C78" s="31"/>
      <c r="D78" s="32">
        <f>SUM(D48:D77)</f>
        <v>12994142.48</v>
      </c>
      <c r="E78" s="32">
        <f>SUM(E48:E76)</f>
        <v>8139220.46</v>
      </c>
      <c r="F78" s="32">
        <f>SUM(F48:F77)</f>
        <v>4854922.02</v>
      </c>
      <c r="G78" s="39"/>
      <c r="H78" s="39"/>
      <c r="I78" s="39"/>
      <c r="J78" s="40"/>
    </row>
    <row r="79" spans="1:10" ht="18.75">
      <c r="A79" s="41"/>
      <c r="B79" s="31"/>
      <c r="C79" s="31"/>
      <c r="D79" s="42" t="s">
        <v>29</v>
      </c>
      <c r="E79" s="43"/>
      <c r="F79" s="43"/>
      <c r="G79" s="39"/>
      <c r="H79" s="39"/>
      <c r="I79" s="39"/>
      <c r="J79" s="40"/>
    </row>
    <row r="80" spans="1:10" ht="18.75">
      <c r="A80" s="41"/>
      <c r="B80" s="31"/>
      <c r="C80" s="31"/>
      <c r="D80" s="32">
        <f>D78</f>
        <v>12994142.48</v>
      </c>
      <c r="E80" s="32">
        <f>E78</f>
        <v>8139220.46</v>
      </c>
      <c r="F80" s="32">
        <f>F78</f>
        <v>4854922.02</v>
      </c>
      <c r="G80" s="39"/>
      <c r="H80" s="39"/>
      <c r="I80" s="39"/>
      <c r="J80" s="40"/>
    </row>
    <row r="81" spans="1:10" ht="40.5" customHeight="1">
      <c r="A81" s="65" t="s">
        <v>108</v>
      </c>
      <c r="B81" s="66"/>
      <c r="C81" s="66"/>
      <c r="D81" s="66"/>
      <c r="E81" s="66"/>
      <c r="F81" s="66"/>
      <c r="G81" s="66"/>
      <c r="H81" s="66"/>
      <c r="I81" s="66"/>
      <c r="J81" s="67"/>
    </row>
    <row r="82" spans="1:10" ht="40.5" customHeight="1">
      <c r="A82" s="26" t="s">
        <v>79</v>
      </c>
      <c r="B82" s="27" t="s">
        <v>14</v>
      </c>
      <c r="C82" s="28" t="s">
        <v>132</v>
      </c>
      <c r="D82" s="23">
        <f>E82+F82</f>
        <v>1619559.59</v>
      </c>
      <c r="E82" s="24">
        <v>788490.55</v>
      </c>
      <c r="F82" s="24">
        <f>E82*1.054</f>
        <v>831069.04</v>
      </c>
      <c r="G82" s="25" t="s">
        <v>51</v>
      </c>
      <c r="H82" s="25">
        <v>300</v>
      </c>
      <c r="I82" s="25">
        <v>300</v>
      </c>
      <c r="J82" s="29" t="s">
        <v>47</v>
      </c>
    </row>
    <row r="83" spans="1:10" ht="18.75">
      <c r="A83" s="26"/>
      <c r="B83" s="31" t="s">
        <v>109</v>
      </c>
      <c r="C83" s="31"/>
      <c r="D83" s="32">
        <f>SUM(D82:D82)</f>
        <v>1619559.59</v>
      </c>
      <c r="E83" s="32">
        <f>SUM(E82:E82)</f>
        <v>788490.55</v>
      </c>
      <c r="F83" s="32">
        <f>SUM(F82:F82)</f>
        <v>831069.04</v>
      </c>
      <c r="G83" s="39"/>
      <c r="H83" s="39"/>
      <c r="I83" s="39"/>
      <c r="J83" s="40"/>
    </row>
    <row r="84" spans="1:10" ht="18.75">
      <c r="A84" s="41"/>
      <c r="B84" s="31"/>
      <c r="C84" s="31"/>
      <c r="D84" s="42" t="s">
        <v>29</v>
      </c>
      <c r="E84" s="43"/>
      <c r="F84" s="43"/>
      <c r="G84" s="39"/>
      <c r="H84" s="39"/>
      <c r="I84" s="39"/>
      <c r="J84" s="40"/>
    </row>
    <row r="85" spans="1:10" ht="18.75">
      <c r="A85" s="41"/>
      <c r="B85" s="31"/>
      <c r="C85" s="31"/>
      <c r="D85" s="32">
        <f>D83</f>
        <v>1619559.59</v>
      </c>
      <c r="E85" s="32">
        <f>E83</f>
        <v>788490.55</v>
      </c>
      <c r="F85" s="32">
        <f>F83</f>
        <v>831069.04</v>
      </c>
      <c r="G85" s="39"/>
      <c r="H85" s="39"/>
      <c r="I85" s="39"/>
      <c r="J85" s="40"/>
    </row>
    <row r="86" spans="1:10" ht="18.75">
      <c r="A86" s="26"/>
      <c r="B86" s="31" t="s">
        <v>46</v>
      </c>
      <c r="C86" s="31"/>
      <c r="D86" s="32">
        <f>D16+D36+D43+D78+D85</f>
        <v>61262400</v>
      </c>
      <c r="E86" s="32">
        <f>E16+E36+E43+E78+E85</f>
        <v>33160380</v>
      </c>
      <c r="F86" s="32">
        <f>F16+F36+F43+F78+F85</f>
        <v>28102020</v>
      </c>
      <c r="G86" s="39"/>
      <c r="H86" s="39"/>
      <c r="I86" s="39"/>
      <c r="J86" s="40"/>
    </row>
    <row r="87" spans="1:10" ht="18.75">
      <c r="A87" s="41"/>
      <c r="B87" s="31"/>
      <c r="C87" s="31"/>
      <c r="D87" s="42" t="s">
        <v>29</v>
      </c>
      <c r="E87" s="43"/>
      <c r="F87" s="43"/>
      <c r="G87" s="39"/>
      <c r="H87" s="39"/>
      <c r="I87" s="39"/>
      <c r="J87" s="40"/>
    </row>
    <row r="88" spans="1:10" ht="19.5" thickBot="1">
      <c r="A88" s="47"/>
      <c r="B88" s="48"/>
      <c r="C88" s="48"/>
      <c r="D88" s="49">
        <f>D86</f>
        <v>61262400</v>
      </c>
      <c r="E88" s="49">
        <f>E86</f>
        <v>33160380</v>
      </c>
      <c r="F88" s="49">
        <f>F86</f>
        <v>28102020</v>
      </c>
      <c r="G88" s="50"/>
      <c r="H88" s="50"/>
      <c r="I88" s="50"/>
      <c r="J88" s="51"/>
    </row>
    <row r="89" spans="1:6" s="8" customFormat="1" ht="18.75">
      <c r="A89" s="11"/>
      <c r="B89" s="12"/>
      <c r="C89" s="12"/>
      <c r="D89" s="13"/>
      <c r="E89" s="30"/>
      <c r="F89" s="14"/>
    </row>
    <row r="90" spans="1:6" s="8" customFormat="1" ht="18.75">
      <c r="A90" s="11"/>
      <c r="B90" s="12"/>
      <c r="C90" s="12"/>
      <c r="D90" s="13"/>
      <c r="E90" s="14"/>
      <c r="F90" s="14"/>
    </row>
    <row r="91" spans="1:6" s="8" customFormat="1" ht="18.75">
      <c r="A91" s="11"/>
      <c r="B91" s="12"/>
      <c r="C91" s="12"/>
      <c r="D91" s="13"/>
      <c r="E91" s="14"/>
      <c r="F91" s="14"/>
    </row>
    <row r="92" spans="1:6" s="8" customFormat="1" ht="18.75">
      <c r="A92" s="11"/>
      <c r="B92" s="9"/>
      <c r="C92" s="9"/>
      <c r="D92" s="13"/>
      <c r="E92" s="14"/>
      <c r="F92" s="14"/>
    </row>
    <row r="93" spans="1:6" s="8" customFormat="1" ht="18.75">
      <c r="A93" s="11"/>
      <c r="B93" s="9"/>
      <c r="C93" s="9"/>
      <c r="D93" s="13"/>
      <c r="E93" s="14"/>
      <c r="F93" s="14"/>
    </row>
    <row r="94" spans="1:6" s="8" customFormat="1" ht="18.75">
      <c r="A94" s="11"/>
      <c r="B94" s="9"/>
      <c r="C94" s="9"/>
      <c r="D94" s="13"/>
      <c r="E94" s="14"/>
      <c r="F94" s="14"/>
    </row>
    <row r="95" spans="1:6" s="8" customFormat="1" ht="18.75">
      <c r="A95" s="11"/>
      <c r="B95" s="9"/>
      <c r="C95" s="9"/>
      <c r="D95" s="13"/>
      <c r="E95" s="14"/>
      <c r="F95" s="14"/>
    </row>
    <row r="96" spans="1:6" s="8" customFormat="1" ht="40.5" customHeight="1">
      <c r="A96" s="11"/>
      <c r="B96" s="9"/>
      <c r="C96" s="9"/>
      <c r="D96" s="13"/>
      <c r="E96" s="14"/>
      <c r="F96" s="14"/>
    </row>
    <row r="97" spans="1:6" s="8" customFormat="1" ht="40.5" customHeight="1">
      <c r="A97" s="11"/>
      <c r="B97" s="9"/>
      <c r="C97" s="9"/>
      <c r="D97" s="13"/>
      <c r="E97" s="14"/>
      <c r="F97" s="14"/>
    </row>
    <row r="98" spans="1:6" s="8" customFormat="1" ht="40.5" customHeight="1">
      <c r="A98" s="11"/>
      <c r="B98" s="9"/>
      <c r="C98" s="9"/>
      <c r="D98" s="13"/>
      <c r="E98" s="14"/>
      <c r="F98" s="14"/>
    </row>
    <row r="99" spans="1:6" s="8" customFormat="1" ht="40.5" customHeight="1">
      <c r="A99" s="11"/>
      <c r="B99" s="9"/>
      <c r="C99" s="9"/>
      <c r="D99" s="13"/>
      <c r="E99" s="14"/>
      <c r="F99" s="14"/>
    </row>
    <row r="100" spans="1:6" s="8" customFormat="1" ht="40.5" customHeight="1">
      <c r="A100" s="11"/>
      <c r="B100" s="9"/>
      <c r="C100" s="9"/>
      <c r="D100" s="13"/>
      <c r="E100" s="14"/>
      <c r="F100" s="14"/>
    </row>
    <row r="101" spans="1:7" s="8" customFormat="1" ht="40.5" customHeight="1">
      <c r="A101" s="5"/>
      <c r="B101" s="6"/>
      <c r="C101" s="6"/>
      <c r="D101" s="3"/>
      <c r="E101" s="2"/>
      <c r="F101" s="2"/>
      <c r="G101" s="2"/>
    </row>
    <row r="102" s="8" customFormat="1" ht="40.5" customHeight="1">
      <c r="A102" s="15"/>
    </row>
    <row r="103" spans="1:6" s="8" customFormat="1" ht="40.5" customHeight="1">
      <c r="A103" s="56"/>
      <c r="B103" s="56"/>
      <c r="C103" s="7"/>
      <c r="D103" s="3"/>
      <c r="E103" s="3"/>
      <c r="F103" s="3"/>
    </row>
    <row r="104" spans="1:7" s="8" customFormat="1" ht="40.5" customHeight="1">
      <c r="A104" s="7"/>
      <c r="B104" s="7"/>
      <c r="C104" s="7"/>
      <c r="D104" s="3"/>
      <c r="E104" s="3"/>
      <c r="F104" s="3"/>
      <c r="G104" s="2"/>
    </row>
    <row r="105" spans="1:3" s="8" customFormat="1" ht="40.5" customHeight="1">
      <c r="A105" s="15"/>
      <c r="B105" s="16"/>
      <c r="C105" s="16"/>
    </row>
    <row r="106" s="8" customFormat="1" ht="40.5" customHeight="1">
      <c r="A106" s="15"/>
    </row>
    <row r="107" s="8" customFormat="1" ht="40.5" customHeight="1">
      <c r="A107" s="15"/>
    </row>
    <row r="108" s="8" customFormat="1" ht="40.5" customHeight="1">
      <c r="A108" s="15"/>
    </row>
    <row r="109" s="8" customFormat="1" ht="40.5" customHeight="1">
      <c r="A109" s="15"/>
    </row>
    <row r="110" s="8" customFormat="1" ht="40.5" customHeight="1">
      <c r="A110" s="15"/>
    </row>
    <row r="111" s="8" customFormat="1" ht="40.5" customHeight="1">
      <c r="A111" s="15"/>
    </row>
    <row r="112" s="8" customFormat="1" ht="40.5" customHeight="1">
      <c r="A112" s="15"/>
    </row>
    <row r="113" s="8" customFormat="1" ht="40.5" customHeight="1">
      <c r="A113" s="15"/>
    </row>
    <row r="114" s="8" customFormat="1" ht="40.5" customHeight="1">
      <c r="A114" s="15"/>
    </row>
  </sheetData>
  <sheetProtection/>
  <mergeCells count="14">
    <mergeCell ref="A47:J47"/>
    <mergeCell ref="A46:J46"/>
    <mergeCell ref="B7:B8"/>
    <mergeCell ref="A7:A8"/>
    <mergeCell ref="A6:J6"/>
    <mergeCell ref="A103:B103"/>
    <mergeCell ref="C7:C8"/>
    <mergeCell ref="D7:F7"/>
    <mergeCell ref="G7:I7"/>
    <mergeCell ref="A9:J9"/>
    <mergeCell ref="A81:J81"/>
    <mergeCell ref="A10:J10"/>
    <mergeCell ref="A19:J19"/>
    <mergeCell ref="A39:J39"/>
  </mergeCells>
  <printOptions/>
  <pageMargins left="0.3937007874015748" right="0.1968503937007874" top="0.22" bottom="0.3937007874015748" header="0.22" footer="0.5118110236220472"/>
  <pageSetup horizontalDpi="600" verticalDpi="600" orientation="landscape" paperSize="9" scale="65" r:id="rId1"/>
  <rowBreaks count="4" manualBreakCount="4">
    <brk id="30" max="10" man="1"/>
    <brk id="45" max="10" man="1"/>
    <brk id="71" max="10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Чепель Денис</dc:creator>
  <cp:keywords/>
  <dc:description/>
  <cp:lastModifiedBy>Мухина Наталия Егоровна</cp:lastModifiedBy>
  <cp:lastPrinted>2013-05-29T07:01:28Z</cp:lastPrinted>
  <dcterms:created xsi:type="dcterms:W3CDTF">1996-10-08T23:32:33Z</dcterms:created>
  <dcterms:modified xsi:type="dcterms:W3CDTF">2013-06-11T08:31:38Z</dcterms:modified>
  <cp:category/>
  <cp:version/>
  <cp:contentType/>
  <cp:contentStatus/>
</cp:coreProperties>
</file>