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460" tabRatio="886" activeTab="1"/>
  </bookViews>
  <sheets>
    <sheet name="прил 2" sheetId="1" r:id="rId1"/>
    <sheet name="прилож 1 к подпрог 8" sheetId="2" r:id="rId2"/>
    <sheet name="прилож 2 к подпрог 8" sheetId="3" r:id="rId3"/>
  </sheets>
  <definedNames>
    <definedName name="_xlnm.Print_Area" localSheetId="1">'прилож 1 к подпрог 8'!$A$1:$F$47</definedName>
    <definedName name="_xlnm.Print_Area" localSheetId="2">'прилож 2 к подпрог 8'!$A$1:$K$26</definedName>
  </definedNames>
  <calcPr fullCalcOnLoad="1"/>
</workbook>
</file>

<file path=xl/sharedStrings.xml><?xml version="1.0" encoding="utf-8"?>
<sst xmlns="http://schemas.openxmlformats.org/spreadsheetml/2006/main" count="195" uniqueCount="53">
  <si>
    <t xml:space="preserve"> № п/п</t>
  </si>
  <si>
    <t>Годы реализации</t>
  </si>
  <si>
    <t>ОБ</t>
  </si>
  <si>
    <t>ФБ</t>
  </si>
  <si>
    <t>МБ</t>
  </si>
  <si>
    <t>ВБС</t>
  </si>
  <si>
    <t>Всего</t>
  </si>
  <si>
    <t>1.1.</t>
  </si>
  <si>
    <t>1.2.</t>
  </si>
  <si>
    <t>Соисполнители, участники</t>
  </si>
  <si>
    <t>1.</t>
  </si>
  <si>
    <t xml:space="preserve"> Срок выполнения</t>
  </si>
  <si>
    <t xml:space="preserve"> Ожидаемый конечный результат выполнения основного мероприятия</t>
  </si>
  <si>
    <t>Объемы финансирования муниципальной программы, рублей, копеек</t>
  </si>
  <si>
    <t>Подпрограмма, основное мероприятие, ведомственная целевая программа</t>
  </si>
  <si>
    <t>план</t>
  </si>
  <si>
    <t>Объемы финансирования подпрограммы, рублей, копеек</t>
  </si>
  <si>
    <t>Объемы и источники финансирования (руб., коп.)</t>
  </si>
  <si>
    <t>Администрация ЗАТО Александровск</t>
  </si>
  <si>
    <t>Управление муниципальной собственностью администрации ЗАТО Александровск</t>
  </si>
  <si>
    <t>Управление культуры, спорта и молодежной политики администрации ЗАТО Александровск</t>
  </si>
  <si>
    <t>…</t>
  </si>
  <si>
    <t>администрации ЗАТО Александровск</t>
  </si>
  <si>
    <t>Сведения об объемах финансирования муниципальной программы ЗАТО Александровск "Эффективное муниципальное управление" на 2014 - 2016 годы</t>
  </si>
  <si>
    <t>Муниципальная программа ЗАТО Александровск "Эффективное муниципальное управление" на 2014 - 2016 годы</t>
  </si>
  <si>
    <t xml:space="preserve">Подпрограмма 1 "Обеспечение деятельности администрации ЗАТО Александровск" </t>
  </si>
  <si>
    <t xml:space="preserve">Подпрограмма 2 "Обеспечение деятельности управления муниципальной собстевенностью администрации ЗАТО Александровск" </t>
  </si>
  <si>
    <t xml:space="preserve">Подпрограмма 3 "Обеспечение деятельности управления культуры, спорта и молодежной политики администрации ЗАТО Александровск" </t>
  </si>
  <si>
    <t xml:space="preserve">Подпрограмма 4 "Архивное дело ЗАТО Александровск" </t>
  </si>
  <si>
    <t xml:space="preserve">Подпрограмма 5 "Осуществление муниципальных функций, направленных на повышение эффективности управления муниципальным имуществом" </t>
  </si>
  <si>
    <t>Подпрограмма 6 "Обслуживание деятельности органов местного самоуправления"</t>
  </si>
  <si>
    <t xml:space="preserve">Подпрограмма 7 "Повышение эффективности управления капитальным строительством и капитальным ремонтом объектов инфраструктуры ЗАТО Александровск" </t>
  </si>
  <si>
    <t>Совет депутатов ЗАТО Александровск</t>
  </si>
  <si>
    <t>Приложение № 2 к постановлению</t>
  </si>
  <si>
    <t>Контрольно-счетная палата ЗАТО Александровск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</si>
  <si>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</si>
  <si>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</si>
  <si>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 xml:space="preserve">Подпрограмма 8 "Развитие муниципальной службы ЗАТО Александровск" </t>
  </si>
  <si>
    <t>Управление муниципальной собственностью администрацити ЗАТО Александровск</t>
  </si>
  <si>
    <t>Управление культуры, спорта и молодежной политики администрацити ЗАТО Александровск</t>
  </si>
  <si>
    <t>Подпрограмма 8 "Развитие муниципальной службы ЗАТО Александровск"</t>
  </si>
  <si>
    <t>Приложение 1 к подпрограмме 8</t>
  </si>
  <si>
    <t>Подпрограмма 8 "Развитие муниципальной службы ЗАТО Александровска"</t>
  </si>
  <si>
    <t>Задача 1 "Формирование эффективной системы управления персоналом и кадровым потенциалом, возвращение престижа муниципальной службы и обеспечение условий для развития профессионализма муниципальных служащих"</t>
  </si>
  <si>
    <t>Основное мероприятие 1. "Обеспечение профессиональной подготовки, переподготовки, повышение квалификации муниципальных служащих, участие в семинарах и совещаниях"</t>
  </si>
  <si>
    <t>Повышение профессионализма муниципальных служащих</t>
  </si>
  <si>
    <t>Совет депутатов ЗАТО Александровск
КСП ЗАТО Александровск                                        УМС администрации ЗАТО Александровск
УО ЗАТО Александровск
УКСиМП администрации ЗАТО Александровск
УФ администрации ЗАТО Александровск</t>
  </si>
  <si>
    <t>Основное мероприятяие 2 "Обеспечение безопасных условий труда"</t>
  </si>
  <si>
    <t>Создание безопасных условий труда муниципальных служащих и работников органов местного самоуправления ЗАТО Александровск</t>
  </si>
  <si>
    <t>Приложение 2 к подпрограмме 8</t>
  </si>
  <si>
    <t>Сведения об объемах финансирования подпрограммы 8 "Развитие муниципальной службы ЗАТО Александровск"</t>
  </si>
  <si>
    <t>Перечень основных мероприятий подпрограммы 8 "Развитие муниципальной службы ЗАТО Александровск"</t>
  </si>
  <si>
    <t>от «29» октября 2014 г. № 2674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</si>
</sst>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="115" zoomScaleNormal="115" zoomScaleSheetLayoutView="115" zoomScalePageLayoutView="0" workbookViewId="0" topLeftCell="A1">
      <selection activeCell="E6" sqref="E6"/>
    </sheetView>
  </sheetViews>
  <sheetFormatPr defaultColWidth="9.140625" defaultRowHeight="15"/>
  <cols>
    <col min="1" max="1" width="26.140625" style="0" customWidth="1"/>
    <col min="2" max="2" width="5.7109375" style="0" customWidth="1"/>
    <col min="3" max="3" width="13.140625" style="0" customWidth="1"/>
    <col min="4" max="4" width="12.8515625" style="0" customWidth="1"/>
    <col min="5" max="5" width="14.421875" style="0" customWidth="1"/>
    <col min="6" max="6" width="12.28125" style="0" customWidth="1"/>
  </cols>
  <sheetData>
    <row r="1" spans="5:6" ht="12.75" customHeight="1">
      <c r="E1" s="19" t="s">
        <v>33</v>
      </c>
      <c r="F1" s="19"/>
    </row>
    <row r="2" spans="5:6" ht="12.75" customHeight="1">
      <c r="E2" s="19" t="s">
        <v>22</v>
      </c>
      <c r="F2" s="19"/>
    </row>
    <row r="3" spans="5:6" ht="12.75" customHeight="1">
      <c r="E3" s="19" t="s">
        <v>52</v>
      </c>
      <c r="F3" s="19"/>
    </row>
    <row r="5" spans="1:6" ht="31.5" customHeight="1">
      <c r="A5" s="20" t="s">
        <v>23</v>
      </c>
      <c r="B5" s="20"/>
      <c r="C5" s="20"/>
      <c r="D5" s="20"/>
      <c r="E5" s="20"/>
      <c r="F5" s="20"/>
    </row>
    <row r="7" spans="1:6" ht="24.75" customHeight="1">
      <c r="A7" s="24"/>
      <c r="B7" s="21"/>
      <c r="C7" s="27" t="s">
        <v>13</v>
      </c>
      <c r="D7" s="28"/>
      <c r="E7" s="28"/>
      <c r="F7" s="29"/>
    </row>
    <row r="8" spans="1:6" ht="16.5" customHeight="1">
      <c r="A8" s="25"/>
      <c r="B8" s="22"/>
      <c r="C8" s="9" t="s">
        <v>6</v>
      </c>
      <c r="D8" s="9">
        <v>2014</v>
      </c>
      <c r="E8" s="9">
        <v>2015</v>
      </c>
      <c r="F8" s="4">
        <v>2016</v>
      </c>
    </row>
    <row r="9" spans="1:6" s="1" customFormat="1" ht="16.5" customHeight="1">
      <c r="A9" s="26"/>
      <c r="B9" s="23"/>
      <c r="C9" s="4" t="s">
        <v>15</v>
      </c>
      <c r="D9" s="4" t="s">
        <v>15</v>
      </c>
      <c r="E9" s="4" t="s">
        <v>15</v>
      </c>
      <c r="F9" s="4" t="s">
        <v>15</v>
      </c>
    </row>
    <row r="10" spans="1:6" ht="16.5" customHeight="1">
      <c r="A10" s="18" t="s">
        <v>24</v>
      </c>
      <c r="B10" s="5" t="s">
        <v>6</v>
      </c>
      <c r="C10" s="10">
        <f>SUM(C11:C14)</f>
        <v>614492495.88</v>
      </c>
      <c r="D10" s="10">
        <f>SUM(D11:D14)</f>
        <v>204269966.88</v>
      </c>
      <c r="E10" s="10">
        <f>SUM(E11:E14)</f>
        <v>204268051</v>
      </c>
      <c r="F10" s="10">
        <f>SUM(F11:F14)</f>
        <v>205954478</v>
      </c>
    </row>
    <row r="11" spans="1:6" ht="16.5" customHeight="1">
      <c r="A11" s="18"/>
      <c r="B11" s="3" t="s">
        <v>4</v>
      </c>
      <c r="C11" s="11">
        <f>SUM(D11:F11)</f>
        <v>351174895.88</v>
      </c>
      <c r="D11" s="11">
        <f>D16+D21+D26+D31+D36+D41+D46</f>
        <v>116598066.88</v>
      </c>
      <c r="E11" s="11">
        <f>E16+E21+E26+E31+E36+E41+E46</f>
        <v>116435651</v>
      </c>
      <c r="F11" s="11">
        <f>F16+F21+F26+F31+F36+F41+F46</f>
        <v>118141178</v>
      </c>
    </row>
    <row r="12" spans="1:6" ht="16.5" customHeight="1">
      <c r="A12" s="18"/>
      <c r="B12" s="3" t="s">
        <v>2</v>
      </c>
      <c r="C12" s="11">
        <f>SUM(D12:F12)</f>
        <v>8375800</v>
      </c>
      <c r="D12" s="11">
        <f>D27</f>
        <v>2738500</v>
      </c>
      <c r="E12" s="11">
        <f>E27</f>
        <v>2828200</v>
      </c>
      <c r="F12" s="11">
        <f>F27</f>
        <v>2809100</v>
      </c>
    </row>
    <row r="13" spans="1:6" ht="16.5" customHeight="1">
      <c r="A13" s="18"/>
      <c r="B13" s="3" t="s">
        <v>3</v>
      </c>
      <c r="C13" s="11">
        <f>SUM(D13:F13)</f>
        <v>254941800</v>
      </c>
      <c r="D13" s="11">
        <f>D28+D38</f>
        <v>84933400</v>
      </c>
      <c r="E13" s="11">
        <f>E28+E38</f>
        <v>85004200</v>
      </c>
      <c r="F13" s="11">
        <f>F28+F38</f>
        <v>85004200</v>
      </c>
    </row>
    <row r="14" spans="1:6" ht="16.5" customHeight="1">
      <c r="A14" s="18"/>
      <c r="B14" s="3" t="s">
        <v>5</v>
      </c>
      <c r="C14" s="11">
        <f>SUM(D14:F14)</f>
        <v>0</v>
      </c>
      <c r="D14" s="11"/>
      <c r="E14" s="11"/>
      <c r="F14" s="11"/>
    </row>
    <row r="15" spans="1:6" ht="12.75" customHeight="1">
      <c r="A15" s="18" t="s">
        <v>32</v>
      </c>
      <c r="B15" s="5" t="s">
        <v>6</v>
      </c>
      <c r="C15" s="10">
        <f>SUM(C16:C19)</f>
        <v>595200</v>
      </c>
      <c r="D15" s="10">
        <f>SUM(D16:D19)</f>
        <v>227200</v>
      </c>
      <c r="E15" s="10">
        <f>SUM(E16:E19)</f>
        <v>184000</v>
      </c>
      <c r="F15" s="10">
        <f>SUM(F16:F19)</f>
        <v>184000</v>
      </c>
    </row>
    <row r="16" spans="1:6" ht="12.75" customHeight="1">
      <c r="A16" s="18"/>
      <c r="B16" s="3" t="s">
        <v>4</v>
      </c>
      <c r="C16" s="11">
        <f>SUM(D16:F16)</f>
        <v>595200</v>
      </c>
      <c r="D16" s="11">
        <f>D76-32762096.64+D86-91100-378000-142100-515400-117740-75700</f>
        <v>227200</v>
      </c>
      <c r="E16" s="11">
        <f>E86-83000-267000-93100-183200-46206-54300</f>
        <v>184000</v>
      </c>
      <c r="F16" s="11">
        <f>F86-83000-387000-73100-277200-48978-57600</f>
        <v>184000</v>
      </c>
    </row>
    <row r="17" spans="1:6" ht="12.75" customHeight="1">
      <c r="A17" s="18"/>
      <c r="B17" s="3" t="s">
        <v>2</v>
      </c>
      <c r="C17" s="11">
        <f>SUM(D17:F17)</f>
        <v>0</v>
      </c>
      <c r="D17" s="11"/>
      <c r="E17" s="11"/>
      <c r="F17" s="11"/>
    </row>
    <row r="18" spans="1:6" ht="12.75" customHeight="1">
      <c r="A18" s="18"/>
      <c r="B18" s="3" t="s">
        <v>3</v>
      </c>
      <c r="C18" s="11">
        <f>SUM(D18:F18)</f>
        <v>0</v>
      </c>
      <c r="D18" s="11"/>
      <c r="E18" s="11"/>
      <c r="F18" s="11"/>
    </row>
    <row r="19" spans="1:6" ht="12.75" customHeight="1">
      <c r="A19" s="18"/>
      <c r="B19" s="3" t="s">
        <v>5</v>
      </c>
      <c r="C19" s="11">
        <f>SUM(D19:F19)</f>
        <v>0</v>
      </c>
      <c r="D19" s="11"/>
      <c r="E19" s="11"/>
      <c r="F19" s="11"/>
    </row>
    <row r="20" spans="1:6" ht="12.75" customHeight="1">
      <c r="A20" s="18" t="s">
        <v>34</v>
      </c>
      <c r="B20" s="5" t="s">
        <v>6</v>
      </c>
      <c r="C20" s="10">
        <f>SUM(C21:C24)</f>
        <v>257100</v>
      </c>
      <c r="D20" s="10">
        <f>SUM(D21:D24)</f>
        <v>91100</v>
      </c>
      <c r="E20" s="10">
        <f>SUM(E21:E24)</f>
        <v>83000</v>
      </c>
      <c r="F20" s="10">
        <f>SUM(F21:F24)</f>
        <v>83000</v>
      </c>
    </row>
    <row r="21" spans="1:6" ht="12.75" customHeight="1">
      <c r="A21" s="18"/>
      <c r="B21" s="3" t="s">
        <v>4</v>
      </c>
      <c r="C21" s="11">
        <f>SUM(D21:F21)</f>
        <v>257100</v>
      </c>
      <c r="D21" s="11">
        <f>D86-162000-378000-142100-515400-117740-75700</f>
        <v>91100</v>
      </c>
      <c r="E21" s="11">
        <f>E86-184000-267000-93100-183200-46206-54300</f>
        <v>83000</v>
      </c>
      <c r="F21" s="11">
        <f>F85-184000-387000-73100-277200-48978-57600</f>
        <v>83000</v>
      </c>
    </row>
    <row r="22" spans="1:6" ht="12.75" customHeight="1">
      <c r="A22" s="18"/>
      <c r="B22" s="3" t="s">
        <v>2</v>
      </c>
      <c r="C22" s="11">
        <f>SUM(D22:F22)</f>
        <v>0</v>
      </c>
      <c r="D22" s="11"/>
      <c r="E22" s="11"/>
      <c r="F22" s="11"/>
    </row>
    <row r="23" spans="1:6" ht="12.75" customHeight="1">
      <c r="A23" s="18"/>
      <c r="B23" s="3" t="s">
        <v>3</v>
      </c>
      <c r="C23" s="11">
        <f>SUM(D23:F23)</f>
        <v>0</v>
      </c>
      <c r="D23" s="11"/>
      <c r="E23" s="11"/>
      <c r="F23" s="11"/>
    </row>
    <row r="24" spans="1:6" ht="12.75" customHeight="1">
      <c r="A24" s="18"/>
      <c r="B24" s="3" t="s">
        <v>5</v>
      </c>
      <c r="C24" s="11">
        <f>SUM(D24:F24)</f>
        <v>0</v>
      </c>
      <c r="D24" s="11"/>
      <c r="E24" s="11"/>
      <c r="F24" s="11"/>
    </row>
    <row r="25" spans="1:6" ht="12.75" customHeight="1">
      <c r="A25" s="18" t="s">
        <v>18</v>
      </c>
      <c r="B25" s="5" t="s">
        <v>6</v>
      </c>
      <c r="C25" s="10">
        <f>SUM(C26:C29)</f>
        <v>223733969.64</v>
      </c>
      <c r="D25" s="10">
        <f>SUM(D26:D29)</f>
        <v>74313730.64</v>
      </c>
      <c r="E25" s="10">
        <f>SUM(E26:E29)</f>
        <v>74329518</v>
      </c>
      <c r="F25" s="10">
        <f>SUM(F26:F29)</f>
        <v>75090721</v>
      </c>
    </row>
    <row r="26" spans="1:6" ht="12.75" customHeight="1">
      <c r="A26" s="18"/>
      <c r="B26" s="3" t="s">
        <v>4</v>
      </c>
      <c r="C26" s="11">
        <f>SUM(D26:F26)</f>
        <v>208510369.64</v>
      </c>
      <c r="D26" s="11">
        <f>D51+D66+D76+D86-65200-162000-91100-142100-515400-117740-75700</f>
        <v>69339830.64</v>
      </c>
      <c r="E26" s="11">
        <f>E51+E66+E76+E86-184000-83000-93100-183200-46206-54300</f>
        <v>69195118</v>
      </c>
      <c r="F26" s="11">
        <f>F51+F66+F76+F86-184000-83000-73100-277200-48978-57600</f>
        <v>69975421</v>
      </c>
    </row>
    <row r="27" spans="1:6" ht="12.75" customHeight="1">
      <c r="A27" s="18"/>
      <c r="B27" s="3" t="s">
        <v>2</v>
      </c>
      <c r="C27" s="11">
        <f>SUM(D27:F27)</f>
        <v>8375800</v>
      </c>
      <c r="D27" s="11">
        <f aca="true" t="shared" si="0" ref="D27:F28">D52</f>
        <v>2738500</v>
      </c>
      <c r="E27" s="11">
        <f t="shared" si="0"/>
        <v>2828200</v>
      </c>
      <c r="F27" s="11">
        <f t="shared" si="0"/>
        <v>2809100</v>
      </c>
    </row>
    <row r="28" spans="1:6" ht="12.75" customHeight="1">
      <c r="A28" s="18"/>
      <c r="B28" s="3" t="s">
        <v>3</v>
      </c>
      <c r="C28" s="11">
        <f>SUM(D28:F28)</f>
        <v>6847800</v>
      </c>
      <c r="D28" s="11">
        <f t="shared" si="0"/>
        <v>2235400</v>
      </c>
      <c r="E28" s="11">
        <f t="shared" si="0"/>
        <v>2306200</v>
      </c>
      <c r="F28" s="11">
        <f t="shared" si="0"/>
        <v>2306200</v>
      </c>
    </row>
    <row r="29" spans="1:6" ht="12.75" customHeight="1">
      <c r="A29" s="18"/>
      <c r="B29" s="3" t="s">
        <v>5</v>
      </c>
      <c r="C29" s="11">
        <f>SUM(D29:F29)</f>
        <v>0</v>
      </c>
      <c r="D29" s="11"/>
      <c r="E29" s="11"/>
      <c r="F29" s="11"/>
    </row>
    <row r="30" spans="1:6" ht="12.75" customHeight="1">
      <c r="A30" s="18" t="s">
        <v>35</v>
      </c>
      <c r="B30" s="5" t="s">
        <v>6</v>
      </c>
      <c r="C30" s="10">
        <f>SUM(C31:C34)</f>
        <v>308300</v>
      </c>
      <c r="D30" s="10">
        <f>SUM(D31:D34)</f>
        <v>142100</v>
      </c>
      <c r="E30" s="10">
        <f>SUM(E31:E34)</f>
        <v>93100</v>
      </c>
      <c r="F30" s="10">
        <f>SUM(F31:F34)</f>
        <v>73100</v>
      </c>
    </row>
    <row r="31" spans="1:6" ht="12.75" customHeight="1">
      <c r="A31" s="18"/>
      <c r="B31" s="3" t="s">
        <v>4</v>
      </c>
      <c r="C31" s="11">
        <f>SUM(D31:F31)</f>
        <v>308300</v>
      </c>
      <c r="D31" s="11">
        <f>D86-162000-91100-378000-515400-117740-75700</f>
        <v>142100</v>
      </c>
      <c r="E31" s="11">
        <f>E86-184000-83000-267000-183200-46206-54300</f>
        <v>93100</v>
      </c>
      <c r="F31" s="11">
        <f>F86-184000-83000-387000-277200-48978-57600</f>
        <v>73100</v>
      </c>
    </row>
    <row r="32" spans="1:6" ht="12.75" customHeight="1">
      <c r="A32" s="18"/>
      <c r="B32" s="3" t="s">
        <v>2</v>
      </c>
      <c r="C32" s="11">
        <f>SUM(D32:F32)</f>
        <v>0</v>
      </c>
      <c r="D32" s="11"/>
      <c r="E32" s="11"/>
      <c r="F32" s="11"/>
    </row>
    <row r="33" spans="1:6" ht="12.75" customHeight="1">
      <c r="A33" s="18"/>
      <c r="B33" s="3" t="s">
        <v>3</v>
      </c>
      <c r="C33" s="11">
        <f>SUM(D33:F33)</f>
        <v>0</v>
      </c>
      <c r="D33" s="11"/>
      <c r="E33" s="11"/>
      <c r="F33" s="11"/>
    </row>
    <row r="34" spans="1:6" ht="12.75" customHeight="1">
      <c r="A34" s="18"/>
      <c r="B34" s="3" t="s">
        <v>5</v>
      </c>
      <c r="C34" s="11">
        <f>SUM(D34:F34)</f>
        <v>0</v>
      </c>
      <c r="D34" s="11"/>
      <c r="E34" s="11"/>
      <c r="F34" s="11"/>
    </row>
    <row r="35" spans="1:6" ht="12.75" customHeight="1">
      <c r="A35" s="21" t="s">
        <v>19</v>
      </c>
      <c r="B35" s="5" t="s">
        <v>6</v>
      </c>
      <c r="C35" s="10">
        <f>SUM(C36:C39)</f>
        <v>366916647.24</v>
      </c>
      <c r="D35" s="10">
        <f>SUM(D36:D39)</f>
        <v>121693607.24000001</v>
      </c>
      <c r="E35" s="10">
        <f>SUM(E36:E39)</f>
        <v>122187558</v>
      </c>
      <c r="F35" s="10">
        <f>SUM(F36:F39)</f>
        <v>123035482</v>
      </c>
    </row>
    <row r="36" spans="1:6" ht="12.75" customHeight="1">
      <c r="A36" s="22"/>
      <c r="B36" s="3" t="s">
        <v>4</v>
      </c>
      <c r="C36" s="11">
        <f>SUM(D36:F36)</f>
        <v>118822647.24000001</v>
      </c>
      <c r="D36" s="11">
        <f>D56+D71+D81+D86-162000-91100-378000-142100-515400-75700</f>
        <v>38995607.24</v>
      </c>
      <c r="E36" s="11">
        <f>E56+E71+E81+E86-184000-83000-267000-93100-183200-54300</f>
        <v>39489558</v>
      </c>
      <c r="F36" s="11">
        <f>F56+F71+F81+F86-184000-83000-387000-73100-277200-57600</f>
        <v>40337482</v>
      </c>
    </row>
    <row r="37" spans="1:6" ht="12.75" customHeight="1">
      <c r="A37" s="22"/>
      <c r="B37" s="3" t="s">
        <v>2</v>
      </c>
      <c r="C37" s="11">
        <f>SUM(D37:F37)</f>
        <v>0</v>
      </c>
      <c r="D37" s="11"/>
      <c r="E37" s="11"/>
      <c r="F37" s="11"/>
    </row>
    <row r="38" spans="1:6" ht="12.75" customHeight="1">
      <c r="A38" s="22"/>
      <c r="B38" s="3" t="s">
        <v>3</v>
      </c>
      <c r="C38" s="11">
        <f>SUM(D38:F38)</f>
        <v>248094000</v>
      </c>
      <c r="D38" s="11">
        <f>D73</f>
        <v>82698000</v>
      </c>
      <c r="E38" s="11">
        <f>E73</f>
        <v>82698000</v>
      </c>
      <c r="F38" s="11">
        <f>F73</f>
        <v>82698000</v>
      </c>
    </row>
    <row r="39" spans="1:6" ht="12.75" customHeight="1">
      <c r="A39" s="23"/>
      <c r="B39" s="3" t="s">
        <v>5</v>
      </c>
      <c r="C39" s="11">
        <f>SUM(D39:F39)</f>
        <v>0</v>
      </c>
      <c r="D39" s="11"/>
      <c r="E39" s="11"/>
      <c r="F39" s="11"/>
    </row>
    <row r="40" spans="1:6" ht="12.75" customHeight="1">
      <c r="A40" s="18" t="s">
        <v>20</v>
      </c>
      <c r="B40" s="5" t="s">
        <v>6</v>
      </c>
      <c r="C40" s="10">
        <f>SUM(C41:C44)</f>
        <v>21705479</v>
      </c>
      <c r="D40" s="10">
        <f>SUM(D41:D44)</f>
        <v>7286829</v>
      </c>
      <c r="E40" s="10">
        <f>SUM(E41:E44)</f>
        <v>7207675</v>
      </c>
      <c r="F40" s="10">
        <f>SUM(F41:F44)</f>
        <v>7210975</v>
      </c>
    </row>
    <row r="41" spans="1:6" ht="12.75" customHeight="1">
      <c r="A41" s="18"/>
      <c r="B41" s="3" t="s">
        <v>4</v>
      </c>
      <c r="C41" s="11">
        <f>SUM(D41:F41)</f>
        <v>21705479</v>
      </c>
      <c r="D41" s="11">
        <f>D61+D86-162000-91100-378000-142100-515400-117740</f>
        <v>7286829</v>
      </c>
      <c r="E41" s="11">
        <f>E61+E86-184000-83000-267000-93100-183200-46206</f>
        <v>7207675</v>
      </c>
      <c r="F41" s="11">
        <f>F61+F86-184000-83000-387000-73100-277200-48978</f>
        <v>7210975</v>
      </c>
    </row>
    <row r="42" spans="1:6" ht="12.75" customHeight="1">
      <c r="A42" s="18"/>
      <c r="B42" s="3" t="s">
        <v>2</v>
      </c>
      <c r="C42" s="11">
        <f>SUM(D42:F42)</f>
        <v>0</v>
      </c>
      <c r="D42" s="11"/>
      <c r="E42" s="11"/>
      <c r="F42" s="11"/>
    </row>
    <row r="43" spans="1:6" ht="12.75" customHeight="1">
      <c r="A43" s="18"/>
      <c r="B43" s="3" t="s">
        <v>3</v>
      </c>
      <c r="C43" s="11">
        <f>SUM(D43:F43)</f>
        <v>0</v>
      </c>
      <c r="D43" s="11"/>
      <c r="E43" s="11"/>
      <c r="F43" s="11"/>
    </row>
    <row r="44" spans="1:6" ht="12.75" customHeight="1">
      <c r="A44" s="18"/>
      <c r="B44" s="3" t="s">
        <v>5</v>
      </c>
      <c r="C44" s="11">
        <f>SUM(D44:F44)</f>
        <v>0</v>
      </c>
      <c r="D44" s="11"/>
      <c r="E44" s="11"/>
      <c r="F44" s="11"/>
    </row>
    <row r="45" spans="1:6" ht="12.75" customHeight="1">
      <c r="A45" s="18" t="s">
        <v>36</v>
      </c>
      <c r="B45" s="5" t="s">
        <v>6</v>
      </c>
      <c r="C45" s="10">
        <f>SUM(C46:C49)</f>
        <v>975800</v>
      </c>
      <c r="D45" s="10">
        <f>SUM(D46:D49)</f>
        <v>515400</v>
      </c>
      <c r="E45" s="10">
        <f>SUM(E46:E49)</f>
        <v>183200</v>
      </c>
      <c r="F45" s="10">
        <f>SUM(F46:F49)</f>
        <v>277200</v>
      </c>
    </row>
    <row r="46" spans="1:6" ht="12.75" customHeight="1">
      <c r="A46" s="18"/>
      <c r="B46" s="3" t="s">
        <v>4</v>
      </c>
      <c r="C46" s="11">
        <f>SUM(D46:F46)</f>
        <v>975800</v>
      </c>
      <c r="D46" s="11">
        <f>D86-162000-91100-378000-142100-117740-75700</f>
        <v>515400</v>
      </c>
      <c r="E46" s="11">
        <f>E86-184000-83000-267000-93100-46206-54300</f>
        <v>183200</v>
      </c>
      <c r="F46" s="11">
        <f>F86-184000-83000-387000-73100-48978-57600</f>
        <v>277200</v>
      </c>
    </row>
    <row r="47" spans="1:6" ht="12.75" customHeight="1">
      <c r="A47" s="18"/>
      <c r="B47" s="3" t="s">
        <v>2</v>
      </c>
      <c r="C47" s="11">
        <f>SUM(D47:F47)</f>
        <v>0</v>
      </c>
      <c r="D47" s="11"/>
      <c r="E47" s="11"/>
      <c r="F47" s="11"/>
    </row>
    <row r="48" spans="1:6" ht="12.75" customHeight="1">
      <c r="A48" s="18"/>
      <c r="B48" s="3" t="s">
        <v>3</v>
      </c>
      <c r="C48" s="11">
        <f>SUM(D48:F48)</f>
        <v>0</v>
      </c>
      <c r="D48" s="11"/>
      <c r="E48" s="11"/>
      <c r="F48" s="11"/>
    </row>
    <row r="49" spans="1:6" ht="12.75" customHeight="1">
      <c r="A49" s="18"/>
      <c r="B49" s="3" t="s">
        <v>5</v>
      </c>
      <c r="C49" s="11">
        <f>SUM(D49:F49)</f>
        <v>0</v>
      </c>
      <c r="D49" s="11"/>
      <c r="E49" s="11"/>
      <c r="F49" s="11"/>
    </row>
    <row r="50" spans="1:6" ht="12.75" customHeight="1">
      <c r="A50" s="18" t="s">
        <v>25</v>
      </c>
      <c r="B50" s="5" t="s">
        <v>6</v>
      </c>
      <c r="C50" s="10">
        <f>SUM(C51:C54)</f>
        <v>103148124</v>
      </c>
      <c r="D50" s="10">
        <f>SUM(D51:D54)</f>
        <v>34470852</v>
      </c>
      <c r="E50" s="10">
        <f>SUM(E51:E54)</f>
        <v>34348186</v>
      </c>
      <c r="F50" s="10">
        <f>SUM(F51:F54)</f>
        <v>34329086</v>
      </c>
    </row>
    <row r="51" spans="1:6" ht="12.75" customHeight="1">
      <c r="A51" s="18"/>
      <c r="B51" s="3" t="s">
        <v>4</v>
      </c>
      <c r="C51" s="11">
        <f>SUM(D51:F51)</f>
        <v>87924524</v>
      </c>
      <c r="D51" s="11">
        <v>29496952</v>
      </c>
      <c r="E51" s="11">
        <v>29213786</v>
      </c>
      <c r="F51" s="11">
        <v>29213786</v>
      </c>
    </row>
    <row r="52" spans="1:6" ht="12.75" customHeight="1">
      <c r="A52" s="18"/>
      <c r="B52" s="3" t="s">
        <v>2</v>
      </c>
      <c r="C52" s="11">
        <f>SUM(D52:F52)</f>
        <v>8375800</v>
      </c>
      <c r="D52" s="11">
        <f>173500+1370800+1194200</f>
        <v>2738500</v>
      </c>
      <c r="E52" s="11">
        <f>179200+1415600+1233400</f>
        <v>2828200</v>
      </c>
      <c r="F52" s="11">
        <f>160100+1415600+1233400</f>
        <v>2809100</v>
      </c>
    </row>
    <row r="53" spans="1:6" ht="12.75" customHeight="1">
      <c r="A53" s="18"/>
      <c r="B53" s="3" t="s">
        <v>3</v>
      </c>
      <c r="C53" s="11">
        <f>SUM(D53:F53)</f>
        <v>6847800</v>
      </c>
      <c r="D53" s="11">
        <v>2235400</v>
      </c>
      <c r="E53" s="11">
        <v>2306200</v>
      </c>
      <c r="F53" s="11">
        <v>2306200</v>
      </c>
    </row>
    <row r="54" spans="1:6" ht="12.75" customHeight="1">
      <c r="A54" s="18"/>
      <c r="B54" s="3" t="s">
        <v>5</v>
      </c>
      <c r="C54" s="11">
        <f>SUM(D54:F54)</f>
        <v>0</v>
      </c>
      <c r="D54" s="11"/>
      <c r="E54" s="11"/>
      <c r="F54" s="11"/>
    </row>
    <row r="55" spans="1:6" ht="17.25" customHeight="1">
      <c r="A55" s="18" t="s">
        <v>26</v>
      </c>
      <c r="B55" s="5" t="s">
        <v>6</v>
      </c>
      <c r="C55" s="10">
        <f>SUM(C56:C59)</f>
        <v>37695452.24</v>
      </c>
      <c r="D55" s="10">
        <f>SUM(D56:D59)</f>
        <v>12809602.24</v>
      </c>
      <c r="E55" s="10">
        <f>SUM(E56:E59)</f>
        <v>12500697</v>
      </c>
      <c r="F55" s="10">
        <f>SUM(F56:F59)</f>
        <v>12385153</v>
      </c>
    </row>
    <row r="56" spans="1:6" ht="17.25" customHeight="1">
      <c r="A56" s="18"/>
      <c r="B56" s="3" t="s">
        <v>4</v>
      </c>
      <c r="C56" s="11">
        <f>SUM(D56:F56)</f>
        <v>37695452.24</v>
      </c>
      <c r="D56" s="11">
        <v>12809602.24</v>
      </c>
      <c r="E56" s="11">
        <v>12500697</v>
      </c>
      <c r="F56" s="11">
        <v>12385153</v>
      </c>
    </row>
    <row r="57" spans="1:6" ht="17.25" customHeight="1">
      <c r="A57" s="18"/>
      <c r="B57" s="3" t="s">
        <v>2</v>
      </c>
      <c r="C57" s="11">
        <f>SUM(D57:F57)</f>
        <v>0</v>
      </c>
      <c r="D57" s="11"/>
      <c r="E57" s="11"/>
      <c r="F57" s="11"/>
    </row>
    <row r="58" spans="1:6" ht="17.25" customHeight="1">
      <c r="A58" s="18"/>
      <c r="B58" s="3" t="s">
        <v>3</v>
      </c>
      <c r="C58" s="11">
        <f>SUM(D58:F58)</f>
        <v>0</v>
      </c>
      <c r="D58" s="11"/>
      <c r="E58" s="11"/>
      <c r="F58" s="11"/>
    </row>
    <row r="59" spans="1:6" ht="17.25" customHeight="1">
      <c r="A59" s="18"/>
      <c r="B59" s="3" t="s">
        <v>5</v>
      </c>
      <c r="C59" s="11">
        <f>SUM(D59:F59)</f>
        <v>0</v>
      </c>
      <c r="D59" s="11"/>
      <c r="E59" s="11"/>
      <c r="F59" s="11"/>
    </row>
    <row r="60" spans="1:6" ht="15" customHeight="1">
      <c r="A60" s="18" t="s">
        <v>27</v>
      </c>
      <c r="B60" s="5" t="s">
        <v>6</v>
      </c>
      <c r="C60" s="10">
        <f>SUM(C61:C64)</f>
        <v>21517879</v>
      </c>
      <c r="D60" s="10">
        <f>SUM(D61:D64)</f>
        <v>7211129</v>
      </c>
      <c r="E60" s="10">
        <f>SUM(E61:E64)</f>
        <v>7153375</v>
      </c>
      <c r="F60" s="10">
        <f>SUM(F61:F64)</f>
        <v>7153375</v>
      </c>
    </row>
    <row r="61" spans="1:6" ht="15">
      <c r="A61" s="18"/>
      <c r="B61" s="3" t="s">
        <v>4</v>
      </c>
      <c r="C61" s="11">
        <f>SUM(D61:F61)</f>
        <v>21517879</v>
      </c>
      <c r="D61" s="11">
        <v>7211129</v>
      </c>
      <c r="E61" s="11">
        <v>7153375</v>
      </c>
      <c r="F61" s="11">
        <v>7153375</v>
      </c>
    </row>
    <row r="62" spans="1:6" ht="15">
      <c r="A62" s="18"/>
      <c r="B62" s="3" t="s">
        <v>2</v>
      </c>
      <c r="C62" s="11">
        <f>SUM(D62:F62)</f>
        <v>0</v>
      </c>
      <c r="D62" s="11"/>
      <c r="E62" s="11"/>
      <c r="F62" s="11"/>
    </row>
    <row r="63" spans="1:6" ht="15">
      <c r="A63" s="18"/>
      <c r="B63" s="3" t="s">
        <v>3</v>
      </c>
      <c r="C63" s="11">
        <f>SUM(D63:F63)</f>
        <v>0</v>
      </c>
      <c r="D63" s="11"/>
      <c r="E63" s="11"/>
      <c r="F63" s="11"/>
    </row>
    <row r="64" spans="1:6" ht="15">
      <c r="A64" s="18"/>
      <c r="B64" s="3" t="s">
        <v>5</v>
      </c>
      <c r="C64" s="11">
        <f>SUM(D64:F64)</f>
        <v>0</v>
      </c>
      <c r="D64" s="11"/>
      <c r="E64" s="11"/>
      <c r="F64" s="11"/>
    </row>
    <row r="65" spans="1:6" ht="12.75" customHeight="1">
      <c r="A65" s="18" t="s">
        <v>28</v>
      </c>
      <c r="B65" s="5" t="s">
        <v>6</v>
      </c>
      <c r="C65" s="10">
        <f>SUM(C66:C69)</f>
        <v>20420792</v>
      </c>
      <c r="D65" s="10">
        <f>SUM(D66:D69)</f>
        <v>6702782</v>
      </c>
      <c r="E65" s="10">
        <f>SUM(E66:E69)</f>
        <v>6819040</v>
      </c>
      <c r="F65" s="10">
        <f>SUM(F66:F69)</f>
        <v>6898970</v>
      </c>
    </row>
    <row r="66" spans="1:6" ht="12.75" customHeight="1">
      <c r="A66" s="18"/>
      <c r="B66" s="3" t="s">
        <v>4</v>
      </c>
      <c r="C66" s="11">
        <f>SUM(D66:F66)</f>
        <v>20420792</v>
      </c>
      <c r="D66" s="11">
        <v>6702782</v>
      </c>
      <c r="E66" s="11">
        <v>6819040</v>
      </c>
      <c r="F66" s="11">
        <v>6898970</v>
      </c>
    </row>
    <row r="67" spans="1:6" ht="12.75" customHeight="1">
      <c r="A67" s="18"/>
      <c r="B67" s="3" t="s">
        <v>2</v>
      </c>
      <c r="C67" s="11">
        <f>SUM(D67:F67)</f>
        <v>0</v>
      </c>
      <c r="D67" s="11"/>
      <c r="E67" s="11"/>
      <c r="F67" s="11"/>
    </row>
    <row r="68" spans="1:6" ht="12.75" customHeight="1">
      <c r="A68" s="18"/>
      <c r="B68" s="3" t="s">
        <v>3</v>
      </c>
      <c r="C68" s="11">
        <f>SUM(D68:F68)</f>
        <v>0</v>
      </c>
      <c r="D68" s="11"/>
      <c r="E68" s="11"/>
      <c r="F68" s="11"/>
    </row>
    <row r="69" spans="1:6" ht="12.75" customHeight="1">
      <c r="A69" s="18"/>
      <c r="B69" s="3" t="s">
        <v>5</v>
      </c>
      <c r="C69" s="11">
        <f>SUM(D69:F69)</f>
        <v>0</v>
      </c>
      <c r="D69" s="11"/>
      <c r="E69" s="11"/>
      <c r="F69" s="11"/>
    </row>
    <row r="70" spans="1:6" ht="17.25" customHeight="1">
      <c r="A70" s="18" t="s">
        <v>29</v>
      </c>
      <c r="B70" s="5" t="s">
        <v>6</v>
      </c>
      <c r="C70" s="10">
        <f>SUM(C71:C74)</f>
        <v>305325264</v>
      </c>
      <c r="D70" s="10">
        <f>SUM(D71:D74)</f>
        <v>101116410</v>
      </c>
      <c r="E70" s="10">
        <f>SUM(E71:E74)</f>
        <v>101750246</v>
      </c>
      <c r="F70" s="10">
        <f>SUM(F71:F74)</f>
        <v>102458608</v>
      </c>
    </row>
    <row r="71" spans="1:6" ht="17.25" customHeight="1">
      <c r="A71" s="18"/>
      <c r="B71" s="3" t="s">
        <v>4</v>
      </c>
      <c r="C71" s="11">
        <f>SUM(D71:F71)</f>
        <v>57231264</v>
      </c>
      <c r="D71" s="11">
        <v>18418410</v>
      </c>
      <c r="E71" s="11">
        <v>19052246</v>
      </c>
      <c r="F71" s="11">
        <v>19760608</v>
      </c>
    </row>
    <row r="72" spans="1:6" ht="17.25" customHeight="1">
      <c r="A72" s="18"/>
      <c r="B72" s="3" t="s">
        <v>2</v>
      </c>
      <c r="C72" s="11">
        <f>SUM(D72:F72)</f>
        <v>0</v>
      </c>
      <c r="D72" s="11"/>
      <c r="E72" s="11"/>
      <c r="F72" s="11"/>
    </row>
    <row r="73" spans="1:6" ht="17.25" customHeight="1">
      <c r="A73" s="18"/>
      <c r="B73" s="3" t="s">
        <v>3</v>
      </c>
      <c r="C73" s="11">
        <f>SUM(D73:F73)</f>
        <v>248094000</v>
      </c>
      <c r="D73" s="11">
        <v>82698000</v>
      </c>
      <c r="E73" s="11">
        <v>82698000</v>
      </c>
      <c r="F73" s="11">
        <v>82698000</v>
      </c>
    </row>
    <row r="74" spans="1:6" ht="17.25" customHeight="1">
      <c r="A74" s="18"/>
      <c r="B74" s="3" t="s">
        <v>5</v>
      </c>
      <c r="C74" s="11">
        <f>SUM(D74:F74)</f>
        <v>0</v>
      </c>
      <c r="D74" s="11"/>
      <c r="E74" s="11"/>
      <c r="F74" s="11"/>
    </row>
    <row r="75" spans="1:6" ht="15" customHeight="1">
      <c r="A75" s="18" t="s">
        <v>30</v>
      </c>
      <c r="B75" s="5" t="s">
        <v>6</v>
      </c>
      <c r="C75" s="10">
        <f>SUM(C76:C79)</f>
        <v>99198253.64</v>
      </c>
      <c r="D75" s="10">
        <f>SUM(D76:D79)</f>
        <v>32827296.64</v>
      </c>
      <c r="E75" s="10">
        <f>SUM(E76:E79)</f>
        <v>32895292</v>
      </c>
      <c r="F75" s="10">
        <f>SUM(F76:F79)</f>
        <v>33475665</v>
      </c>
    </row>
    <row r="76" spans="1:6" ht="15">
      <c r="A76" s="18"/>
      <c r="B76" s="3" t="s">
        <v>4</v>
      </c>
      <c r="C76" s="11">
        <f>SUM(D76:F76)</f>
        <v>99198253.64</v>
      </c>
      <c r="D76" s="11">
        <f>34962096.64+65200-2200000</f>
        <v>32827296.64</v>
      </c>
      <c r="E76" s="11">
        <v>32895292</v>
      </c>
      <c r="F76" s="11">
        <v>33475665</v>
      </c>
    </row>
    <row r="77" spans="1:6" ht="15">
      <c r="A77" s="18"/>
      <c r="B77" s="3" t="s">
        <v>2</v>
      </c>
      <c r="C77" s="11">
        <f>SUM(D77:F77)</f>
        <v>0</v>
      </c>
      <c r="D77" s="11"/>
      <c r="E77" s="11"/>
      <c r="F77" s="11"/>
    </row>
    <row r="78" spans="1:6" ht="15">
      <c r="A78" s="18"/>
      <c r="B78" s="3" t="s">
        <v>3</v>
      </c>
      <c r="C78" s="11">
        <f>SUM(D78:F78)</f>
        <v>0</v>
      </c>
      <c r="D78" s="11"/>
      <c r="E78" s="11"/>
      <c r="F78" s="11"/>
    </row>
    <row r="79" spans="1:6" ht="15">
      <c r="A79" s="18"/>
      <c r="B79" s="3" t="s">
        <v>5</v>
      </c>
      <c r="C79" s="11">
        <f>SUM(D79:F79)</f>
        <v>0</v>
      </c>
      <c r="D79" s="11"/>
      <c r="E79" s="11"/>
      <c r="F79" s="11"/>
    </row>
    <row r="80" spans="1:6" ht="17.25" customHeight="1">
      <c r="A80" s="18" t="s">
        <v>31</v>
      </c>
      <c r="B80" s="5" t="s">
        <v>6</v>
      </c>
      <c r="C80" s="10">
        <f>SUM(C81:C84)</f>
        <v>23683007</v>
      </c>
      <c r="D80" s="10">
        <f>SUM(D81:D84)</f>
        <v>7649855</v>
      </c>
      <c r="E80" s="10">
        <f>SUM(E81:E84)</f>
        <v>7890409</v>
      </c>
      <c r="F80" s="10">
        <f>SUM(F81:F84)</f>
        <v>8142743</v>
      </c>
    </row>
    <row r="81" spans="1:6" ht="17.25" customHeight="1">
      <c r="A81" s="18"/>
      <c r="B81" s="3" t="s">
        <v>4</v>
      </c>
      <c r="C81" s="11">
        <f>SUM(D81:F81)</f>
        <v>23683007</v>
      </c>
      <c r="D81" s="11">
        <v>7649855</v>
      </c>
      <c r="E81" s="11">
        <v>7890409</v>
      </c>
      <c r="F81" s="11">
        <v>8142743</v>
      </c>
    </row>
    <row r="82" spans="1:6" ht="17.25" customHeight="1">
      <c r="A82" s="18"/>
      <c r="B82" s="3" t="s">
        <v>2</v>
      </c>
      <c r="C82" s="11">
        <f>SUM(D82:F82)</f>
        <v>0</v>
      </c>
      <c r="D82" s="11"/>
      <c r="E82" s="11"/>
      <c r="F82" s="11"/>
    </row>
    <row r="83" spans="1:6" ht="17.25" customHeight="1">
      <c r="A83" s="18"/>
      <c r="B83" s="3" t="s">
        <v>3</v>
      </c>
      <c r="C83" s="11">
        <f>SUM(D83:F83)</f>
        <v>0</v>
      </c>
      <c r="D83" s="11"/>
      <c r="E83" s="11"/>
      <c r="F83" s="11"/>
    </row>
    <row r="84" spans="1:6" ht="17.25" customHeight="1">
      <c r="A84" s="18"/>
      <c r="B84" s="3" t="s">
        <v>5</v>
      </c>
      <c r="C84" s="11">
        <f>SUM(D84:F84)</f>
        <v>0</v>
      </c>
      <c r="D84" s="11"/>
      <c r="E84" s="11"/>
      <c r="F84" s="11"/>
    </row>
    <row r="85" spans="1:6" ht="12.75" customHeight="1">
      <c r="A85" s="18" t="s">
        <v>37</v>
      </c>
      <c r="B85" s="5" t="s">
        <v>6</v>
      </c>
      <c r="C85" s="10">
        <f>SUM(C86:C89)</f>
        <v>3503724</v>
      </c>
      <c r="D85" s="10">
        <f>SUM(D86:D89)</f>
        <v>1482040</v>
      </c>
      <c r="E85" s="10">
        <f>SUM(E86:E89)</f>
        <v>910806</v>
      </c>
      <c r="F85" s="10">
        <f>SUM(F86:F89)</f>
        <v>1110878</v>
      </c>
    </row>
    <row r="86" spans="1:6" ht="12.75" customHeight="1">
      <c r="A86" s="18"/>
      <c r="B86" s="3" t="s">
        <v>4</v>
      </c>
      <c r="C86" s="11">
        <f>SUM(D86:F86)</f>
        <v>3503724</v>
      </c>
      <c r="D86" s="11">
        <v>1482040</v>
      </c>
      <c r="E86" s="11">
        <v>910806</v>
      </c>
      <c r="F86" s="11">
        <v>1110878</v>
      </c>
    </row>
    <row r="87" spans="1:6" ht="12.75" customHeight="1">
      <c r="A87" s="18"/>
      <c r="B87" s="3" t="s">
        <v>2</v>
      </c>
      <c r="C87" s="11">
        <f>SUM(D87:F87)</f>
        <v>0</v>
      </c>
      <c r="D87" s="11"/>
      <c r="E87" s="11"/>
      <c r="F87" s="11"/>
    </row>
    <row r="88" spans="1:6" ht="12.75" customHeight="1">
      <c r="A88" s="18"/>
      <c r="B88" s="3" t="s">
        <v>3</v>
      </c>
      <c r="C88" s="11">
        <f>SUM(D88:F88)</f>
        <v>0</v>
      </c>
      <c r="D88" s="11"/>
      <c r="E88" s="11"/>
      <c r="F88" s="11"/>
    </row>
    <row r="89" spans="1:6" ht="12.75" customHeight="1">
      <c r="A89" s="18"/>
      <c r="B89" s="3" t="s">
        <v>5</v>
      </c>
      <c r="C89" s="11">
        <f>SUM(D89:F89)</f>
        <v>0</v>
      </c>
      <c r="D89" s="11"/>
      <c r="E89" s="11"/>
      <c r="F89" s="11"/>
    </row>
  </sheetData>
  <sheetProtection/>
  <mergeCells count="23">
    <mergeCell ref="A7:A9"/>
    <mergeCell ref="B7:B9"/>
    <mergeCell ref="C7:F7"/>
    <mergeCell ref="A75:A79"/>
    <mergeCell ref="A20:A24"/>
    <mergeCell ref="A60:A64"/>
    <mergeCell ref="A65:A69"/>
    <mergeCell ref="A70:A74"/>
    <mergeCell ref="A40:A44"/>
    <mergeCell ref="A45:A49"/>
    <mergeCell ref="A25:A29"/>
    <mergeCell ref="A30:A34"/>
    <mergeCell ref="A35:A39"/>
    <mergeCell ref="A85:A89"/>
    <mergeCell ref="A80:A84"/>
    <mergeCell ref="E1:F1"/>
    <mergeCell ref="A55:A59"/>
    <mergeCell ref="A50:A54"/>
    <mergeCell ref="A10:A14"/>
    <mergeCell ref="A15:A19"/>
    <mergeCell ref="A5:F5"/>
    <mergeCell ref="E2:F2"/>
    <mergeCell ref="E3:F3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115" zoomScaleNormal="115" zoomScaleSheetLayoutView="115" zoomScalePageLayoutView="0" workbookViewId="0" topLeftCell="A1">
      <selection activeCell="J3" sqref="J3"/>
    </sheetView>
  </sheetViews>
  <sheetFormatPr defaultColWidth="9.140625" defaultRowHeight="15"/>
  <cols>
    <col min="1" max="1" width="21.8515625" style="0" customWidth="1"/>
    <col min="2" max="2" width="5.7109375" style="0" customWidth="1"/>
    <col min="3" max="3" width="12.421875" style="0" customWidth="1"/>
    <col min="4" max="6" width="11.140625" style="0" customWidth="1"/>
  </cols>
  <sheetData>
    <row r="1" spans="4:6" ht="15" customHeight="1">
      <c r="D1" s="30" t="s">
        <v>41</v>
      </c>
      <c r="E1" s="30"/>
      <c r="F1" s="30"/>
    </row>
    <row r="3" spans="1:7" ht="29.25" customHeight="1">
      <c r="A3" s="20" t="s">
        <v>50</v>
      </c>
      <c r="B3" s="20"/>
      <c r="C3" s="20"/>
      <c r="D3" s="20"/>
      <c r="E3" s="20"/>
      <c r="F3" s="20"/>
      <c r="G3" s="13"/>
    </row>
    <row r="5" spans="1:7" ht="16.5" customHeight="1">
      <c r="A5" s="24"/>
      <c r="B5" s="21"/>
      <c r="C5" s="27" t="s">
        <v>16</v>
      </c>
      <c r="D5" s="28"/>
      <c r="E5" s="28"/>
      <c r="F5" s="29"/>
      <c r="G5" s="7"/>
    </row>
    <row r="6" spans="1:7" ht="16.5" customHeight="1">
      <c r="A6" s="25"/>
      <c r="B6" s="22"/>
      <c r="C6" s="9" t="s">
        <v>6</v>
      </c>
      <c r="D6" s="9">
        <v>2014</v>
      </c>
      <c r="E6" s="9">
        <v>2015</v>
      </c>
      <c r="F6" s="4">
        <v>2016</v>
      </c>
      <c r="G6" s="7"/>
    </row>
    <row r="7" spans="1:7" ht="16.5" customHeight="1">
      <c r="A7" s="26"/>
      <c r="B7" s="23"/>
      <c r="C7" s="14" t="s">
        <v>15</v>
      </c>
      <c r="D7" s="14" t="s">
        <v>15</v>
      </c>
      <c r="E7" s="14" t="s">
        <v>15</v>
      </c>
      <c r="F7" s="14" t="s">
        <v>15</v>
      </c>
      <c r="G7" s="7"/>
    </row>
    <row r="8" spans="1:7" ht="16.5" customHeight="1">
      <c r="A8" s="18" t="s">
        <v>40</v>
      </c>
      <c r="B8" s="5" t="s">
        <v>6</v>
      </c>
      <c r="C8" s="10">
        <f>C9+C10+C11</f>
        <v>3503724</v>
      </c>
      <c r="D8" s="11">
        <f>D9+D10+D11</f>
        <v>1482040</v>
      </c>
      <c r="E8" s="11">
        <f>E9+E10+E11</f>
        <v>910806</v>
      </c>
      <c r="F8" s="11">
        <f>F9+F10+F11</f>
        <v>1110878</v>
      </c>
      <c r="G8" s="8"/>
    </row>
    <row r="9" spans="1:7" ht="16.5" customHeight="1">
      <c r="A9" s="18"/>
      <c r="B9" s="3" t="s">
        <v>4</v>
      </c>
      <c r="C9" s="11">
        <f>D9+E9+F9</f>
        <v>3503724</v>
      </c>
      <c r="D9" s="11">
        <f>D14+D19+D24+D29+D34+D39+D44</f>
        <v>1482040</v>
      </c>
      <c r="E9" s="11">
        <f>E14+E19+E24+E29+E34+E39+E44</f>
        <v>910806</v>
      </c>
      <c r="F9" s="11">
        <f>F14+F19+F24+F29+F34+F39+F44</f>
        <v>1110878</v>
      </c>
      <c r="G9" s="8"/>
    </row>
    <row r="10" spans="1:7" ht="16.5" customHeight="1">
      <c r="A10" s="18"/>
      <c r="B10" s="3" t="s">
        <v>2</v>
      </c>
      <c r="C10" s="11">
        <f>D10+E10+F10</f>
        <v>0</v>
      </c>
      <c r="D10" s="11">
        <f>D15+D20+D25+D30+D35+D40+D45</f>
        <v>0</v>
      </c>
      <c r="E10" s="11">
        <f>E15</f>
        <v>0</v>
      </c>
      <c r="F10" s="11">
        <f>F15</f>
        <v>0</v>
      </c>
      <c r="G10" s="8"/>
    </row>
    <row r="11" spans="1:7" ht="16.5" customHeight="1">
      <c r="A11" s="18"/>
      <c r="B11" s="3" t="s">
        <v>3</v>
      </c>
      <c r="C11" s="11">
        <f>D11+E11+F11</f>
        <v>0</v>
      </c>
      <c r="D11" s="11">
        <f>D16+D21+D26+D31+D36+D41+D46</f>
        <v>0</v>
      </c>
      <c r="E11" s="11">
        <f>E16</f>
        <v>0</v>
      </c>
      <c r="F11" s="11">
        <f>F16</f>
        <v>0</v>
      </c>
      <c r="G11" s="8"/>
    </row>
    <row r="12" spans="1:7" ht="16.5" customHeight="1">
      <c r="A12" s="18"/>
      <c r="B12" s="3" t="s">
        <v>5</v>
      </c>
      <c r="C12" s="11"/>
      <c r="D12" s="11"/>
      <c r="E12" s="11"/>
      <c r="F12" s="11"/>
      <c r="G12" s="8"/>
    </row>
    <row r="13" spans="1:7" ht="16.5" customHeight="1">
      <c r="A13" s="18" t="s">
        <v>32</v>
      </c>
      <c r="B13" s="5" t="s">
        <v>6</v>
      </c>
      <c r="C13" s="10">
        <f>C14+C15+C16</f>
        <v>530000</v>
      </c>
      <c r="D13" s="11">
        <f>D14+D15+D16</f>
        <v>162000</v>
      </c>
      <c r="E13" s="11">
        <f>E14+E15+E16</f>
        <v>184000</v>
      </c>
      <c r="F13" s="11">
        <f>F14+F15+F16</f>
        <v>184000</v>
      </c>
      <c r="G13" s="8"/>
    </row>
    <row r="14" spans="1:7" ht="16.5" customHeight="1">
      <c r="A14" s="18"/>
      <c r="B14" s="3" t="s">
        <v>4</v>
      </c>
      <c r="C14" s="11">
        <f>D14+E14+F14</f>
        <v>530000</v>
      </c>
      <c r="D14" s="11">
        <v>162000</v>
      </c>
      <c r="E14" s="11">
        <v>184000</v>
      </c>
      <c r="F14" s="11">
        <v>184000</v>
      </c>
      <c r="G14" s="8"/>
    </row>
    <row r="15" spans="1:7" ht="16.5" customHeight="1">
      <c r="A15" s="18"/>
      <c r="B15" s="3" t="s">
        <v>2</v>
      </c>
      <c r="C15" s="11">
        <f>D15+E15+F15</f>
        <v>0</v>
      </c>
      <c r="D15" s="11"/>
      <c r="E15" s="11"/>
      <c r="F15" s="11"/>
      <c r="G15" s="8"/>
    </row>
    <row r="16" spans="1:7" ht="16.5" customHeight="1">
      <c r="A16" s="18"/>
      <c r="B16" s="3" t="s">
        <v>3</v>
      </c>
      <c r="C16" s="11">
        <f>D16+E16+F16</f>
        <v>0</v>
      </c>
      <c r="D16" s="11"/>
      <c r="E16" s="11"/>
      <c r="F16" s="11"/>
      <c r="G16" s="8"/>
    </row>
    <row r="17" spans="1:7" ht="16.5" customHeight="1">
      <c r="A17" s="18"/>
      <c r="B17" s="3" t="s">
        <v>5</v>
      </c>
      <c r="C17" s="11"/>
      <c r="D17" s="11"/>
      <c r="E17" s="11"/>
      <c r="F17" s="11"/>
      <c r="G17" s="8"/>
    </row>
    <row r="18" spans="1:6" ht="15" customHeight="1">
      <c r="A18" s="18" t="s">
        <v>34</v>
      </c>
      <c r="B18" s="5" t="s">
        <v>6</v>
      </c>
      <c r="C18" s="10">
        <f>C19+C20+C21</f>
        <v>257100</v>
      </c>
      <c r="D18" s="11">
        <f>D19+D20+D21</f>
        <v>91100</v>
      </c>
      <c r="E18" s="11">
        <f>E19+E20+E21</f>
        <v>83000</v>
      </c>
      <c r="F18" s="11">
        <f>F19+F20+F21</f>
        <v>83000</v>
      </c>
    </row>
    <row r="19" spans="1:6" ht="15">
      <c r="A19" s="18"/>
      <c r="B19" s="3" t="s">
        <v>4</v>
      </c>
      <c r="C19" s="11">
        <f>D19+E19+F19</f>
        <v>257100</v>
      </c>
      <c r="D19" s="11">
        <v>91100</v>
      </c>
      <c r="E19" s="11">
        <v>83000</v>
      </c>
      <c r="F19" s="11">
        <v>83000</v>
      </c>
    </row>
    <row r="20" spans="1:6" ht="15">
      <c r="A20" s="18"/>
      <c r="B20" s="3" t="s">
        <v>2</v>
      </c>
      <c r="C20" s="11">
        <f>D20+E20+F20</f>
        <v>0</v>
      </c>
      <c r="D20" s="11"/>
      <c r="E20" s="11"/>
      <c r="F20" s="11"/>
    </row>
    <row r="21" spans="1:6" ht="15">
      <c r="A21" s="18"/>
      <c r="B21" s="3" t="s">
        <v>3</v>
      </c>
      <c r="C21" s="11">
        <f>D21+E21+F21</f>
        <v>0</v>
      </c>
      <c r="D21" s="11"/>
      <c r="E21" s="11"/>
      <c r="F21" s="11"/>
    </row>
    <row r="22" spans="1:6" ht="15">
      <c r="A22" s="18"/>
      <c r="B22" s="3" t="s">
        <v>5</v>
      </c>
      <c r="C22" s="11"/>
      <c r="D22" s="11"/>
      <c r="E22" s="11"/>
      <c r="F22" s="11"/>
    </row>
    <row r="23" spans="1:6" ht="15" customHeight="1">
      <c r="A23" s="18" t="s">
        <v>18</v>
      </c>
      <c r="B23" s="5" t="s">
        <v>6</v>
      </c>
      <c r="C23" s="10">
        <f>C24+C25+C26</f>
        <v>1032000</v>
      </c>
      <c r="D23" s="11">
        <f>D24+D25+D26</f>
        <v>378000</v>
      </c>
      <c r="E23" s="11">
        <f>E24+E25+E26</f>
        <v>267000</v>
      </c>
      <c r="F23" s="11">
        <f>F24+F25+F26</f>
        <v>387000</v>
      </c>
    </row>
    <row r="24" spans="1:6" ht="15">
      <c r="A24" s="18"/>
      <c r="B24" s="3" t="s">
        <v>4</v>
      </c>
      <c r="C24" s="11">
        <f>D24+E24+F24</f>
        <v>1032000</v>
      </c>
      <c r="D24" s="11">
        <v>378000</v>
      </c>
      <c r="E24" s="11">
        <v>267000</v>
      </c>
      <c r="F24" s="11">
        <v>387000</v>
      </c>
    </row>
    <row r="25" spans="1:6" ht="15">
      <c r="A25" s="18"/>
      <c r="B25" s="3" t="s">
        <v>2</v>
      </c>
      <c r="C25" s="11">
        <f>D25+E25+F25</f>
        <v>0</v>
      </c>
      <c r="D25" s="11"/>
      <c r="E25" s="11"/>
      <c r="F25" s="11"/>
    </row>
    <row r="26" spans="1:6" ht="15">
      <c r="A26" s="18"/>
      <c r="B26" s="3" t="s">
        <v>3</v>
      </c>
      <c r="C26" s="11">
        <f>D26+E26+F26</f>
        <v>0</v>
      </c>
      <c r="D26" s="11"/>
      <c r="E26" s="11"/>
      <c r="F26" s="11"/>
    </row>
    <row r="27" spans="1:6" ht="15">
      <c r="A27" s="18"/>
      <c r="B27" s="3" t="s">
        <v>5</v>
      </c>
      <c r="C27" s="11"/>
      <c r="D27" s="11"/>
      <c r="E27" s="11"/>
      <c r="F27" s="11"/>
    </row>
    <row r="28" spans="1:6" ht="15">
      <c r="A28" s="18" t="s">
        <v>35</v>
      </c>
      <c r="B28" s="5" t="s">
        <v>6</v>
      </c>
      <c r="C28" s="10">
        <f>C29+C30+C31</f>
        <v>308300</v>
      </c>
      <c r="D28" s="11">
        <f>D29+D30+D31</f>
        <v>142100</v>
      </c>
      <c r="E28" s="11">
        <f>E29+E30+E31</f>
        <v>93100</v>
      </c>
      <c r="F28" s="11">
        <f>F29+F30+F31</f>
        <v>73100</v>
      </c>
    </row>
    <row r="29" spans="1:6" ht="15">
      <c r="A29" s="18"/>
      <c r="B29" s="3" t="s">
        <v>4</v>
      </c>
      <c r="C29" s="11">
        <f>D29+E29+F29</f>
        <v>308300</v>
      </c>
      <c r="D29" s="11">
        <v>142100</v>
      </c>
      <c r="E29" s="11">
        <v>93100</v>
      </c>
      <c r="F29" s="11">
        <v>73100</v>
      </c>
    </row>
    <row r="30" spans="1:6" ht="15">
      <c r="A30" s="18"/>
      <c r="B30" s="3" t="s">
        <v>2</v>
      </c>
      <c r="C30" s="11">
        <f>D30+E30+F30</f>
        <v>0</v>
      </c>
      <c r="D30" s="11"/>
      <c r="E30" s="11"/>
      <c r="F30" s="11"/>
    </row>
    <row r="31" spans="1:6" ht="15">
      <c r="A31" s="18"/>
      <c r="B31" s="3" t="s">
        <v>3</v>
      </c>
      <c r="C31" s="11">
        <f>D31+E31+F31</f>
        <v>0</v>
      </c>
      <c r="D31" s="11"/>
      <c r="E31" s="11"/>
      <c r="F31" s="11"/>
    </row>
    <row r="32" spans="1:6" ht="15">
      <c r="A32" s="18"/>
      <c r="B32" s="3" t="s">
        <v>5</v>
      </c>
      <c r="C32" s="11"/>
      <c r="D32" s="11"/>
      <c r="E32" s="11"/>
      <c r="F32" s="11"/>
    </row>
    <row r="33" spans="1:6" ht="15" customHeight="1">
      <c r="A33" s="18" t="s">
        <v>36</v>
      </c>
      <c r="B33" s="5" t="s">
        <v>6</v>
      </c>
      <c r="C33" s="10">
        <f>C34+C35+C36</f>
        <v>975800</v>
      </c>
      <c r="D33" s="11">
        <f>D34+D35+D36</f>
        <v>515400</v>
      </c>
      <c r="E33" s="11">
        <f>E34+E35+E36</f>
        <v>183200</v>
      </c>
      <c r="F33" s="11">
        <f>F34+F35+F36</f>
        <v>277200</v>
      </c>
    </row>
    <row r="34" spans="1:6" ht="15">
      <c r="A34" s="18"/>
      <c r="B34" s="3" t="s">
        <v>4</v>
      </c>
      <c r="C34" s="11">
        <f>D34+E34+F34</f>
        <v>975800</v>
      </c>
      <c r="D34" s="11">
        <v>515400</v>
      </c>
      <c r="E34" s="11">
        <v>183200</v>
      </c>
      <c r="F34" s="11">
        <v>277200</v>
      </c>
    </row>
    <row r="35" spans="1:6" ht="15">
      <c r="A35" s="18"/>
      <c r="B35" s="3" t="s">
        <v>2</v>
      </c>
      <c r="C35" s="11">
        <f>D35+E35+F35</f>
        <v>0</v>
      </c>
      <c r="D35" s="11"/>
      <c r="E35" s="11"/>
      <c r="F35" s="11"/>
    </row>
    <row r="36" spans="1:6" ht="15">
      <c r="A36" s="18"/>
      <c r="B36" s="3" t="s">
        <v>3</v>
      </c>
      <c r="C36" s="11">
        <f>D36+E36+F36</f>
        <v>0</v>
      </c>
      <c r="D36" s="11"/>
      <c r="E36" s="11"/>
      <c r="F36" s="11"/>
    </row>
    <row r="37" spans="1:6" ht="15">
      <c r="A37" s="18"/>
      <c r="B37" s="3" t="s">
        <v>5</v>
      </c>
      <c r="C37" s="11"/>
      <c r="D37" s="11"/>
      <c r="E37" s="11"/>
      <c r="F37" s="11"/>
    </row>
    <row r="38" spans="1:6" ht="15">
      <c r="A38" s="18" t="s">
        <v>38</v>
      </c>
      <c r="B38" s="5" t="s">
        <v>6</v>
      </c>
      <c r="C38" s="10">
        <f>C39+C40+C41</f>
        <v>212924</v>
      </c>
      <c r="D38" s="11">
        <f>D39+D40+D41</f>
        <v>117740</v>
      </c>
      <c r="E38" s="11">
        <f>E39+E40+E41</f>
        <v>46206</v>
      </c>
      <c r="F38" s="11">
        <f>F39+F40+F41</f>
        <v>48978</v>
      </c>
    </row>
    <row r="39" spans="1:6" ht="15">
      <c r="A39" s="18"/>
      <c r="B39" s="3" t="s">
        <v>4</v>
      </c>
      <c r="C39" s="11">
        <f>D39+E39+F39</f>
        <v>212924</v>
      </c>
      <c r="D39" s="11">
        <v>117740</v>
      </c>
      <c r="E39" s="11">
        <v>46206</v>
      </c>
      <c r="F39" s="11">
        <v>48978</v>
      </c>
    </row>
    <row r="40" spans="1:6" ht="15">
      <c r="A40" s="18"/>
      <c r="B40" s="3" t="s">
        <v>2</v>
      </c>
      <c r="C40" s="11">
        <f>D40+E40+F40</f>
        <v>0</v>
      </c>
      <c r="D40" s="11"/>
      <c r="E40" s="11"/>
      <c r="F40" s="11"/>
    </row>
    <row r="41" spans="1:6" ht="15">
      <c r="A41" s="18"/>
      <c r="B41" s="3" t="s">
        <v>3</v>
      </c>
      <c r="C41" s="11">
        <f>D41+E41+F41</f>
        <v>0</v>
      </c>
      <c r="D41" s="11"/>
      <c r="E41" s="11"/>
      <c r="F41" s="11"/>
    </row>
    <row r="42" spans="1:6" ht="15">
      <c r="A42" s="18"/>
      <c r="B42" s="3" t="s">
        <v>5</v>
      </c>
      <c r="C42" s="11"/>
      <c r="D42" s="11"/>
      <c r="E42" s="11"/>
      <c r="F42" s="11"/>
    </row>
    <row r="43" spans="1:6" ht="15">
      <c r="A43" s="18" t="s">
        <v>39</v>
      </c>
      <c r="B43" s="5" t="s">
        <v>6</v>
      </c>
      <c r="C43" s="10">
        <f>C44+C45+C46</f>
        <v>187600</v>
      </c>
      <c r="D43" s="11">
        <f>D44+D45+D46</f>
        <v>75700</v>
      </c>
      <c r="E43" s="11">
        <f>E44+E45+E46</f>
        <v>54300</v>
      </c>
      <c r="F43" s="11">
        <f>F44+F45+F46</f>
        <v>57600</v>
      </c>
    </row>
    <row r="44" spans="1:6" ht="15">
      <c r="A44" s="18"/>
      <c r="B44" s="3" t="s">
        <v>4</v>
      </c>
      <c r="C44" s="11">
        <f>D44+E44+F44</f>
        <v>187600</v>
      </c>
      <c r="D44" s="11">
        <v>75700</v>
      </c>
      <c r="E44" s="11">
        <v>54300</v>
      </c>
      <c r="F44" s="11">
        <v>57600</v>
      </c>
    </row>
    <row r="45" spans="1:6" ht="15">
      <c r="A45" s="18"/>
      <c r="B45" s="3" t="s">
        <v>2</v>
      </c>
      <c r="C45" s="11">
        <f>D45+E45+F45</f>
        <v>0</v>
      </c>
      <c r="D45" s="11"/>
      <c r="E45" s="11"/>
      <c r="F45" s="11"/>
    </row>
    <row r="46" spans="1:6" ht="15">
      <c r="A46" s="18"/>
      <c r="B46" s="3" t="s">
        <v>3</v>
      </c>
      <c r="C46" s="11">
        <f>D46+E46+F46</f>
        <v>0</v>
      </c>
      <c r="D46" s="11"/>
      <c r="E46" s="11"/>
      <c r="F46" s="11"/>
    </row>
    <row r="47" spans="1:6" ht="15">
      <c r="A47" s="18"/>
      <c r="B47" s="3" t="s">
        <v>5</v>
      </c>
      <c r="C47" s="11"/>
      <c r="D47" s="11"/>
      <c r="E47" s="11"/>
      <c r="F47" s="11"/>
    </row>
  </sheetData>
  <sheetProtection/>
  <mergeCells count="13">
    <mergeCell ref="D1:F1"/>
    <mergeCell ref="A3:F3"/>
    <mergeCell ref="A5:A7"/>
    <mergeCell ref="B5:B7"/>
    <mergeCell ref="C5:F5"/>
    <mergeCell ref="A8:A12"/>
    <mergeCell ref="A43:A47"/>
    <mergeCell ref="A13:A17"/>
    <mergeCell ref="A18:A22"/>
    <mergeCell ref="A23:A27"/>
    <mergeCell ref="A28:A32"/>
    <mergeCell ref="A33:A37"/>
    <mergeCell ref="A38:A42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5" zoomScaleNormal="115" zoomScaleSheetLayoutView="115" zoomScalePageLayoutView="0" workbookViewId="0" topLeftCell="A1">
      <selection activeCell="E9" sqref="E9"/>
    </sheetView>
  </sheetViews>
  <sheetFormatPr defaultColWidth="9.140625" defaultRowHeight="15"/>
  <cols>
    <col min="1" max="1" width="5.57421875" style="2" customWidth="1"/>
    <col min="2" max="2" width="32.421875" style="0" customWidth="1"/>
    <col min="4" max="4" width="9.140625" style="1" customWidth="1"/>
    <col min="5" max="5" width="11.28125" style="0" customWidth="1"/>
    <col min="6" max="8" width="11.421875" style="0" customWidth="1"/>
    <col min="9" max="9" width="4.57421875" style="0" customWidth="1"/>
    <col min="10" max="10" width="17.8515625" style="0" customWidth="1"/>
    <col min="11" max="11" width="28.00390625" style="0" customWidth="1"/>
  </cols>
  <sheetData>
    <row r="1" spans="1:11" ht="15" customHeight="1">
      <c r="A1"/>
      <c r="D1"/>
      <c r="I1" s="38" t="s">
        <v>49</v>
      </c>
      <c r="J1" s="38"/>
      <c r="K1" s="38"/>
    </row>
    <row r="2" spans="1:6" ht="15.75">
      <c r="A2"/>
      <c r="D2"/>
      <c r="F2" s="6"/>
    </row>
    <row r="3" spans="1:12" ht="18.75" customHeight="1">
      <c r="A3" s="20" t="s">
        <v>51</v>
      </c>
      <c r="B3" s="20"/>
      <c r="C3" s="20"/>
      <c r="D3" s="20"/>
      <c r="E3" s="20"/>
      <c r="F3" s="20"/>
      <c r="G3" s="20"/>
      <c r="H3" s="20"/>
      <c r="I3" s="20"/>
      <c r="J3" s="20"/>
      <c r="K3" s="13"/>
      <c r="L3" s="13"/>
    </row>
    <row r="4" spans="1:4" ht="15">
      <c r="A4"/>
      <c r="D4"/>
    </row>
    <row r="5" spans="1:11" ht="19.5" customHeight="1">
      <c r="A5" s="31" t="s">
        <v>0</v>
      </c>
      <c r="B5" s="37" t="s">
        <v>14</v>
      </c>
      <c r="C5" s="37" t="s">
        <v>11</v>
      </c>
      <c r="D5" s="37" t="s">
        <v>17</v>
      </c>
      <c r="E5" s="37"/>
      <c r="F5" s="37"/>
      <c r="G5" s="37"/>
      <c r="H5" s="37"/>
      <c r="I5" s="37"/>
      <c r="J5" s="33" t="s">
        <v>12</v>
      </c>
      <c r="K5" s="33" t="s">
        <v>9</v>
      </c>
    </row>
    <row r="6" spans="1:11" ht="21" customHeight="1">
      <c r="A6" s="31"/>
      <c r="B6" s="37"/>
      <c r="C6" s="37"/>
      <c r="D6" s="15" t="s">
        <v>1</v>
      </c>
      <c r="E6" s="15" t="s">
        <v>6</v>
      </c>
      <c r="F6" s="15" t="s">
        <v>4</v>
      </c>
      <c r="G6" s="15" t="s">
        <v>2</v>
      </c>
      <c r="H6" s="15" t="s">
        <v>3</v>
      </c>
      <c r="I6" s="15" t="s">
        <v>5</v>
      </c>
      <c r="J6" s="34"/>
      <c r="K6" s="35"/>
    </row>
    <row r="7" spans="1:11" ht="12.75" customHeight="1">
      <c r="A7" s="31"/>
      <c r="B7" s="36" t="s">
        <v>42</v>
      </c>
      <c r="C7" s="37"/>
      <c r="D7" s="15" t="s">
        <v>6</v>
      </c>
      <c r="E7" s="12">
        <f>F7+G7+H7</f>
        <v>3503724</v>
      </c>
      <c r="F7" s="12">
        <f>F8+F9+F10</f>
        <v>3503724</v>
      </c>
      <c r="G7" s="12">
        <f>G8+G9+G10</f>
        <v>0</v>
      </c>
      <c r="H7" s="12">
        <f>H8+H9+H10</f>
        <v>0</v>
      </c>
      <c r="I7" s="16"/>
      <c r="J7" s="33"/>
      <c r="K7" s="33"/>
    </row>
    <row r="8" spans="1:11" ht="12.75" customHeight="1">
      <c r="A8" s="31"/>
      <c r="B8" s="36"/>
      <c r="C8" s="37"/>
      <c r="D8" s="15">
        <v>2014</v>
      </c>
      <c r="E8" s="12">
        <f>F8+G8+H8</f>
        <v>1482040</v>
      </c>
      <c r="F8" s="12">
        <f aca="true" t="shared" si="0" ref="F8:G10">F13</f>
        <v>1482040</v>
      </c>
      <c r="G8" s="12">
        <f t="shared" si="0"/>
        <v>0</v>
      </c>
      <c r="H8" s="12">
        <f>H23</f>
        <v>0</v>
      </c>
      <c r="I8" s="16"/>
      <c r="J8" s="34"/>
      <c r="K8" s="34"/>
    </row>
    <row r="9" spans="1:11" ht="12.75" customHeight="1">
      <c r="A9" s="31"/>
      <c r="B9" s="36"/>
      <c r="C9" s="37"/>
      <c r="D9" s="15">
        <v>2015</v>
      </c>
      <c r="E9" s="12">
        <f>F9+G9+H9</f>
        <v>910806</v>
      </c>
      <c r="F9" s="12">
        <f t="shared" si="0"/>
        <v>910806</v>
      </c>
      <c r="G9" s="12">
        <f t="shared" si="0"/>
        <v>0</v>
      </c>
      <c r="H9" s="12">
        <f>H24</f>
        <v>0</v>
      </c>
      <c r="I9" s="16"/>
      <c r="J9" s="34"/>
      <c r="K9" s="34"/>
    </row>
    <row r="10" spans="1:11" ht="12.75" customHeight="1">
      <c r="A10" s="31"/>
      <c r="B10" s="36"/>
      <c r="C10" s="37"/>
      <c r="D10" s="15">
        <v>2016</v>
      </c>
      <c r="E10" s="12">
        <f>F10+G10+H10</f>
        <v>1110878</v>
      </c>
      <c r="F10" s="12">
        <f t="shared" si="0"/>
        <v>1110878</v>
      </c>
      <c r="G10" s="12">
        <f t="shared" si="0"/>
        <v>0</v>
      </c>
      <c r="H10" s="12">
        <f>H25</f>
        <v>0</v>
      </c>
      <c r="I10" s="16"/>
      <c r="J10" s="34"/>
      <c r="K10" s="34"/>
    </row>
    <row r="11" spans="1:11" ht="12.75" customHeight="1">
      <c r="A11" s="31"/>
      <c r="B11" s="36"/>
      <c r="C11" s="37"/>
      <c r="D11" s="1" t="s">
        <v>21</v>
      </c>
      <c r="E11" s="12"/>
      <c r="F11" s="12"/>
      <c r="G11" s="16"/>
      <c r="H11" s="16"/>
      <c r="I11" s="16"/>
      <c r="J11" s="35"/>
      <c r="K11" s="35"/>
    </row>
    <row r="12" spans="1:11" ht="12.75" customHeight="1">
      <c r="A12" s="31" t="s">
        <v>10</v>
      </c>
      <c r="B12" s="32" t="s">
        <v>43</v>
      </c>
      <c r="C12" s="31"/>
      <c r="D12" s="15" t="s">
        <v>6</v>
      </c>
      <c r="E12" s="12">
        <f>F12+G12+H12</f>
        <v>3503724</v>
      </c>
      <c r="F12" s="12">
        <f>F13+F14+F15</f>
        <v>3503724</v>
      </c>
      <c r="G12" s="12">
        <f>G13+G14+G15</f>
        <v>0</v>
      </c>
      <c r="H12" s="12">
        <f>H22</f>
        <v>0</v>
      </c>
      <c r="I12" s="16"/>
      <c r="J12" s="33"/>
      <c r="K12" s="33"/>
    </row>
    <row r="13" spans="1:11" ht="12.75" customHeight="1">
      <c r="A13" s="31"/>
      <c r="B13" s="32"/>
      <c r="C13" s="31"/>
      <c r="D13" s="15">
        <v>2014</v>
      </c>
      <c r="E13" s="12">
        <f>F13+G13+H13</f>
        <v>1482040</v>
      </c>
      <c r="F13" s="12">
        <f aca="true" t="shared" si="1" ref="F13:G15">F18+F23</f>
        <v>1482040</v>
      </c>
      <c r="G13" s="12">
        <f t="shared" si="1"/>
        <v>0</v>
      </c>
      <c r="H13" s="12">
        <f>H23</f>
        <v>0</v>
      </c>
      <c r="I13" s="16"/>
      <c r="J13" s="34"/>
      <c r="K13" s="34"/>
    </row>
    <row r="14" spans="1:11" ht="12.75" customHeight="1">
      <c r="A14" s="31"/>
      <c r="B14" s="32"/>
      <c r="C14" s="31"/>
      <c r="D14" s="15">
        <v>2015</v>
      </c>
      <c r="E14" s="12">
        <f>F14+G14+H14</f>
        <v>910806</v>
      </c>
      <c r="F14" s="12">
        <f t="shared" si="1"/>
        <v>910806</v>
      </c>
      <c r="G14" s="12">
        <f t="shared" si="1"/>
        <v>0</v>
      </c>
      <c r="H14" s="12">
        <f>H24</f>
        <v>0</v>
      </c>
      <c r="I14" s="16"/>
      <c r="J14" s="34"/>
      <c r="K14" s="34"/>
    </row>
    <row r="15" spans="1:11" ht="12.75" customHeight="1">
      <c r="A15" s="31"/>
      <c r="B15" s="32"/>
      <c r="C15" s="31"/>
      <c r="D15" s="15">
        <v>2016</v>
      </c>
      <c r="E15" s="12">
        <f>F15+G15+H15</f>
        <v>1110878</v>
      </c>
      <c r="F15" s="12">
        <f t="shared" si="1"/>
        <v>1110878</v>
      </c>
      <c r="G15" s="12">
        <f t="shared" si="1"/>
        <v>0</v>
      </c>
      <c r="H15" s="12">
        <f>H25</f>
        <v>0</v>
      </c>
      <c r="I15" s="16"/>
      <c r="J15" s="34"/>
      <c r="K15" s="34"/>
    </row>
    <row r="16" spans="1:11" ht="12.75" customHeight="1">
      <c r="A16" s="31"/>
      <c r="B16" s="32"/>
      <c r="C16" s="31"/>
      <c r="D16" s="17" t="s">
        <v>21</v>
      </c>
      <c r="E16" s="12"/>
      <c r="F16" s="12"/>
      <c r="G16" s="16"/>
      <c r="H16" s="16"/>
      <c r="I16" s="16"/>
      <c r="J16" s="35"/>
      <c r="K16" s="35"/>
    </row>
    <row r="17" spans="1:11" ht="18" customHeight="1">
      <c r="A17" s="31" t="s">
        <v>7</v>
      </c>
      <c r="B17" s="32" t="s">
        <v>44</v>
      </c>
      <c r="C17" s="31"/>
      <c r="D17" s="15" t="s">
        <v>6</v>
      </c>
      <c r="E17" s="12">
        <f>F17</f>
        <v>2039600</v>
      </c>
      <c r="F17" s="12">
        <f>F18+F19+F20</f>
        <v>2039600</v>
      </c>
      <c r="G17" s="12">
        <f>G18+G19+G20</f>
        <v>0</v>
      </c>
      <c r="H17" s="16"/>
      <c r="I17" s="16"/>
      <c r="J17" s="33" t="s">
        <v>45</v>
      </c>
      <c r="K17" s="33" t="s">
        <v>46</v>
      </c>
    </row>
    <row r="18" spans="1:11" ht="18" customHeight="1">
      <c r="A18" s="31"/>
      <c r="B18" s="32"/>
      <c r="C18" s="31"/>
      <c r="D18" s="15">
        <v>2014</v>
      </c>
      <c r="E18" s="12">
        <f>F18</f>
        <v>792200</v>
      </c>
      <c r="F18" s="12">
        <v>792200</v>
      </c>
      <c r="G18" s="12"/>
      <c r="H18" s="16"/>
      <c r="I18" s="16"/>
      <c r="J18" s="34"/>
      <c r="K18" s="34"/>
    </row>
    <row r="19" spans="1:11" ht="18" customHeight="1">
      <c r="A19" s="31"/>
      <c r="B19" s="32"/>
      <c r="C19" s="31"/>
      <c r="D19" s="15">
        <v>2015</v>
      </c>
      <c r="E19" s="12">
        <f>F19</f>
        <v>527800</v>
      </c>
      <c r="F19" s="12">
        <v>527800</v>
      </c>
      <c r="G19" s="12"/>
      <c r="H19" s="16"/>
      <c r="I19" s="16"/>
      <c r="J19" s="34"/>
      <c r="K19" s="34"/>
    </row>
    <row r="20" spans="1:11" ht="18" customHeight="1">
      <c r="A20" s="31"/>
      <c r="B20" s="32"/>
      <c r="C20" s="31"/>
      <c r="D20" s="15">
        <v>2016</v>
      </c>
      <c r="E20" s="12">
        <f>F20</f>
        <v>719600</v>
      </c>
      <c r="F20" s="12">
        <v>719600</v>
      </c>
      <c r="G20" s="12"/>
      <c r="H20" s="16"/>
      <c r="I20" s="16"/>
      <c r="J20" s="34"/>
      <c r="K20" s="34"/>
    </row>
    <row r="21" spans="1:11" ht="18" customHeight="1">
      <c r="A21" s="31"/>
      <c r="B21" s="32"/>
      <c r="C21" s="31"/>
      <c r="D21" s="17" t="s">
        <v>21</v>
      </c>
      <c r="E21" s="12"/>
      <c r="F21" s="12"/>
      <c r="G21" s="16"/>
      <c r="H21" s="16"/>
      <c r="I21" s="16"/>
      <c r="J21" s="35"/>
      <c r="K21" s="35"/>
    </row>
    <row r="22" spans="1:11" ht="18" customHeight="1">
      <c r="A22" s="31" t="s">
        <v>8</v>
      </c>
      <c r="B22" s="32" t="s">
        <v>47</v>
      </c>
      <c r="C22" s="31"/>
      <c r="D22" s="15" t="s">
        <v>6</v>
      </c>
      <c r="E22" s="12">
        <f>E23+E24+E25</f>
        <v>1464124</v>
      </c>
      <c r="F22" s="12">
        <f>F23+F24+F25</f>
        <v>1464124</v>
      </c>
      <c r="G22" s="16"/>
      <c r="H22" s="12">
        <f>H23+H24+H25</f>
        <v>0</v>
      </c>
      <c r="I22" s="16"/>
      <c r="J22" s="33" t="s">
        <v>48</v>
      </c>
      <c r="K22" s="33" t="s">
        <v>46</v>
      </c>
    </row>
    <row r="23" spans="1:11" ht="18" customHeight="1">
      <c r="A23" s="31"/>
      <c r="B23" s="32"/>
      <c r="C23" s="31"/>
      <c r="D23" s="15">
        <v>2014</v>
      </c>
      <c r="E23" s="12">
        <f>F23+G23+H23</f>
        <v>689840</v>
      </c>
      <c r="F23" s="12">
        <v>689840</v>
      </c>
      <c r="G23" s="16"/>
      <c r="H23" s="12"/>
      <c r="I23" s="16"/>
      <c r="J23" s="34"/>
      <c r="K23" s="34"/>
    </row>
    <row r="24" spans="1:11" ht="18" customHeight="1">
      <c r="A24" s="31"/>
      <c r="B24" s="32"/>
      <c r="C24" s="31"/>
      <c r="D24" s="15">
        <v>2015</v>
      </c>
      <c r="E24" s="12">
        <f>F24+G24+H24</f>
        <v>383006</v>
      </c>
      <c r="F24" s="12">
        <v>383006</v>
      </c>
      <c r="G24" s="16"/>
      <c r="H24" s="12"/>
      <c r="I24" s="16"/>
      <c r="J24" s="34"/>
      <c r="K24" s="34"/>
    </row>
    <row r="25" spans="1:11" ht="18" customHeight="1">
      <c r="A25" s="31"/>
      <c r="B25" s="32"/>
      <c r="C25" s="31"/>
      <c r="D25" s="15">
        <v>2016</v>
      </c>
      <c r="E25" s="12">
        <f>F25+G25+H25</f>
        <v>391278</v>
      </c>
      <c r="F25" s="12">
        <v>391278</v>
      </c>
      <c r="G25" s="16"/>
      <c r="H25" s="12"/>
      <c r="I25" s="16"/>
      <c r="J25" s="34"/>
      <c r="K25" s="34"/>
    </row>
    <row r="26" spans="1:11" ht="18" customHeight="1">
      <c r="A26" s="31"/>
      <c r="B26" s="32"/>
      <c r="C26" s="31"/>
      <c r="D26" s="17" t="s">
        <v>21</v>
      </c>
      <c r="E26" s="12"/>
      <c r="F26" s="12"/>
      <c r="G26" s="16"/>
      <c r="H26" s="16"/>
      <c r="I26" s="16"/>
      <c r="J26" s="35"/>
      <c r="K26" s="35"/>
    </row>
  </sheetData>
  <sheetProtection/>
  <mergeCells count="28">
    <mergeCell ref="I1:K1"/>
    <mergeCell ref="A3:J3"/>
    <mergeCell ref="A5:A6"/>
    <mergeCell ref="B5:B6"/>
    <mergeCell ref="C5:C6"/>
    <mergeCell ref="D5:I5"/>
    <mergeCell ref="J5:J6"/>
    <mergeCell ref="K5:K6"/>
    <mergeCell ref="A7:A11"/>
    <mergeCell ref="B7:B11"/>
    <mergeCell ref="C7:C11"/>
    <mergeCell ref="J7:J11"/>
    <mergeCell ref="K7:K11"/>
    <mergeCell ref="A12:A16"/>
    <mergeCell ref="B12:B16"/>
    <mergeCell ref="C12:C16"/>
    <mergeCell ref="J12:J16"/>
    <mergeCell ref="K12:K16"/>
    <mergeCell ref="A17:A21"/>
    <mergeCell ref="B17:B21"/>
    <mergeCell ref="C17:C21"/>
    <mergeCell ref="J17:J21"/>
    <mergeCell ref="K17:K21"/>
    <mergeCell ref="A22:A26"/>
    <mergeCell ref="B22:B26"/>
    <mergeCell ref="C22:C26"/>
    <mergeCell ref="J22:J26"/>
    <mergeCell ref="K22:K26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Никандрова Александра Александровна</cp:lastModifiedBy>
  <cp:lastPrinted>2014-10-20T11:19:00Z</cp:lastPrinted>
  <dcterms:created xsi:type="dcterms:W3CDTF">2013-06-06T11:09:14Z</dcterms:created>
  <dcterms:modified xsi:type="dcterms:W3CDTF">2014-10-29T12:09:52Z</dcterms:modified>
  <cp:category/>
  <cp:version/>
  <cp:contentType/>
  <cp:contentStatus/>
</cp:coreProperties>
</file>