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9440" windowHeight="12120" activeTab="0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1'!$A$1:$S$15</definedName>
  </definedNames>
  <calcPr fullCalcOnLoad="1"/>
</workbook>
</file>

<file path=xl/sharedStrings.xml><?xml version="1.0" encoding="utf-8"?>
<sst xmlns="http://schemas.openxmlformats.org/spreadsheetml/2006/main" count="150" uniqueCount="84">
  <si>
    <t xml:space="preserve">Форма 1. Адресный перечень многоквартирных домов 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</si>
  <si>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</si>
  <si>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</si>
  <si>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</si>
  <si>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</si>
  <si>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</si>
  <si>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</si>
  <si>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</si>
  <si>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</si>
  <si>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</si>
  <si>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</si>
  <si>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</si>
  <si>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</si>
  <si>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</si>
  <si>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</si>
  <si>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</si>
  <si>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</si>
  <si>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</si>
  <si>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</si>
  <si>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Федерального бюджета*</t>
  </si>
  <si>
    <t>За счет средств областного бюджета**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</si>
  <si>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</si>
  <si>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</si>
  <si>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</si>
  <si>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</si>
  <si>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</si>
  <si>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</si>
  <si>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</si>
  <si>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</si>
  <si>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</si>
  <si>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</si>
  <si>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</si>
  <si>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</si>
  <si>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</si>
  <si>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</si>
  <si>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</si>
  <si>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</si>
  <si>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</si>
  <si>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</si>
  <si>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</si>
  <si>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</si>
  <si>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</si>
  <si>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</si>
  <si>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</si>
  <si>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</si>
  <si>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</si>
  <si>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г. Полярный, ул. Душенова, д. 9</t>
  </si>
  <si>
    <t>крупнопанельные</t>
  </si>
  <si>
    <t>Форма 2. Планируемые виды работ (услуг) по каждому конкретному многоквартирному дому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</si>
  <si>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</si>
  <si>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</si>
  <si>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</si>
  <si>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</si>
  <si>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</si>
  <si>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</si>
  <si>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</si>
  <si>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</si>
  <si>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межпанельных швов</t>
  </si>
  <si>
    <t>Ремонт фундамента</t>
  </si>
  <si>
    <t>Строительный контроль*</t>
  </si>
  <si>
    <t>Разработка проектной документации</t>
  </si>
  <si>
    <t>Проведение негосударственной экспертизы проектной документации</t>
  </si>
  <si>
    <t>ед.</t>
  </si>
  <si>
    <t>кв.м.</t>
  </si>
  <si>
    <t>м</t>
  </si>
  <si>
    <t>куб.м.</t>
  </si>
  <si>
    <t>Форма 3. 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</si>
  <si>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</si>
  <si>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</si>
  <si>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</si>
  <si>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</si>
  <si>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</si>
  <si>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</si>
  <si>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г. Снежногорск, ул. Стеблина, д. 9</t>
  </si>
  <si>
    <t>г. Снежногорск, ул. Октябрьская, д. 17</t>
  </si>
  <si>
    <t>г. Снежногорск, ул. Октябрьская, д. 13</t>
  </si>
  <si>
    <t>г. Полярный, ул. Героев "Тумана". Д. 2</t>
  </si>
  <si>
    <t>ЗАТО Александровск на 2018-2019 г.г.</t>
  </si>
  <si>
    <t>итого на 2019год</t>
  </si>
  <si>
    <t>Итого по ЗАТО Александровск на 2019 г.</t>
  </si>
  <si>
    <t>По ЗАТО Александровск в 2019 оду</t>
  </si>
  <si>
    <t>Приложение № 1
к постановлению администрации ЗАТО Александровск
от « 17 » июля 2017 г.  № 1402</t>
  </si>
  <si>
    <t>Приложение № 2
к постановлению администрации ЗАТО Александровск
от « 17 » июля 2017 г. № 1402</t>
  </si>
  <si>
    <t>Приложение № 3
к постановлению администрации ЗАТО Александровск
от « 17 » июля 2017 г. № 1402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</si>
</sst>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0.0%"/>
    <numFmt numFmtId="16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Border="0" applyProtection="0">
      <alignment horizontal="left" vertical="center" wrapText="1"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53" applyFont="1">
      <alignment horizontal="left" vertical="center" wrapText="1"/>
    </xf>
    <xf numFmtId="0" fontId="5" fillId="0" borderId="10" xfId="53" applyFont="1" applyFill="1" applyBorder="1" applyAlignment="1">
      <alignment horizontal="center" vertical="center" textRotation="90" wrapText="1"/>
    </xf>
    <xf numFmtId="0" fontId="5" fillId="0" borderId="10" xfId="53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53" applyNumberFormat="1" applyFont="1" applyFill="1" applyBorder="1" applyAlignment="1">
      <alignment horizontal="center" vertical="center" wrapText="1"/>
    </xf>
    <xf numFmtId="164" fontId="5" fillId="0" borderId="10" xfId="6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53" applyFont="1" applyFill="1" applyBorder="1" applyAlignment="1">
      <alignment horizontal="left" vertical="center" wrapText="1"/>
    </xf>
    <xf numFmtId="0" fontId="2" fillId="0" borderId="0" xfId="53" applyFont="1" applyFill="1">
      <alignment horizontal="left" vertical="center" wrapText="1"/>
    </xf>
    <xf numFmtId="0" fontId="2" fillId="0" borderId="0" xfId="53" applyFont="1" applyAlignment="1">
      <alignment vertical="center" wrapText="1"/>
    </xf>
    <xf numFmtId="0" fontId="2" fillId="0" borderId="0" xfId="53">
      <alignment horizontal="left" vertical="center" wrapText="1"/>
    </xf>
    <xf numFmtId="0" fontId="2" fillId="0" borderId="10" xfId="53" applyFont="1" applyFill="1" applyBorder="1" applyAlignment="1">
      <alignment horizontal="center" vertical="center" textRotation="90" wrapText="1"/>
    </xf>
    <xf numFmtId="0" fontId="2" fillId="0" borderId="10" xfId="53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 wrapText="1"/>
    </xf>
    <xf numFmtId="4" fontId="2" fillId="0" borderId="0" xfId="53" applyNumberFormat="1">
      <alignment horizontal="left" vertical="center" wrapText="1"/>
    </xf>
    <xf numFmtId="3" fontId="2" fillId="0" borderId="10" xfId="53" applyNumberFormat="1" applyFont="1" applyFill="1" applyBorder="1" applyAlignment="1">
      <alignment horizontal="center" vertical="center" wrapText="1"/>
    </xf>
    <xf numFmtId="165" fontId="2" fillId="0" borderId="0" xfId="60" applyNumberFormat="1" applyFont="1" applyAlignment="1">
      <alignment vertical="center" wrapText="1"/>
    </xf>
    <xf numFmtId="164" fontId="2" fillId="0" borderId="0" xfId="60" applyFont="1" applyAlignment="1">
      <alignment horizontal="right" vertical="center" wrapText="1"/>
    </xf>
    <xf numFmtId="164" fontId="2" fillId="0" borderId="0" xfId="60" applyFont="1" applyAlignment="1">
      <alignment horizontal="left" vertical="center" wrapText="1"/>
    </xf>
    <xf numFmtId="4" fontId="2" fillId="0" borderId="0" xfId="53" applyNumberFormat="1" applyFont="1">
      <alignment horizontal="left" vertical="center" wrapText="1"/>
    </xf>
    <xf numFmtId="166" fontId="2" fillId="0" borderId="0" xfId="57" applyNumberFormat="1" applyFont="1" applyAlignment="1">
      <alignment horizontal="left" vertical="center" wrapText="1"/>
    </xf>
    <xf numFmtId="167" fontId="0" fillId="0" borderId="10" xfId="0" applyNumberFormat="1" applyFill="1" applyBorder="1" applyAlignment="1">
      <alignment/>
    </xf>
    <xf numFmtId="0" fontId="4" fillId="0" borderId="10" xfId="53" applyFont="1" applyFill="1" applyBorder="1" applyAlignment="1">
      <alignment horizontal="center" vertical="center" wrapText="1"/>
    </xf>
    <xf numFmtId="165" fontId="4" fillId="0" borderId="10" xfId="60" applyNumberFormat="1" applyFont="1" applyFill="1" applyBorder="1" applyAlignment="1">
      <alignment horizontal="center" vertical="center" wrapText="1"/>
    </xf>
    <xf numFmtId="164" fontId="4" fillId="0" borderId="10" xfId="60" applyFont="1" applyFill="1" applyBorder="1" applyAlignment="1">
      <alignment horizontal="center" vertical="center" wrapText="1"/>
    </xf>
    <xf numFmtId="0" fontId="8" fillId="0" borderId="0" xfId="53" applyFont="1">
      <alignment horizontal="left" vertical="center" wrapText="1"/>
    </xf>
    <xf numFmtId="0" fontId="4" fillId="0" borderId="10" xfId="53" applyFont="1" applyFill="1" applyBorder="1" applyAlignment="1">
      <alignment horizontal="left" vertical="center" wrapText="1"/>
    </xf>
    <xf numFmtId="4" fontId="4" fillId="0" borderId="10" xfId="53" applyNumberFormat="1" applyFont="1" applyFill="1" applyBorder="1" applyAlignment="1">
      <alignment horizontal="center" vertical="center" wrapText="1"/>
    </xf>
    <xf numFmtId="3" fontId="4" fillId="0" borderId="10" xfId="53" applyNumberFormat="1" applyFont="1" applyFill="1" applyBorder="1" applyAlignment="1">
      <alignment horizontal="center" vertical="center" wrapText="1"/>
    </xf>
    <xf numFmtId="4" fontId="8" fillId="0" borderId="10" xfId="53" applyNumberFormat="1" applyFont="1" applyFill="1" applyBorder="1" applyAlignment="1">
      <alignment horizontal="center" vertical="center" wrapText="1"/>
    </xf>
    <xf numFmtId="3" fontId="8" fillId="0" borderId="10" xfId="53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vertical="center" wrapText="1"/>
    </xf>
    <xf numFmtId="0" fontId="4" fillId="0" borderId="11" xfId="53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</xf>
    <xf numFmtId="0" fontId="3" fillId="0" borderId="0" xfId="53" applyFont="1" applyFill="1" applyAlignment="1">
      <alignment horizontal="right" vertical="center" wrapText="1"/>
    </xf>
    <xf numFmtId="0" fontId="4" fillId="0" borderId="0" xfId="53" applyFont="1" applyFill="1" applyAlignment="1">
      <alignment horizontal="center" vertical="center" wrapText="1"/>
    </xf>
    <xf numFmtId="0" fontId="5" fillId="0" borderId="13" xfId="53" applyFont="1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center" vertical="center" wrapText="1"/>
    </xf>
    <xf numFmtId="0" fontId="5" fillId="0" borderId="15" xfId="53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</xf>
    <xf numFmtId="0" fontId="5" fillId="0" borderId="13" xfId="53" applyFont="1" applyFill="1" applyBorder="1" applyAlignment="1">
      <alignment horizontal="center" vertical="center" textRotation="90" wrapText="1"/>
    </xf>
    <xf numFmtId="0" fontId="5" fillId="0" borderId="14" xfId="53" applyFont="1" applyFill="1" applyBorder="1" applyAlignment="1">
      <alignment horizontal="center" vertical="center" textRotation="90" wrapText="1"/>
    </xf>
    <xf numFmtId="0" fontId="5" fillId="0" borderId="15" xfId="53" applyFont="1" applyFill="1" applyBorder="1" applyAlignment="1">
      <alignment horizontal="center" vertical="center" textRotation="90" wrapText="1"/>
    </xf>
    <xf numFmtId="0" fontId="5" fillId="0" borderId="16" xfId="53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textRotation="90" wrapText="1"/>
    </xf>
    <xf numFmtId="0" fontId="2" fillId="0" borderId="12" xfId="53" applyFont="1" applyFill="1" applyBorder="1" applyAlignment="1">
      <alignment horizontal="center" vertical="center" textRotation="90" wrapText="1"/>
    </xf>
    <xf numFmtId="0" fontId="8" fillId="0" borderId="11" xfId="53" applyFont="1" applyFill="1" applyBorder="1" applyAlignment="1">
      <alignment horizontal="left" vertical="center" wrapText="1"/>
    </xf>
    <xf numFmtId="0" fontId="8" fillId="0" borderId="12" xfId="53" applyFont="1" applyFill="1" applyBorder="1" applyAlignment="1">
      <alignment horizontal="left" vertical="center" wrapText="1"/>
    </xf>
    <xf numFmtId="0" fontId="2" fillId="0" borderId="0" xfId="53" applyFont="1" applyFill="1" applyAlignment="1">
      <alignment horizontal="right" vertical="center" wrapText="1"/>
    </xf>
    <xf numFmtId="0" fontId="2" fillId="0" borderId="13" xfId="53" applyFont="1" applyFill="1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</xf>
    <xf numFmtId="0" fontId="2" fillId="0" borderId="15" xfId="53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раткосрочный план 20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3"/>
  <sheetViews>
    <sheetView tabSelected="1" view="pageBreakPreview" zoomScale="110" zoomScaleSheetLayoutView="110" zoomScalePageLayoutView="0" workbookViewId="0" topLeftCell="A1">
      <selection activeCell="A3" sqref="A3:S3"/>
    </sheetView>
  </sheetViews>
  <sheetFormatPr defaultColWidth="8.00390625" defaultRowHeight="15"/>
  <cols>
    <col min="1" max="1" width="6.00390625" style="1" customWidth="1"/>
    <col min="2" max="2" width="43.140625" style="1" bestFit="1" customWidth="1"/>
    <col min="3" max="3" width="4.8515625" style="1" customWidth="1"/>
    <col min="4" max="4" width="7.421875" style="1" customWidth="1"/>
    <col min="5" max="5" width="14.28125" style="1" customWidth="1"/>
    <col min="6" max="7" width="6.00390625" style="1" customWidth="1"/>
    <col min="8" max="8" width="14.28125" style="1" customWidth="1"/>
    <col min="9" max="9" width="12.8515625" style="1" customWidth="1"/>
    <col min="10" max="10" width="15.8515625" style="1" customWidth="1"/>
    <col min="11" max="11" width="11.28125" style="1" customWidth="1"/>
    <col min="12" max="12" width="18.7109375" style="1" customWidth="1"/>
    <col min="13" max="15" width="10.00390625" style="1" bestFit="1" customWidth="1"/>
    <col min="16" max="16" width="17.7109375" style="1" customWidth="1"/>
    <col min="17" max="18" width="14.28125" style="1" customWidth="1"/>
    <col min="19" max="19" width="9.57421875" style="1" customWidth="1"/>
    <col min="20" max="20" width="12.57421875" style="1" bestFit="1" customWidth="1"/>
    <col min="21" max="16384" width="8.00390625" style="1" customWidth="1"/>
  </cols>
  <sheetData>
    <row r="3" spans="1:19" ht="63" customHeight="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.7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31.5" customHeight="1">
      <c r="A5" s="40" t="s">
        <v>1</v>
      </c>
      <c r="B5" s="40" t="s">
        <v>2</v>
      </c>
      <c r="C5" s="43" t="s">
        <v>3</v>
      </c>
      <c r="D5" s="44"/>
      <c r="E5" s="45" t="s">
        <v>4</v>
      </c>
      <c r="F5" s="45" t="s">
        <v>5</v>
      </c>
      <c r="G5" s="45" t="s">
        <v>6</v>
      </c>
      <c r="H5" s="45" t="s">
        <v>7</v>
      </c>
      <c r="I5" s="43" t="s">
        <v>8</v>
      </c>
      <c r="J5" s="44"/>
      <c r="K5" s="45" t="s">
        <v>9</v>
      </c>
      <c r="L5" s="43" t="s">
        <v>10</v>
      </c>
      <c r="M5" s="48"/>
      <c r="N5" s="48"/>
      <c r="O5" s="48"/>
      <c r="P5" s="44"/>
      <c r="Q5" s="45" t="s">
        <v>11</v>
      </c>
      <c r="R5" s="45" t="s">
        <v>12</v>
      </c>
      <c r="S5" s="45" t="s">
        <v>13</v>
      </c>
    </row>
    <row r="6" spans="1:19" ht="15.75" customHeight="1">
      <c r="A6" s="41"/>
      <c r="B6" s="41"/>
      <c r="C6" s="45" t="s">
        <v>14</v>
      </c>
      <c r="D6" s="45" t="s">
        <v>15</v>
      </c>
      <c r="E6" s="46"/>
      <c r="F6" s="46"/>
      <c r="G6" s="46"/>
      <c r="H6" s="46"/>
      <c r="I6" s="45" t="s">
        <v>16</v>
      </c>
      <c r="J6" s="45" t="s">
        <v>17</v>
      </c>
      <c r="K6" s="46"/>
      <c r="L6" s="45" t="s">
        <v>16</v>
      </c>
      <c r="M6" s="43" t="s">
        <v>18</v>
      </c>
      <c r="N6" s="48"/>
      <c r="O6" s="48"/>
      <c r="P6" s="44"/>
      <c r="Q6" s="46"/>
      <c r="R6" s="46"/>
      <c r="S6" s="46"/>
    </row>
    <row r="7" spans="1:19" ht="99.75" customHeight="1">
      <c r="A7" s="41"/>
      <c r="B7" s="41"/>
      <c r="C7" s="46"/>
      <c r="D7" s="46"/>
      <c r="E7" s="46"/>
      <c r="F7" s="46"/>
      <c r="G7" s="46"/>
      <c r="H7" s="47"/>
      <c r="I7" s="47"/>
      <c r="J7" s="47"/>
      <c r="K7" s="47"/>
      <c r="L7" s="47"/>
      <c r="M7" s="2" t="s">
        <v>19</v>
      </c>
      <c r="N7" s="2" t="s">
        <v>20</v>
      </c>
      <c r="O7" s="2" t="s">
        <v>21</v>
      </c>
      <c r="P7" s="2" t="s">
        <v>22</v>
      </c>
      <c r="Q7" s="47"/>
      <c r="R7" s="47"/>
      <c r="S7" s="46"/>
    </row>
    <row r="8" spans="1:19" ht="15.75" customHeight="1">
      <c r="A8" s="42"/>
      <c r="B8" s="42"/>
      <c r="C8" s="47"/>
      <c r="D8" s="47"/>
      <c r="E8" s="47"/>
      <c r="F8" s="47"/>
      <c r="G8" s="47"/>
      <c r="H8" s="3" t="s">
        <v>23</v>
      </c>
      <c r="I8" s="3" t="s">
        <v>23</v>
      </c>
      <c r="J8" s="3" t="s">
        <v>23</v>
      </c>
      <c r="K8" s="3" t="s">
        <v>24</v>
      </c>
      <c r="L8" s="3" t="s">
        <v>25</v>
      </c>
      <c r="M8" s="3" t="s">
        <v>25</v>
      </c>
      <c r="N8" s="3" t="s">
        <v>25</v>
      </c>
      <c r="O8" s="3" t="s">
        <v>25</v>
      </c>
      <c r="P8" s="3" t="s">
        <v>25</v>
      </c>
      <c r="Q8" s="3" t="s">
        <v>26</v>
      </c>
      <c r="R8" s="3" t="s">
        <v>26</v>
      </c>
      <c r="S8" s="47"/>
    </row>
    <row r="9" spans="1:19" ht="15.75" customHeight="1">
      <c r="A9" s="3" t="s">
        <v>27</v>
      </c>
      <c r="B9" s="3" t="s">
        <v>28</v>
      </c>
      <c r="C9" s="3" t="s">
        <v>29</v>
      </c>
      <c r="D9" s="3" t="s">
        <v>30</v>
      </c>
      <c r="E9" s="3" t="s">
        <v>31</v>
      </c>
      <c r="F9" s="3" t="s">
        <v>32</v>
      </c>
      <c r="G9" s="3" t="s">
        <v>33</v>
      </c>
      <c r="H9" s="3" t="s">
        <v>34</v>
      </c>
      <c r="I9" s="3" t="s">
        <v>35</v>
      </c>
      <c r="J9" s="3" t="s">
        <v>36</v>
      </c>
      <c r="K9" s="3" t="s">
        <v>37</v>
      </c>
      <c r="L9" s="3" t="s">
        <v>38</v>
      </c>
      <c r="M9" s="3" t="s">
        <v>39</v>
      </c>
      <c r="N9" s="3" t="s">
        <v>40</v>
      </c>
      <c r="O9" s="3" t="s">
        <v>41</v>
      </c>
      <c r="P9" s="3" t="s">
        <v>42</v>
      </c>
      <c r="Q9" s="3" t="s">
        <v>43</v>
      </c>
      <c r="R9" s="3" t="s">
        <v>44</v>
      </c>
      <c r="S9" s="3" t="s">
        <v>45</v>
      </c>
    </row>
    <row r="10" spans="1:19" s="29" customFormat="1" ht="15.75" customHeight="1">
      <c r="A10" s="36" t="s">
        <v>78</v>
      </c>
      <c r="B10" s="37"/>
      <c r="C10" s="26"/>
      <c r="D10" s="26"/>
      <c r="E10" s="26"/>
      <c r="F10" s="26"/>
      <c r="G10" s="26"/>
      <c r="H10" s="27">
        <f>SUM(H11:H15)</f>
        <v>39365.8</v>
      </c>
      <c r="I10" s="27">
        <f aca="true" t="shared" si="0" ref="I10:Q10">SUM(I11:I15)</f>
        <v>32757.6</v>
      </c>
      <c r="J10" s="27">
        <f t="shared" si="0"/>
        <v>15216.3</v>
      </c>
      <c r="K10" s="27">
        <f t="shared" si="0"/>
        <v>1746</v>
      </c>
      <c r="L10" s="27">
        <f t="shared" si="0"/>
        <v>39491421.58</v>
      </c>
      <c r="M10" s="27">
        <f t="shared" si="0"/>
        <v>0</v>
      </c>
      <c r="N10" s="27">
        <f t="shared" si="0"/>
        <v>0</v>
      </c>
      <c r="O10" s="27">
        <f t="shared" si="0"/>
        <v>0</v>
      </c>
      <c r="P10" s="27">
        <f t="shared" si="0"/>
        <v>39491421.58</v>
      </c>
      <c r="Q10" s="27">
        <f t="shared" si="0"/>
        <v>7193.411005717893</v>
      </c>
      <c r="R10" s="28">
        <f>SUM(R11:R13)</f>
        <v>0</v>
      </c>
      <c r="S10" s="28">
        <f>SUM(S11:S13)</f>
        <v>0</v>
      </c>
    </row>
    <row r="11" spans="1:19" s="11" customFormat="1" ht="31.5" customHeight="1">
      <c r="A11" s="3">
        <v>1</v>
      </c>
      <c r="B11" s="4" t="s">
        <v>74</v>
      </c>
      <c r="C11" s="4">
        <v>1986</v>
      </c>
      <c r="D11" s="10"/>
      <c r="E11" s="5" t="s">
        <v>47</v>
      </c>
      <c r="F11" s="9">
        <v>9</v>
      </c>
      <c r="G11" s="9">
        <v>1</v>
      </c>
      <c r="H11" s="4">
        <v>1929.7</v>
      </c>
      <c r="I11" s="4">
        <v>1687</v>
      </c>
      <c r="J11" s="4">
        <f>230+45</f>
        <v>275</v>
      </c>
      <c r="K11" s="4">
        <v>81</v>
      </c>
      <c r="L11" s="7">
        <f>M11+N11+O11+P11</f>
        <v>3037801.66</v>
      </c>
      <c r="M11" s="7"/>
      <c r="N11" s="7"/>
      <c r="O11" s="7"/>
      <c r="P11" s="8">
        <f>'Форма 2'!C10</f>
        <v>3037801.66</v>
      </c>
      <c r="Q11" s="7">
        <f>L11/I11</f>
        <v>1800.7123058684056</v>
      </c>
      <c r="R11" s="8"/>
      <c r="S11" s="7"/>
    </row>
    <row r="12" spans="1:19" s="11" customFormat="1" ht="31.5" customHeight="1">
      <c r="A12" s="3">
        <f>A11+1</f>
        <v>2</v>
      </c>
      <c r="B12" s="4" t="s">
        <v>73</v>
      </c>
      <c r="C12" s="4">
        <v>1985</v>
      </c>
      <c r="D12" s="10"/>
      <c r="E12" s="5" t="s">
        <v>47</v>
      </c>
      <c r="F12" s="9">
        <v>9</v>
      </c>
      <c r="G12" s="9">
        <v>2</v>
      </c>
      <c r="H12" s="4">
        <v>3916.7</v>
      </c>
      <c r="I12" s="4">
        <f>3340.3+39</f>
        <v>3379.3</v>
      </c>
      <c r="J12" s="4">
        <f>1552.5+445.8</f>
        <v>1998.3</v>
      </c>
      <c r="K12" s="4">
        <v>153</v>
      </c>
      <c r="L12" s="7">
        <f>M12+N12+O12+P12</f>
        <v>6075603.32</v>
      </c>
      <c r="M12" s="7"/>
      <c r="N12" s="7"/>
      <c r="O12" s="7"/>
      <c r="P12" s="8">
        <f>'Форма 2'!C11</f>
        <v>6075603.32</v>
      </c>
      <c r="Q12" s="7">
        <f>L12/I12</f>
        <v>1797.8881188411801</v>
      </c>
      <c r="R12" s="8"/>
      <c r="S12" s="7"/>
    </row>
    <row r="13" spans="1:19" s="11" customFormat="1" ht="31.5" customHeight="1">
      <c r="A13" s="3">
        <v>3</v>
      </c>
      <c r="B13" s="4" t="s">
        <v>46</v>
      </c>
      <c r="C13" s="4">
        <v>1985</v>
      </c>
      <c r="D13" s="10"/>
      <c r="E13" s="5" t="s">
        <v>47</v>
      </c>
      <c r="F13" s="6">
        <v>9</v>
      </c>
      <c r="G13" s="9">
        <v>5</v>
      </c>
      <c r="H13" s="4">
        <v>10672.7</v>
      </c>
      <c r="I13" s="4">
        <v>9258</v>
      </c>
      <c r="J13" s="4">
        <v>3857.1</v>
      </c>
      <c r="K13" s="4">
        <v>547</v>
      </c>
      <c r="L13" s="7">
        <f>M13+N13+O13+P13</f>
        <v>9113404.98</v>
      </c>
      <c r="M13" s="7"/>
      <c r="N13" s="7"/>
      <c r="O13" s="7"/>
      <c r="P13" s="8">
        <f>'Форма 2'!C12</f>
        <v>9113404.98</v>
      </c>
      <c r="Q13" s="7">
        <f>L13/I13</f>
        <v>984.3816137394687</v>
      </c>
      <c r="R13" s="8"/>
      <c r="S13" s="7"/>
    </row>
    <row r="14" spans="1:19" s="11" customFormat="1" ht="31.5" customHeight="1">
      <c r="A14" s="3">
        <v>1</v>
      </c>
      <c r="B14" s="4" t="s">
        <v>75</v>
      </c>
      <c r="C14" s="4">
        <v>1986</v>
      </c>
      <c r="D14" s="10"/>
      <c r="E14" s="5" t="s">
        <v>47</v>
      </c>
      <c r="F14" s="9">
        <v>9</v>
      </c>
      <c r="G14" s="9">
        <v>4</v>
      </c>
      <c r="H14" s="4">
        <v>7735.7</v>
      </c>
      <c r="I14" s="4">
        <v>6603.8</v>
      </c>
      <c r="J14" s="4">
        <f>2701+630.1</f>
        <v>3331.1</v>
      </c>
      <c r="K14" s="4">
        <v>303</v>
      </c>
      <c r="L14" s="7">
        <f>M14+N14+O14+P14</f>
        <v>12151206.64</v>
      </c>
      <c r="M14" s="7"/>
      <c r="N14" s="7"/>
      <c r="O14" s="7"/>
      <c r="P14" s="8">
        <f>'Форма 2'!C13</f>
        <v>12151206.64</v>
      </c>
      <c r="Q14" s="7">
        <f>L14/I14</f>
        <v>1840.0325024985614</v>
      </c>
      <c r="R14" s="8"/>
      <c r="S14" s="7"/>
    </row>
    <row r="15" spans="1:19" s="11" customFormat="1" ht="31.5" customHeight="1">
      <c r="A15" s="3">
        <f>A14+1</f>
        <v>2</v>
      </c>
      <c r="B15" s="4" t="s">
        <v>76</v>
      </c>
      <c r="C15" s="4">
        <v>1985</v>
      </c>
      <c r="D15" s="10"/>
      <c r="E15" s="5" t="s">
        <v>47</v>
      </c>
      <c r="F15" s="9">
        <v>9</v>
      </c>
      <c r="G15" s="9">
        <v>7</v>
      </c>
      <c r="H15" s="25">
        <v>15111</v>
      </c>
      <c r="I15" s="4">
        <v>11829.5</v>
      </c>
      <c r="J15" s="4">
        <v>5754.8</v>
      </c>
      <c r="K15" s="4">
        <f>243+419</f>
        <v>662</v>
      </c>
      <c r="L15" s="7">
        <f>M15+N15+O15+P15</f>
        <v>9113404.98</v>
      </c>
      <c r="M15" s="7"/>
      <c r="N15" s="7"/>
      <c r="O15" s="7"/>
      <c r="P15" s="8">
        <f>'Форма 2'!F14</f>
        <v>9113404.98</v>
      </c>
      <c r="Q15" s="7">
        <f>L15/I15</f>
        <v>770.3964647702777</v>
      </c>
      <c r="R15" s="8"/>
      <c r="S15" s="7"/>
    </row>
    <row r="16" spans="1:19" ht="12.75">
      <c r="A16" s="12"/>
      <c r="B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8" spans="12:14" ht="12.75">
      <c r="L18" s="20"/>
      <c r="N18" s="12"/>
    </row>
    <row r="19" ht="12.75">
      <c r="L19" s="21"/>
    </row>
    <row r="20" ht="12.75">
      <c r="L20" s="22"/>
    </row>
    <row r="21" ht="12.75">
      <c r="L21" s="23"/>
    </row>
    <row r="23" ht="12.75">
      <c r="L23" s="24"/>
    </row>
  </sheetData>
  <sheetProtection/>
  <mergeCells count="22">
    <mergeCell ref="J6:J7"/>
    <mergeCell ref="Q5:Q7"/>
    <mergeCell ref="L6:L7"/>
    <mergeCell ref="M6:P6"/>
    <mergeCell ref="K5:K7"/>
    <mergeCell ref="L5:P5"/>
    <mergeCell ref="A10:B10"/>
    <mergeCell ref="A3:S3"/>
    <mergeCell ref="A4:S4"/>
    <mergeCell ref="A5:A8"/>
    <mergeCell ref="B5:B8"/>
    <mergeCell ref="C5:D5"/>
    <mergeCell ref="E5:E8"/>
    <mergeCell ref="F5:F8"/>
    <mergeCell ref="G5:G8"/>
    <mergeCell ref="H5:H7"/>
    <mergeCell ref="I5:J5"/>
    <mergeCell ref="R5:R7"/>
    <mergeCell ref="S5:S8"/>
    <mergeCell ref="C6:C8"/>
    <mergeCell ref="D6:D8"/>
    <mergeCell ref="I6:I7"/>
  </mergeCells>
  <printOptions/>
  <pageMargins left="0" right="0" top="0" bottom="0" header="0" footer="0"/>
  <pageSetup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4"/>
  <sheetViews>
    <sheetView view="pageBreakPreview" zoomScale="75" zoomScaleSheetLayoutView="75" zoomScalePageLayoutView="0" workbookViewId="0" topLeftCell="A1">
      <selection activeCell="A3" sqref="A3:S3"/>
    </sheetView>
  </sheetViews>
  <sheetFormatPr defaultColWidth="8.00390625" defaultRowHeight="15"/>
  <cols>
    <col min="1" max="1" width="9.57421875" style="13" customWidth="1"/>
    <col min="2" max="2" width="41.57421875" style="13" customWidth="1"/>
    <col min="3" max="3" width="14.28125" style="13" customWidth="1"/>
    <col min="4" max="4" width="15.7109375" style="13" customWidth="1"/>
    <col min="5" max="5" width="6.57421875" style="13" customWidth="1"/>
    <col min="6" max="6" width="21.8515625" style="13" customWidth="1"/>
    <col min="7" max="7" width="8.140625" style="13" bestFit="1" customWidth="1"/>
    <col min="8" max="8" width="13.8515625" style="13" customWidth="1"/>
    <col min="9" max="9" width="9.57421875" style="13" customWidth="1"/>
    <col min="10" max="10" width="8.421875" style="13" customWidth="1"/>
    <col min="11" max="11" width="10.7109375" style="13" bestFit="1" customWidth="1"/>
    <col min="12" max="12" width="14.421875" style="13" customWidth="1"/>
    <col min="13" max="13" width="6.57421875" style="13" bestFit="1" customWidth="1"/>
    <col min="14" max="14" width="10.00390625" style="13" bestFit="1" customWidth="1"/>
    <col min="15" max="15" width="6.140625" style="13" bestFit="1" customWidth="1"/>
    <col min="16" max="16" width="5.8515625" style="13" customWidth="1"/>
    <col min="17" max="19" width="14.28125" style="13" customWidth="1"/>
    <col min="20" max="16384" width="8.00390625" style="13" customWidth="1"/>
  </cols>
  <sheetData>
    <row r="3" spans="1:19" ht="49.5" customHeight="1">
      <c r="A3" s="53" t="s">
        <v>82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.75" customHeight="1">
      <c r="A4" s="39" t="s">
        <v>48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28.5" customHeight="1">
      <c r="A5" s="54" t="s">
        <v>1</v>
      </c>
      <c r="B5" s="54" t="s">
        <v>2</v>
      </c>
      <c r="C5" s="54" t="s">
        <v>49</v>
      </c>
      <c r="D5" s="57" t="s">
        <v>50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57" t="s">
        <v>51</v>
      </c>
      <c r="R5" s="58"/>
      <c r="S5" s="59"/>
    </row>
    <row r="6" spans="1:19" ht="185.25" customHeight="1">
      <c r="A6" s="55"/>
      <c r="B6" s="55"/>
      <c r="C6" s="56"/>
      <c r="D6" s="14" t="s">
        <v>52</v>
      </c>
      <c r="E6" s="49" t="s">
        <v>53</v>
      </c>
      <c r="F6" s="50"/>
      <c r="G6" s="49" t="s">
        <v>54</v>
      </c>
      <c r="H6" s="50"/>
      <c r="I6" s="49" t="s">
        <v>55</v>
      </c>
      <c r="J6" s="50"/>
      <c r="K6" s="49" t="s">
        <v>56</v>
      </c>
      <c r="L6" s="50"/>
      <c r="M6" s="49" t="s">
        <v>57</v>
      </c>
      <c r="N6" s="50"/>
      <c r="O6" s="49" t="s">
        <v>58</v>
      </c>
      <c r="P6" s="50"/>
      <c r="Q6" s="14" t="s">
        <v>59</v>
      </c>
      <c r="R6" s="14" t="s">
        <v>60</v>
      </c>
      <c r="S6" s="14" t="s">
        <v>61</v>
      </c>
    </row>
    <row r="7" spans="1:19" ht="16.5" customHeight="1">
      <c r="A7" s="56"/>
      <c r="B7" s="56"/>
      <c r="C7" s="15" t="s">
        <v>25</v>
      </c>
      <c r="D7" s="15" t="s">
        <v>25</v>
      </c>
      <c r="E7" s="15" t="s">
        <v>62</v>
      </c>
      <c r="F7" s="15" t="s">
        <v>25</v>
      </c>
      <c r="G7" s="15" t="s">
        <v>63</v>
      </c>
      <c r="H7" s="15" t="s">
        <v>25</v>
      </c>
      <c r="I7" s="15" t="s">
        <v>63</v>
      </c>
      <c r="J7" s="15" t="s">
        <v>25</v>
      </c>
      <c r="K7" s="15" t="s">
        <v>63</v>
      </c>
      <c r="L7" s="15" t="s">
        <v>25</v>
      </c>
      <c r="M7" s="15" t="s">
        <v>64</v>
      </c>
      <c r="N7" s="15" t="s">
        <v>25</v>
      </c>
      <c r="O7" s="15" t="s">
        <v>65</v>
      </c>
      <c r="P7" s="15" t="s">
        <v>25</v>
      </c>
      <c r="Q7" s="15" t="s">
        <v>25</v>
      </c>
      <c r="R7" s="15" t="s">
        <v>25</v>
      </c>
      <c r="S7" s="15" t="s">
        <v>25</v>
      </c>
    </row>
    <row r="8" spans="1:19" ht="12.75">
      <c r="A8" s="15" t="s">
        <v>27</v>
      </c>
      <c r="B8" s="15" t="s">
        <v>28</v>
      </c>
      <c r="C8" s="15" t="s">
        <v>29</v>
      </c>
      <c r="D8" s="15" t="s">
        <v>30</v>
      </c>
      <c r="E8" s="15" t="s">
        <v>31</v>
      </c>
      <c r="F8" s="15" t="s">
        <v>32</v>
      </c>
      <c r="G8" s="15" t="s">
        <v>33</v>
      </c>
      <c r="H8" s="15" t="s">
        <v>34</v>
      </c>
      <c r="I8" s="15" t="s">
        <v>35</v>
      </c>
      <c r="J8" s="15" t="s">
        <v>36</v>
      </c>
      <c r="K8" s="15" t="s">
        <v>37</v>
      </c>
      <c r="L8" s="15" t="s">
        <v>38</v>
      </c>
      <c r="M8" s="15"/>
      <c r="N8" s="15"/>
      <c r="O8" s="15" t="s">
        <v>39</v>
      </c>
      <c r="P8" s="15" t="s">
        <v>40</v>
      </c>
      <c r="Q8" s="15" t="s">
        <v>41</v>
      </c>
      <c r="R8" s="15" t="s">
        <v>42</v>
      </c>
      <c r="S8" s="15" t="s">
        <v>43</v>
      </c>
    </row>
    <row r="9" spans="1:19" s="29" customFormat="1" ht="12.75">
      <c r="A9" s="51" t="s">
        <v>79</v>
      </c>
      <c r="B9" s="52"/>
      <c r="C9" s="33">
        <f>SUM(C10:C14)</f>
        <v>39491421.58</v>
      </c>
      <c r="D9" s="33">
        <f aca="true" t="shared" si="0" ref="D9:S9">SUM(D10:D14)</f>
        <v>0</v>
      </c>
      <c r="E9" s="34">
        <f t="shared" si="0"/>
        <v>13</v>
      </c>
      <c r="F9" s="33">
        <f t="shared" si="0"/>
        <v>39491421.58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 t="shared" si="0"/>
        <v>0</v>
      </c>
      <c r="M9" s="33">
        <f t="shared" si="0"/>
        <v>0</v>
      </c>
      <c r="N9" s="33">
        <f t="shared" si="0"/>
        <v>0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0</v>
      </c>
      <c r="S9" s="33">
        <f t="shared" si="0"/>
        <v>0</v>
      </c>
    </row>
    <row r="10" spans="1:19" ht="31.5" customHeight="1">
      <c r="A10" s="3">
        <v>1</v>
      </c>
      <c r="B10" s="4" t="str">
        <f>'Форма 1'!B11</f>
        <v>г. Снежногорск, ул. Октябрьская, д. 17</v>
      </c>
      <c r="C10" s="16">
        <f>D10+F10+H10+J10+L10+P10+N10</f>
        <v>3037801.66</v>
      </c>
      <c r="D10" s="16"/>
      <c r="E10" s="19">
        <v>1</v>
      </c>
      <c r="F10" s="16">
        <f>3037801.66*E10</f>
        <v>3037801.66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31.5" customHeight="1">
      <c r="A11" s="3">
        <v>2</v>
      </c>
      <c r="B11" s="4" t="str">
        <f>'Форма 1'!B12</f>
        <v>г. Снежногорск, ул. Стеблина, д. 9</v>
      </c>
      <c r="C11" s="16">
        <f>D11+F11+H11+J11+L11+P11+N11</f>
        <v>6075603.32</v>
      </c>
      <c r="D11" s="16"/>
      <c r="E11" s="19">
        <v>2</v>
      </c>
      <c r="F11" s="16">
        <f>3037801.66*E11</f>
        <v>6075603.32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31.5" customHeight="1">
      <c r="A12" s="3">
        <v>3</v>
      </c>
      <c r="B12" s="4" t="str">
        <f>'Форма 1'!B13</f>
        <v>г. Полярный, ул. Душенова, д. 9</v>
      </c>
      <c r="C12" s="16">
        <f>D12+F12+H12+J12+L12+P12+N12</f>
        <v>9113404.98</v>
      </c>
      <c r="D12" s="16"/>
      <c r="E12" s="19">
        <v>3</v>
      </c>
      <c r="F12" s="16">
        <f>3037801.66*E12</f>
        <v>9113404.98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31.5" customHeight="1">
      <c r="A13" s="3">
        <v>1</v>
      </c>
      <c r="B13" s="4" t="str">
        <f>'Форма 1'!B14</f>
        <v>г. Снежногорск, ул. Октябрьская, д. 13</v>
      </c>
      <c r="C13" s="16">
        <f>D13+F13+H13+J13+L13+P13+N13</f>
        <v>12151206.64</v>
      </c>
      <c r="D13" s="16"/>
      <c r="E13" s="19">
        <v>4</v>
      </c>
      <c r="F13" s="16">
        <f>3037801.66*E13</f>
        <v>12151206.64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31.5" customHeight="1">
      <c r="A14" s="3">
        <v>2</v>
      </c>
      <c r="B14" s="4" t="str">
        <f>'Форма 1'!B15</f>
        <v>г. Полярный, ул. Героев "Тумана". Д. 2</v>
      </c>
      <c r="C14" s="16">
        <f>D14+F14+H14+J14+L14+P14+N14</f>
        <v>9113404.98</v>
      </c>
      <c r="D14" s="16"/>
      <c r="E14" s="19">
        <v>3</v>
      </c>
      <c r="F14" s="16">
        <f>3037801.66*E14</f>
        <v>9113404.98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</sheetData>
  <sheetProtection/>
  <mergeCells count="14">
    <mergeCell ref="K6:L6"/>
    <mergeCell ref="M6:N6"/>
    <mergeCell ref="O6:P6"/>
    <mergeCell ref="A9:B9"/>
    <mergeCell ref="A3:S3"/>
    <mergeCell ref="A4:S4"/>
    <mergeCell ref="A5:A7"/>
    <mergeCell ref="B5:B7"/>
    <mergeCell ref="C5:C6"/>
    <mergeCell ref="D5:P5"/>
    <mergeCell ref="Q5:S5"/>
    <mergeCell ref="E6:F6"/>
    <mergeCell ref="G6:H6"/>
    <mergeCell ref="I6:J6"/>
  </mergeCells>
  <printOptions/>
  <pageMargins left="0" right="0" top="0" bottom="0" header="0" footer="0"/>
  <pageSetup fitToHeight="1" fitToWidth="1"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2"/>
  <sheetViews>
    <sheetView view="pageBreakPreview" zoomScale="90" zoomScaleSheetLayoutView="90" zoomScalePageLayoutView="0" workbookViewId="0" topLeftCell="A1">
      <selection activeCell="A3" sqref="A3:N3"/>
    </sheetView>
  </sheetViews>
  <sheetFormatPr defaultColWidth="8.00390625" defaultRowHeight="15"/>
  <cols>
    <col min="1" max="1" width="7.7109375" style="13" customWidth="1"/>
    <col min="2" max="2" width="40.7109375" style="13" customWidth="1"/>
    <col min="3" max="3" width="19.00390625" style="13" customWidth="1"/>
    <col min="4" max="4" width="23.00390625" style="13" customWidth="1"/>
    <col min="5" max="9" width="9.57421875" style="13" customWidth="1"/>
    <col min="10" max="12" width="14.28125" style="13" customWidth="1"/>
    <col min="13" max="14" width="17.00390625" style="13" bestFit="1" customWidth="1"/>
    <col min="15" max="16384" width="8.00390625" style="13" customWidth="1"/>
  </cols>
  <sheetData>
    <row r="3" spans="1:14" ht="78.75" customHeight="1">
      <c r="A3" s="38" t="s">
        <v>83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.75" customHeight="1">
      <c r="A4" s="39" t="s">
        <v>66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.75" customHeight="1">
      <c r="A5" s="40" t="s">
        <v>1</v>
      </c>
      <c r="B5" s="40" t="s">
        <v>67</v>
      </c>
      <c r="C5" s="40" t="s">
        <v>7</v>
      </c>
      <c r="D5" s="40" t="s">
        <v>9</v>
      </c>
      <c r="E5" s="43" t="s">
        <v>68</v>
      </c>
      <c r="F5" s="48"/>
      <c r="G5" s="48"/>
      <c r="H5" s="48"/>
      <c r="I5" s="44"/>
      <c r="J5" s="43" t="s">
        <v>10</v>
      </c>
      <c r="K5" s="48"/>
      <c r="L5" s="48"/>
      <c r="M5" s="48"/>
      <c r="N5" s="44"/>
    </row>
    <row r="6" spans="1:14" ht="47.25" customHeight="1">
      <c r="A6" s="41"/>
      <c r="B6" s="41"/>
      <c r="C6" s="42"/>
      <c r="D6" s="42"/>
      <c r="E6" s="3" t="s">
        <v>69</v>
      </c>
      <c r="F6" s="3" t="s">
        <v>70</v>
      </c>
      <c r="G6" s="3" t="s">
        <v>71</v>
      </c>
      <c r="H6" s="3" t="s">
        <v>72</v>
      </c>
      <c r="I6" s="3" t="s">
        <v>16</v>
      </c>
      <c r="J6" s="3" t="s">
        <v>69</v>
      </c>
      <c r="K6" s="3" t="s">
        <v>70</v>
      </c>
      <c r="L6" s="3" t="s">
        <v>71</v>
      </c>
      <c r="M6" s="3" t="s">
        <v>72</v>
      </c>
      <c r="N6" s="3" t="s">
        <v>16</v>
      </c>
    </row>
    <row r="7" spans="1:14" ht="15.75" customHeight="1">
      <c r="A7" s="42"/>
      <c r="B7" s="42"/>
      <c r="C7" s="3" t="s">
        <v>63</v>
      </c>
      <c r="D7" s="3" t="s">
        <v>24</v>
      </c>
      <c r="E7" s="3" t="s">
        <v>62</v>
      </c>
      <c r="F7" s="3" t="s">
        <v>62</v>
      </c>
      <c r="G7" s="3" t="s">
        <v>62</v>
      </c>
      <c r="H7" s="3" t="s">
        <v>62</v>
      </c>
      <c r="I7" s="3" t="s">
        <v>62</v>
      </c>
      <c r="J7" s="3" t="s">
        <v>25</v>
      </c>
      <c r="K7" s="3" t="s">
        <v>25</v>
      </c>
      <c r="L7" s="3" t="s">
        <v>25</v>
      </c>
      <c r="M7" s="3" t="s">
        <v>25</v>
      </c>
      <c r="N7" s="3" t="s">
        <v>25</v>
      </c>
    </row>
    <row r="8" spans="1:14" ht="15.75" customHeight="1">
      <c r="A8" s="3">
        <v>1</v>
      </c>
      <c r="B8" s="35" t="s">
        <v>80</v>
      </c>
      <c r="C8" s="7">
        <f>'Форма 1'!H10</f>
        <v>39365.8</v>
      </c>
      <c r="D8" s="17">
        <f>'Форма 1'!K10</f>
        <v>1746</v>
      </c>
      <c r="E8" s="3">
        <v>2</v>
      </c>
      <c r="F8" s="3">
        <v>3</v>
      </c>
      <c r="G8" s="3">
        <v>4</v>
      </c>
      <c r="H8" s="3">
        <v>4</v>
      </c>
      <c r="I8" s="3">
        <f>SUM(E8:H8)</f>
        <v>13</v>
      </c>
      <c r="J8" s="7">
        <f>'Форма 2'!C10+'Форма 2'!C11/2</f>
        <v>6075603.32</v>
      </c>
      <c r="K8" s="7">
        <f>'Форма 2'!C11/2+'Форма 2'!C12/3*2</f>
        <v>9113404.98</v>
      </c>
      <c r="L8" s="7">
        <f>'Форма 2'!C12/3+'Форма 2'!C14</f>
        <v>12151206.64</v>
      </c>
      <c r="M8" s="8">
        <f>'Форма 2'!C13</f>
        <v>12151206.64</v>
      </c>
      <c r="N8" s="8">
        <f>SUM(J8:M8)</f>
        <v>39491421.58</v>
      </c>
    </row>
    <row r="9" spans="1:14" s="29" customFormat="1" ht="33.75" customHeight="1">
      <c r="A9" s="26"/>
      <c r="B9" s="30" t="s">
        <v>77</v>
      </c>
      <c r="C9" s="32">
        <f>SUM(C8:C8)</f>
        <v>39365.8</v>
      </c>
      <c r="D9" s="32">
        <f>SUM(D8:D8)</f>
        <v>1746</v>
      </c>
      <c r="E9" s="32">
        <f>E8</f>
        <v>2</v>
      </c>
      <c r="F9" s="32">
        <f>F8</f>
        <v>3</v>
      </c>
      <c r="G9" s="32">
        <f>G8</f>
        <v>4</v>
      </c>
      <c r="H9" s="32">
        <f>H8</f>
        <v>4</v>
      </c>
      <c r="I9" s="32">
        <f>I8</f>
        <v>13</v>
      </c>
      <c r="J9" s="31">
        <f>SUM(J8:J8)</f>
        <v>6075603.32</v>
      </c>
      <c r="K9" s="31">
        <f>SUM(K8:K8)</f>
        <v>9113404.98</v>
      </c>
      <c r="L9" s="31">
        <f>SUM(L8:L8)</f>
        <v>12151206.64</v>
      </c>
      <c r="M9" s="31">
        <f>SUM(M8:M8)</f>
        <v>12151206.64</v>
      </c>
      <c r="N9" s="31">
        <f>SUM(N8:N8)</f>
        <v>39491421.58</v>
      </c>
    </row>
    <row r="12" ht="12.75">
      <c r="N12" s="18"/>
    </row>
  </sheetData>
  <sheetProtection/>
  <mergeCells count="8">
    <mergeCell ref="A3:N3"/>
    <mergeCell ref="A4:N4"/>
    <mergeCell ref="A5:A7"/>
    <mergeCell ref="B5:B7"/>
    <mergeCell ref="C5:C6"/>
    <mergeCell ref="D5:D6"/>
    <mergeCell ref="E5:I5"/>
    <mergeCell ref="J5:N5"/>
  </mergeCells>
  <printOptions/>
  <pageMargins left="0" right="0" top="0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Грешникова Нэлли Петровна</dc:creator>
  <cp:keywords/>
  <dc:description/>
  <cp:lastModifiedBy>Полянина Александра Александровна</cp:lastModifiedBy>
  <cp:lastPrinted>2016-10-14T14:04:44Z</cp:lastPrinted>
  <dcterms:created xsi:type="dcterms:W3CDTF">2016-01-26T07:47:32Z</dcterms:created>
  <dcterms:modified xsi:type="dcterms:W3CDTF">2017-07-17T13:33:29Z</dcterms:modified>
  <cp:category/>
  <cp:version/>
  <cp:contentType/>
  <cp:contentStatus/>
</cp:coreProperties>
</file>