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12345" tabRatio="886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1'!$A$1:$N$14</definedName>
  </definedNames>
  <calcPr fullCalcOnLoad="1"/>
</workbook>
</file>

<file path=xl/sharedStrings.xml><?xml version="1.0" encoding="utf-8"?>
<sst xmlns="http://schemas.openxmlformats.org/spreadsheetml/2006/main" count="181" uniqueCount="93">
  <si>
    <t>ОБ</t>
  </si>
  <si>
    <t>ФБ</t>
  </si>
  <si>
    <t>МБ</t>
  </si>
  <si>
    <t>ВБС</t>
  </si>
  <si>
    <t>Всего</t>
  </si>
  <si>
    <t>1.1.</t>
  </si>
  <si>
    <t>Муниципальная программа, показатель</t>
  </si>
  <si>
    <t>Подпрограмма, основное мероприятие, ведомственная целевая программа</t>
  </si>
  <si>
    <t>план</t>
  </si>
  <si>
    <t>№ 
п/п</t>
  </si>
  <si>
    <t xml:space="preserve"> №
 п/п</t>
  </si>
  <si>
    <t>1.2.</t>
  </si>
  <si>
    <t>1.3.</t>
  </si>
  <si>
    <t>Задача 1. Создание условий для беспрепятственного доступа к приоритетным услугам и объектам социальной инфраструктуры для инвалидов и других маломобильных групп населения</t>
  </si>
  <si>
    <t>%</t>
  </si>
  <si>
    <t xml:space="preserve">Доля муниципальных учреждений образования и культуры, участвующих в процессе улучшения и обеспечения доступности среды для инвалидов и МГН, в общем количестве муниципальных учреждений образования и культуры </t>
  </si>
  <si>
    <t>1.4.</t>
  </si>
  <si>
    <t>1.5.</t>
  </si>
  <si>
    <t>1.6.</t>
  </si>
  <si>
    <t>2012
(n-2)</t>
  </si>
  <si>
    <t>2013
(n-1)</t>
  </si>
  <si>
    <t>2014
(n)</t>
  </si>
  <si>
    <t>2015
(n+1)</t>
  </si>
  <si>
    <t>2016
(n+2)</t>
  </si>
  <si>
    <t>2017
(n+3)</t>
  </si>
  <si>
    <t>2018
(n+4)</t>
  </si>
  <si>
    <t>2020
(n+6)</t>
  </si>
  <si>
    <t>2019
(n+5)</t>
  </si>
  <si>
    <t>Отчетный
год</t>
  </si>
  <si>
    <t>Текущий
год</t>
  </si>
  <si>
    <t>Значение показателя (индикатора)</t>
  </si>
  <si>
    <t>2. Основные цели и задачи Программы, целевые показатели (индикаторы) реализации Программы</t>
  </si>
  <si>
    <t>Таблица № 1</t>
  </si>
  <si>
    <t>Ед.
изм.</t>
  </si>
  <si>
    <t>Годы реализации Программы</t>
  </si>
  <si>
    <t>Таблица № 2</t>
  </si>
  <si>
    <t>4. Обоснование ресурсного обеспечения Программы</t>
  </si>
  <si>
    <t>Всего, 
руб. коп.</t>
  </si>
  <si>
    <t>В том числе по годам реализации, руб. коп.</t>
  </si>
  <si>
    <t>Всего по Программе:</t>
  </si>
  <si>
    <t>в том числе по Заказчикам (главным распорядителям бюджетных средств)</t>
  </si>
  <si>
    <t>в т. ч. инвестиции в основной капитал</t>
  </si>
  <si>
    <t>Администрация ЗАТО Александровск</t>
  </si>
  <si>
    <t xml:space="preserve">3. Перечень основных мероприятий Программы </t>
  </si>
  <si>
    <t>Таблица № 3</t>
  </si>
  <si>
    <t>2014 - 2020</t>
  </si>
  <si>
    <t xml:space="preserve"> Срок выполнения
(квартал,
год)</t>
  </si>
  <si>
    <t>Источники финансиро-вания</t>
  </si>
  <si>
    <t>Объемы финансирования (руб., коп.)</t>
  </si>
  <si>
    <t>Итого по задаче 1:</t>
  </si>
  <si>
    <t xml:space="preserve">Цель Программы: Улучшение доступности приоритетных объектов и услуг в приоритетных сферах жизнедеятельности инвалидов и других маломобильных групп населения ЗАТО Александровск для успешной социализации и интеграции в общество инвалидов и других маломобильных групп населения </t>
  </si>
  <si>
    <t>Наименование</t>
  </si>
  <si>
    <t>МБОУ ООШ № 269 г. Снежногорск;
МБОУ ООШ № 279 г. Гаджиево;
МАОУ ДОД ЦДОД г. Полярный; 
МБОУ ДОД ДДТ г. Снежногорск.</t>
  </si>
  <si>
    <t>МБУК ЦБС г. Полярный;
МБУК МИБС г. Гаджиево;
МБУК ЦТиД г. Гаджиево.</t>
  </si>
  <si>
    <t>МБОУ ДОД ДМШ г. Снежногорск</t>
  </si>
  <si>
    <t>МБУК ЦКС г. Полярный;
МБУК ЦБС г. Полярный;
МБУК ОГБ "Центр-Книга"
 г. Снежногорск.</t>
  </si>
  <si>
    <t>Администрация 
ЗАТО Александровск;
МДОУ ДС № 8 "Якорек" 
г. Снежногорск.</t>
  </si>
  <si>
    <t>Администрация 
ЗАТО Александровск.</t>
  </si>
  <si>
    <t>Показатели (индикаторы) результативности
выполнения основных мероприятий</t>
  </si>
  <si>
    <t>Исполнители,
перечень организаций, участвующих в реализации основных мероприятий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</si>
  <si>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</si>
  <si>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</si>
  <si>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</si>
  <si>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</si>
  <si>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 xml:space="preserve">внебюджетных 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</si>
  <si>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</si>
  <si>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</si>
  <si>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Адаптация муниципальных учреждений образования (устройство пандусов, поручней, расширение дверных проемов, реконструкция мест общего пользования)</t>
  </si>
  <si>
    <t>Адаптация муниципальных учреждений культуры (устройство пандусов, поручней, установка кнопок вызова,  капитальный ремонт помещений для беспрепятственного доступа)</t>
  </si>
  <si>
    <t>Адаптация муниципальных учреждений образования в сфере культуры  (устройство пандусов, поручней, расширение дверных проемов, реконструкция мест общего пользования)</t>
  </si>
  <si>
    <t>Улучшение положения и качества жизни инвалидов и других МГН</t>
  </si>
  <si>
    <t>Создание условий для повышения эффективности деятельности социально ориентированным некоммерческим организациям инвалидов</t>
  </si>
  <si>
    <t>Ед.</t>
  </si>
  <si>
    <t>Доля граждан, из числа отдельных категорий инвалидов, получивших социальную поддержку</t>
  </si>
  <si>
    <t>Доля  муниципальных учреждений культуры, участвующих в процессе улучшения и обеспечения доступности среды для инвалидов и МГН, в общем  количестве муниципальных учреждений культуры</t>
  </si>
  <si>
    <t>Доля муниципальных учреждений культуры, участвующих в улучшении информационной и просветительской деятельности, от общего числа муниципальных учреждений культуры,осуществляющих информационную и просветительскую деятельность</t>
  </si>
  <si>
    <t>Доля граждан, 
из числа отдельных категорий инвалидов, получивших социальную поддержку</t>
  </si>
  <si>
    <t xml:space="preserve">Доля муниципальных учреждений образования, участвующих в процессе улучшения и обеспечения доступности среды для инвалидов и МГН, в общем количестве муниципальных учреждений образования </t>
  </si>
  <si>
    <t>Доля муниципальных учреждений образования в сфере культуры, участвующих в процессе улучшения и обеспечения доступности среды для инвалидов и МГН, в общем  количестве муниципальных учреждений образования в сфере культуры</t>
  </si>
  <si>
    <t>Количество социально ориентированных некоммерческим организаций инвалидов, плучивших экономическую поддержку в виде субсидии</t>
  </si>
  <si>
    <t>Количество социально ориентированных некоммерческих организаций инвалидов, получивших  экономическую поддержку в виде субсидий</t>
  </si>
  <si>
    <t>Информационная и просветительская деятельность, направленная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</t>
  </si>
  <si>
    <t>Доля муниципальных учреждений культуры, участвующих в процессе улучшения информационной и просветительской деятельности, направленной на преодоление социальной разобщенности и формирование позитивного отношения к проблеме обеспечения доступной среды жизнедеятельности для инвалидов и других МГН, в общем количестве муниципальных учреждений культуры осуществляющих информационную и просветительскую деятельность</t>
  </si>
  <si>
    <t>Управление муниципальной собственностью администрации ЗАТО Александровск</t>
  </si>
  <si>
    <t>1.7.</t>
  </si>
  <si>
    <t>Адаптация муниципальных помещений, переданных в безвозмездное пользование социально-ориентированным некоммерческим организациям инвалидов, участвующих в процессе улучшения и обеспечения доступности среды для инвалидов (устройтсо пандусов, поручней)</t>
  </si>
  <si>
    <t>МКУ "Отдел капитального строительства ЗАТО Александровск"</t>
  </si>
  <si>
    <t>Доля муниципальных помещений, переданных в безвозмездное пользование социально-ориентированным некоммерческим организациям инвалидов, участвующих в процессе улучшения и обеспечения доступности среды для инвалидов, в общем количестве муниципальных помещений, переданных в безвозмездное пользование социально-ориентированным некоммерческим организациям инвалидов</t>
  </si>
  <si>
    <t>Доля граждан, из числа ветеранов Великой Отечественной войны, получивших социальную поддержку в виде ремонта жилых помещений</t>
  </si>
  <si>
    <t>1.8.</t>
  </si>
  <si>
    <t>Доля граждан, 
из числа ветеранов Великой Отечественной войны, получивших социальную поддержку в виде ремонта жилых помещений</t>
  </si>
  <si>
    <t>МКУ "Служба городского хозяйства ЗАТО Александровск"</t>
  </si>
  <si>
    <t>Проведение ремонта жилых помещений ветеранов Великой Отечественной войны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</si>
</sst>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sz val="12"/>
      <name val="Times New Roman"/>
      <family val="1"/>
    </font>
    <font>
      <sz val="7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3" fontId="8" fillId="0" borderId="10" xfId="59" applyFont="1" applyBorder="1" applyAlignment="1">
      <alignment vertical="center" wrapText="1"/>
    </xf>
    <xf numFmtId="0" fontId="9" fillId="0" borderId="0" xfId="0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3" fontId="7" fillId="0" borderId="10" xfId="59" applyFont="1" applyBorder="1" applyAlignment="1">
      <alignment vertical="center" wrapText="1"/>
    </xf>
    <xf numFmtId="4" fontId="7" fillId="0" borderId="10" xfId="59" applyNumberFormat="1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3" fontId="2" fillId="0" borderId="10" xfId="59" applyFont="1" applyBorder="1" applyAlignment="1">
      <alignment horizontal="center" vertical="center" wrapText="1"/>
    </xf>
    <xf numFmtId="43" fontId="7" fillId="0" borderId="10" xfId="59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3" fontId="4" fillId="0" borderId="10" xfId="59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 wrapText="1"/>
    </xf>
    <xf numFmtId="43" fontId="14" fillId="0" borderId="10" xfId="59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43" fontId="8" fillId="0" borderId="10" xfId="59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3" fontId="8" fillId="0" borderId="10" xfId="59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43" fontId="4" fillId="0" borderId="10" xfId="59" applyFont="1" applyBorder="1" applyAlignment="1">
      <alignment horizontal="left" vertical="center" wrapText="1"/>
    </xf>
    <xf numFmtId="43" fontId="4" fillId="0" borderId="10" xfId="59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1" fillId="0" borderId="12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42" applyFont="1" applyBorder="1" applyAlignment="1">
      <alignment horizontal="center" vertical="center" wrapText="1"/>
    </xf>
    <xf numFmtId="0" fontId="4" fillId="0" borderId="15" xfId="42" applyFont="1" applyBorder="1" applyAlignment="1">
      <alignment horizontal="center" vertical="center" wrapText="1"/>
    </xf>
    <xf numFmtId="0" fontId="4" fillId="0" borderId="16" xfId="42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3" fontId="7" fillId="0" borderId="11" xfId="59" applyFont="1" applyBorder="1" applyAlignment="1">
      <alignment horizontal="center" vertical="center" wrapText="1"/>
    </xf>
    <xf numFmtId="43" fontId="7" fillId="0" borderId="14" xfId="59" applyFont="1" applyBorder="1" applyAlignment="1">
      <alignment horizontal="center" vertical="center" wrapText="1"/>
    </xf>
    <xf numFmtId="43" fontId="7" fillId="0" borderId="13" xfId="59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center" wrapText="1"/>
    </xf>
    <xf numFmtId="0" fontId="8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15" zoomScalePageLayoutView="0" workbookViewId="0" topLeftCell="A10">
      <selection activeCell="B7" sqref="B7:L7"/>
    </sheetView>
  </sheetViews>
  <sheetFormatPr defaultColWidth="9.140625" defaultRowHeight="15"/>
  <cols>
    <col min="1" max="1" width="3.8515625" style="66" customWidth="1"/>
    <col min="2" max="2" width="68.00390625" style="0" customWidth="1"/>
    <col min="3" max="3" width="5.421875" style="0" customWidth="1"/>
    <col min="4" max="5" width="9.57421875" style="0" customWidth="1"/>
    <col min="6" max="6" width="8.8515625" style="0" customWidth="1"/>
    <col min="7" max="7" width="5.7109375" style="0" customWidth="1"/>
    <col min="8" max="8" width="7.421875" style="0" bestFit="1" customWidth="1"/>
    <col min="9" max="11" width="6.140625" style="0" customWidth="1"/>
    <col min="12" max="12" width="6.57421875" style="0" customWidth="1"/>
    <col min="13" max="13" width="20.140625" style="0" customWidth="1"/>
    <col min="14" max="14" width="20.8515625" style="0" customWidth="1"/>
  </cols>
  <sheetData>
    <row r="1" spans="2:12" ht="15.75">
      <c r="B1" s="3"/>
      <c r="C1" s="3"/>
      <c r="D1" s="3"/>
      <c r="E1" s="3"/>
      <c r="F1" s="3"/>
      <c r="G1" s="3"/>
      <c r="H1" s="3"/>
      <c r="I1" s="3"/>
      <c r="J1" s="78" t="s">
        <v>32</v>
      </c>
      <c r="K1" s="78"/>
      <c r="L1" s="78"/>
    </row>
    <row r="2" spans="1:14" ht="18.75" customHeight="1">
      <c r="A2" s="85" t="s">
        <v>31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39"/>
      <c r="N2" s="39"/>
    </row>
    <row r="4" spans="1:12" ht="21" customHeight="1">
      <c r="A4" s="79" t="s">
        <v>9</v>
      </c>
      <c r="B4" s="80" t="s">
        <v>6</v>
      </c>
      <c r="C4" s="80" t="s">
        <v>33</v>
      </c>
      <c r="D4" s="80" t="s">
        <v>30</v>
      </c>
      <c r="E4" s="80"/>
      <c r="F4" s="80"/>
      <c r="G4" s="80"/>
      <c r="H4" s="80"/>
      <c r="I4" s="80"/>
      <c r="J4" s="80"/>
      <c r="K4" s="80"/>
      <c r="L4" s="80"/>
    </row>
    <row r="5" spans="1:12" ht="28.5" customHeight="1">
      <c r="A5" s="79"/>
      <c r="B5" s="80"/>
      <c r="C5" s="80"/>
      <c r="D5" s="1" t="s">
        <v>28</v>
      </c>
      <c r="E5" s="1" t="s">
        <v>28</v>
      </c>
      <c r="F5" s="40" t="s">
        <v>29</v>
      </c>
      <c r="G5" s="82" t="s">
        <v>34</v>
      </c>
      <c r="H5" s="83"/>
      <c r="I5" s="83"/>
      <c r="J5" s="83"/>
      <c r="K5" s="83"/>
      <c r="L5" s="84"/>
    </row>
    <row r="6" spans="1:12" ht="30.75" customHeight="1">
      <c r="A6" s="79"/>
      <c r="B6" s="81"/>
      <c r="C6" s="81"/>
      <c r="D6" s="2" t="s">
        <v>19</v>
      </c>
      <c r="E6" s="2" t="s">
        <v>20</v>
      </c>
      <c r="F6" s="2" t="s">
        <v>21</v>
      </c>
      <c r="G6" s="2" t="s">
        <v>22</v>
      </c>
      <c r="H6" s="2" t="s">
        <v>23</v>
      </c>
      <c r="I6" s="2" t="s">
        <v>24</v>
      </c>
      <c r="J6" s="2" t="s">
        <v>25</v>
      </c>
      <c r="K6" s="2" t="s">
        <v>27</v>
      </c>
      <c r="L6" s="2" t="s">
        <v>26</v>
      </c>
    </row>
    <row r="7" spans="1:12" ht="51.75" customHeight="1">
      <c r="A7" s="64"/>
      <c r="B7" s="75" t="s">
        <v>50</v>
      </c>
      <c r="C7" s="76"/>
      <c r="D7" s="76"/>
      <c r="E7" s="76"/>
      <c r="F7" s="76"/>
      <c r="G7" s="76"/>
      <c r="H7" s="76"/>
      <c r="I7" s="76"/>
      <c r="J7" s="76"/>
      <c r="K7" s="76"/>
      <c r="L7" s="77"/>
    </row>
    <row r="8" spans="1:12" ht="37.5" customHeight="1">
      <c r="A8" s="64"/>
      <c r="B8" s="75" t="s">
        <v>13</v>
      </c>
      <c r="C8" s="76"/>
      <c r="D8" s="76"/>
      <c r="E8" s="76"/>
      <c r="F8" s="76"/>
      <c r="G8" s="76"/>
      <c r="H8" s="76"/>
      <c r="I8" s="76"/>
      <c r="J8" s="76"/>
      <c r="K8" s="76"/>
      <c r="L8" s="77"/>
    </row>
    <row r="9" spans="1:12" ht="64.5" customHeight="1">
      <c r="A9" s="64">
        <v>1</v>
      </c>
      <c r="B9" s="41" t="s">
        <v>15</v>
      </c>
      <c r="C9" s="1" t="s">
        <v>14</v>
      </c>
      <c r="D9" s="1">
        <v>13</v>
      </c>
      <c r="E9" s="1">
        <v>17</v>
      </c>
      <c r="F9" s="1">
        <v>19</v>
      </c>
      <c r="G9" s="62">
        <v>0</v>
      </c>
      <c r="H9" s="63">
        <v>0</v>
      </c>
      <c r="I9" s="63">
        <v>0</v>
      </c>
      <c r="J9" s="63">
        <v>0</v>
      </c>
      <c r="K9" s="63">
        <v>0</v>
      </c>
      <c r="L9" s="62">
        <v>0</v>
      </c>
    </row>
    <row r="10" spans="1:12" ht="128.25" customHeight="1">
      <c r="A10" s="64">
        <v>2</v>
      </c>
      <c r="B10" s="41" t="s">
        <v>82</v>
      </c>
      <c r="C10" s="1" t="s">
        <v>14</v>
      </c>
      <c r="D10" s="62">
        <v>0</v>
      </c>
      <c r="E10" s="1">
        <v>29</v>
      </c>
      <c r="F10" s="1">
        <v>43</v>
      </c>
      <c r="G10" s="62">
        <v>0</v>
      </c>
      <c r="H10" s="63">
        <v>0</v>
      </c>
      <c r="I10" s="63">
        <v>0</v>
      </c>
      <c r="J10" s="63">
        <v>0</v>
      </c>
      <c r="K10" s="63">
        <v>0</v>
      </c>
      <c r="L10" s="62">
        <v>0</v>
      </c>
    </row>
    <row r="11" spans="1:12" ht="109.5" customHeight="1">
      <c r="A11" s="64">
        <v>3</v>
      </c>
      <c r="B11" s="71" t="s">
        <v>87</v>
      </c>
      <c r="C11" s="1" t="s">
        <v>14</v>
      </c>
      <c r="D11" s="62">
        <v>0</v>
      </c>
      <c r="E11" s="63">
        <v>0</v>
      </c>
      <c r="F11" s="63">
        <v>0</v>
      </c>
      <c r="G11" s="73">
        <v>100</v>
      </c>
      <c r="H11" s="63">
        <v>0</v>
      </c>
      <c r="I11" s="63">
        <v>0</v>
      </c>
      <c r="J11" s="63">
        <v>0</v>
      </c>
      <c r="K11" s="63">
        <v>0</v>
      </c>
      <c r="L11" s="62">
        <v>0</v>
      </c>
    </row>
    <row r="12" spans="1:12" ht="35.25" customHeight="1">
      <c r="A12" s="64">
        <v>4</v>
      </c>
      <c r="B12" s="68" t="s">
        <v>73</v>
      </c>
      <c r="C12" s="1" t="s">
        <v>14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100</v>
      </c>
      <c r="L12" s="1">
        <v>100</v>
      </c>
    </row>
    <row r="13" spans="1:12" ht="47.25">
      <c r="A13" s="67">
        <v>5</v>
      </c>
      <c r="B13" s="65" t="s">
        <v>80</v>
      </c>
      <c r="C13" s="1" t="s">
        <v>72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</row>
    <row r="14" spans="1:12" ht="47.25">
      <c r="A14" s="72">
        <v>6</v>
      </c>
      <c r="B14" s="68" t="s">
        <v>88</v>
      </c>
      <c r="C14" s="73" t="s">
        <v>14</v>
      </c>
      <c r="D14" s="62">
        <v>0</v>
      </c>
      <c r="E14" s="63">
        <v>0</v>
      </c>
      <c r="F14" s="63">
        <v>0</v>
      </c>
      <c r="G14" s="73">
        <v>100</v>
      </c>
      <c r="H14" s="63">
        <v>0</v>
      </c>
      <c r="I14" s="63">
        <v>0</v>
      </c>
      <c r="J14" s="63">
        <v>0</v>
      </c>
      <c r="K14" s="63">
        <v>0</v>
      </c>
      <c r="L14" s="62">
        <v>0</v>
      </c>
    </row>
  </sheetData>
  <sheetProtection/>
  <mergeCells count="9">
    <mergeCell ref="B8:L8"/>
    <mergeCell ref="J1:L1"/>
    <mergeCell ref="A4:A6"/>
    <mergeCell ref="B4:B6"/>
    <mergeCell ref="C4:C6"/>
    <mergeCell ref="D4:L4"/>
    <mergeCell ref="B7:L7"/>
    <mergeCell ref="G5:L5"/>
    <mergeCell ref="A2:L2"/>
  </mergeCells>
  <printOptions/>
  <pageMargins left="0.1968503937007874" right="0" top="0.1968503937007874" bottom="0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90" zoomScaleNormal="90" zoomScaleSheetLayoutView="115" zoomScalePageLayoutView="0" workbookViewId="0" topLeftCell="A7">
      <selection activeCell="D18" sqref="D18"/>
    </sheetView>
  </sheetViews>
  <sheetFormatPr defaultColWidth="9.140625" defaultRowHeight="15"/>
  <cols>
    <col min="1" max="1" width="37.140625" style="42" customWidth="1"/>
    <col min="2" max="2" width="14.421875" style="42" bestFit="1" customWidth="1"/>
    <col min="3" max="3" width="13.140625" style="42" customWidth="1"/>
    <col min="4" max="4" width="12.8515625" style="42" customWidth="1"/>
    <col min="5" max="5" width="14.421875" style="42" customWidth="1"/>
    <col min="6" max="6" width="12.28125" style="42" customWidth="1"/>
    <col min="7" max="9" width="11.8515625" style="42" bestFit="1" customWidth="1"/>
    <col min="10" max="16384" width="9.140625" style="42" customWidth="1"/>
  </cols>
  <sheetData>
    <row r="1" spans="8:9" ht="15.75">
      <c r="H1" s="86" t="s">
        <v>35</v>
      </c>
      <c r="I1" s="86"/>
    </row>
    <row r="3" spans="1:9" ht="16.5" customHeight="1">
      <c r="A3" s="94" t="s">
        <v>36</v>
      </c>
      <c r="B3" s="94"/>
      <c r="C3" s="94"/>
      <c r="D3" s="94"/>
      <c r="E3" s="94"/>
      <c r="F3" s="94"/>
      <c r="G3" s="94"/>
      <c r="H3" s="94"/>
      <c r="I3" s="94"/>
    </row>
    <row r="5" spans="1:9" ht="15.75" customHeight="1">
      <c r="A5" s="87"/>
      <c r="B5" s="90" t="s">
        <v>37</v>
      </c>
      <c r="C5" s="93" t="s">
        <v>38</v>
      </c>
      <c r="D5" s="93"/>
      <c r="E5" s="93"/>
      <c r="F5" s="93"/>
      <c r="G5" s="93"/>
      <c r="H5" s="93"/>
      <c r="I5" s="93"/>
    </row>
    <row r="6" spans="1:9" ht="16.5" customHeight="1">
      <c r="A6" s="88"/>
      <c r="B6" s="91"/>
      <c r="C6" s="27">
        <v>2014</v>
      </c>
      <c r="D6" s="27">
        <v>2015</v>
      </c>
      <c r="E6" s="26">
        <v>2016</v>
      </c>
      <c r="F6" s="26">
        <v>2017</v>
      </c>
      <c r="G6" s="26">
        <v>2018</v>
      </c>
      <c r="H6" s="26">
        <v>2019</v>
      </c>
      <c r="I6" s="26">
        <v>2020</v>
      </c>
    </row>
    <row r="7" spans="1:9" ht="16.5" customHeight="1">
      <c r="A7" s="89"/>
      <c r="B7" s="92"/>
      <c r="C7" s="26" t="s">
        <v>8</v>
      </c>
      <c r="D7" s="26" t="s">
        <v>8</v>
      </c>
      <c r="E7" s="26" t="s">
        <v>8</v>
      </c>
      <c r="F7" s="26" t="s">
        <v>8</v>
      </c>
      <c r="G7" s="26" t="s">
        <v>8</v>
      </c>
      <c r="H7" s="26" t="s">
        <v>8</v>
      </c>
      <c r="I7" s="26" t="s">
        <v>8</v>
      </c>
    </row>
    <row r="8" spans="1:9" ht="16.5" customHeight="1">
      <c r="A8" s="43">
        <v>1</v>
      </c>
      <c r="B8" s="37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</row>
    <row r="9" spans="1:9" s="47" customFormat="1" ht="31.5" customHeight="1">
      <c r="A9" s="51" t="s">
        <v>39</v>
      </c>
      <c r="B9" s="53">
        <f>SUM(B11:B14)</f>
        <v>13875913</v>
      </c>
      <c r="C9" s="54">
        <f>SUM(C11:C14)</f>
        <v>7244913</v>
      </c>
      <c r="D9" s="54">
        <f aca="true" t="shared" si="0" ref="D9:I9">SUM(D11:D14)</f>
        <v>1781000</v>
      </c>
      <c r="E9" s="54">
        <f t="shared" si="0"/>
        <v>970000</v>
      </c>
      <c r="F9" s="54">
        <f t="shared" si="0"/>
        <v>970000</v>
      </c>
      <c r="G9" s="54">
        <f t="shared" si="0"/>
        <v>970000</v>
      </c>
      <c r="H9" s="54">
        <f t="shared" si="0"/>
        <v>970000</v>
      </c>
      <c r="I9" s="54">
        <f t="shared" si="0"/>
        <v>970000</v>
      </c>
    </row>
    <row r="10" spans="1:9" ht="16.5" customHeight="1">
      <c r="A10" s="61" t="s">
        <v>60</v>
      </c>
      <c r="B10" s="26"/>
      <c r="C10" s="44"/>
      <c r="D10" s="44"/>
      <c r="E10" s="44"/>
      <c r="F10" s="44"/>
      <c r="G10" s="44"/>
      <c r="H10" s="44"/>
      <c r="I10" s="44"/>
    </row>
    <row r="11" spans="1:9" ht="16.5" customHeight="1">
      <c r="A11" s="46" t="s">
        <v>61</v>
      </c>
      <c r="B11" s="52">
        <f>SUM(C11:I11)</f>
        <v>10885913</v>
      </c>
      <c r="C11" s="30">
        <f>C18+C25+C32+C39</f>
        <v>4254913</v>
      </c>
      <c r="D11" s="30">
        <f aca="true" t="shared" si="1" ref="D11:I11">D18+D25+D32+D39</f>
        <v>1781000</v>
      </c>
      <c r="E11" s="30">
        <f t="shared" si="1"/>
        <v>970000</v>
      </c>
      <c r="F11" s="30">
        <f t="shared" si="1"/>
        <v>970000</v>
      </c>
      <c r="G11" s="30">
        <f t="shared" si="1"/>
        <v>970000</v>
      </c>
      <c r="H11" s="30">
        <f t="shared" si="1"/>
        <v>970000</v>
      </c>
      <c r="I11" s="30">
        <f t="shared" si="1"/>
        <v>970000</v>
      </c>
    </row>
    <row r="12" spans="1:9" ht="16.5" customHeight="1">
      <c r="A12" s="46" t="s">
        <v>62</v>
      </c>
      <c r="B12" s="52">
        <f>SUM(C12:I12)</f>
        <v>0</v>
      </c>
      <c r="C12" s="30">
        <f aca="true" t="shared" si="2" ref="C12:I15">C19+C26+C33+C40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 t="shared" si="2"/>
        <v>0</v>
      </c>
      <c r="H12" s="30">
        <f t="shared" si="2"/>
        <v>0</v>
      </c>
      <c r="I12" s="30">
        <f t="shared" si="2"/>
        <v>0</v>
      </c>
    </row>
    <row r="13" spans="1:9" ht="16.5" customHeight="1">
      <c r="A13" s="46" t="s">
        <v>63</v>
      </c>
      <c r="B13" s="52">
        <f>SUM(C13:I13)</f>
        <v>2990000</v>
      </c>
      <c r="C13" s="30">
        <f t="shared" si="2"/>
        <v>2990000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</row>
    <row r="14" spans="1:9" ht="16.5" customHeight="1">
      <c r="A14" s="46" t="s">
        <v>64</v>
      </c>
      <c r="B14" s="52">
        <f>SUM(C14:I14)</f>
        <v>0</v>
      </c>
      <c r="C14" s="30">
        <f t="shared" si="2"/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 t="shared" si="2"/>
        <v>0</v>
      </c>
    </row>
    <row r="15" spans="1:9" ht="30.75" customHeight="1">
      <c r="A15" s="49" t="s">
        <v>40</v>
      </c>
      <c r="B15" s="52">
        <f>SUM(C15:I15)</f>
        <v>0</v>
      </c>
      <c r="C15" s="30">
        <f t="shared" si="2"/>
        <v>0</v>
      </c>
      <c r="D15" s="30">
        <f t="shared" si="2"/>
        <v>0</v>
      </c>
      <c r="E15" s="30">
        <f t="shared" si="2"/>
        <v>0</v>
      </c>
      <c r="F15" s="30">
        <f t="shared" si="2"/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</row>
    <row r="16" spans="1:9" s="47" customFormat="1" ht="27.75" customHeight="1">
      <c r="A16" s="50" t="s">
        <v>42</v>
      </c>
      <c r="B16" s="53">
        <f>SUM(B18:B21)</f>
        <v>6734980</v>
      </c>
      <c r="C16" s="54">
        <f>SUM(C18:C21)</f>
        <v>914980</v>
      </c>
      <c r="D16" s="48">
        <f aca="true" t="shared" si="3" ref="D16:I16">D18</f>
        <v>970000</v>
      </c>
      <c r="E16" s="48">
        <f t="shared" si="3"/>
        <v>970000</v>
      </c>
      <c r="F16" s="48">
        <f t="shared" si="3"/>
        <v>970000</v>
      </c>
      <c r="G16" s="48">
        <f t="shared" si="3"/>
        <v>970000</v>
      </c>
      <c r="H16" s="48">
        <f t="shared" si="3"/>
        <v>970000</v>
      </c>
      <c r="I16" s="48">
        <f t="shared" si="3"/>
        <v>970000</v>
      </c>
    </row>
    <row r="17" spans="1:9" ht="16.5" customHeight="1">
      <c r="A17" s="61" t="s">
        <v>60</v>
      </c>
      <c r="B17" s="26"/>
      <c r="C17" s="30"/>
      <c r="D17" s="30"/>
      <c r="E17" s="45"/>
      <c r="F17" s="45"/>
      <c r="G17" s="45"/>
      <c r="H17" s="45"/>
      <c r="I17" s="45"/>
    </row>
    <row r="18" spans="1:9" ht="16.5" customHeight="1">
      <c r="A18" s="46" t="s">
        <v>61</v>
      </c>
      <c r="B18" s="52">
        <f>SUM(C18:I18)</f>
        <v>6734980</v>
      </c>
      <c r="C18" s="30">
        <f>892800+22180</f>
        <v>914980</v>
      </c>
      <c r="D18" s="30">
        <v>970000</v>
      </c>
      <c r="E18" s="30">
        <v>970000</v>
      </c>
      <c r="F18" s="30">
        <v>970000</v>
      </c>
      <c r="G18" s="30">
        <v>970000</v>
      </c>
      <c r="H18" s="30">
        <v>970000</v>
      </c>
      <c r="I18" s="30">
        <v>970000</v>
      </c>
    </row>
    <row r="19" spans="1:9" ht="16.5" customHeight="1">
      <c r="A19" s="46" t="s">
        <v>62</v>
      </c>
      <c r="B19" s="52">
        <f>SUM(C19:I19)</f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ht="16.5" customHeight="1">
      <c r="A20" s="46" t="s">
        <v>63</v>
      </c>
      <c r="B20" s="52">
        <f>SUM(C20:I20)</f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ht="16.5" customHeight="1">
      <c r="A21" s="46" t="s">
        <v>64</v>
      </c>
      <c r="B21" s="52">
        <f>SUM(C21:I21)</f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ht="15.75" customHeight="1">
      <c r="A22" s="46" t="s">
        <v>41</v>
      </c>
      <c r="B22" s="52">
        <f>SUM(C22:I22)</f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s="47" customFormat="1" ht="27.75" customHeight="1">
      <c r="A23" s="50" t="s">
        <v>65</v>
      </c>
      <c r="B23" s="53">
        <f>SUM(B25:B28)</f>
        <v>4500000</v>
      </c>
      <c r="C23" s="54">
        <f>SUM(C25:C28)</f>
        <v>4500000</v>
      </c>
      <c r="D23" s="54">
        <f aca="true" t="shared" si="4" ref="D23:I23">D25</f>
        <v>0</v>
      </c>
      <c r="E23" s="54">
        <f t="shared" si="4"/>
        <v>0</v>
      </c>
      <c r="F23" s="54">
        <f t="shared" si="4"/>
        <v>0</v>
      </c>
      <c r="G23" s="54">
        <f t="shared" si="4"/>
        <v>0</v>
      </c>
      <c r="H23" s="54">
        <f t="shared" si="4"/>
        <v>0</v>
      </c>
      <c r="I23" s="54">
        <f t="shared" si="4"/>
        <v>0</v>
      </c>
    </row>
    <row r="24" spans="1:9" ht="16.5" customHeight="1">
      <c r="A24" s="61" t="s">
        <v>60</v>
      </c>
      <c r="B24" s="26"/>
      <c r="C24" s="30"/>
      <c r="D24" s="30"/>
      <c r="E24" s="45"/>
      <c r="F24" s="45"/>
      <c r="G24" s="45"/>
      <c r="H24" s="45"/>
      <c r="I24" s="45"/>
    </row>
    <row r="25" spans="1:9" ht="16.5" customHeight="1">
      <c r="A25" s="46" t="s">
        <v>61</v>
      </c>
      <c r="B25" s="52">
        <f>SUM(C25:I25)</f>
        <v>2100000</v>
      </c>
      <c r="C25" s="30">
        <v>2100000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ht="16.5" customHeight="1">
      <c r="A26" s="46" t="s">
        <v>62</v>
      </c>
      <c r="B26" s="52">
        <f>SUM(C26:I26)</f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ht="16.5" customHeight="1">
      <c r="A27" s="46" t="s">
        <v>63</v>
      </c>
      <c r="B27" s="52">
        <f>SUM(C27:I27)</f>
        <v>2400000</v>
      </c>
      <c r="C27" s="30">
        <f>400000+2000000</f>
        <v>2400000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ht="16.5" customHeight="1">
      <c r="A28" s="46" t="s">
        <v>64</v>
      </c>
      <c r="B28" s="52">
        <f>SUM(C28:I28)</f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ht="18" customHeight="1">
      <c r="A29" s="46" t="s">
        <v>41</v>
      </c>
      <c r="B29" s="52">
        <f>SUM(C29:I29)</f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s="47" customFormat="1" ht="39" customHeight="1">
      <c r="A30" s="50" t="s">
        <v>66</v>
      </c>
      <c r="B30" s="53">
        <f>SUM(B32:B35)</f>
        <v>1829933</v>
      </c>
      <c r="C30" s="54">
        <f>SUM(C32:C35)</f>
        <v>1829933</v>
      </c>
      <c r="D30" s="54">
        <f aca="true" t="shared" si="5" ref="D30:I30">D32</f>
        <v>0</v>
      </c>
      <c r="E30" s="54">
        <f t="shared" si="5"/>
        <v>0</v>
      </c>
      <c r="F30" s="54">
        <f t="shared" si="5"/>
        <v>0</v>
      </c>
      <c r="G30" s="54">
        <f t="shared" si="5"/>
        <v>0</v>
      </c>
      <c r="H30" s="54">
        <f t="shared" si="5"/>
        <v>0</v>
      </c>
      <c r="I30" s="54">
        <f t="shared" si="5"/>
        <v>0</v>
      </c>
    </row>
    <row r="31" spans="1:9" ht="16.5" customHeight="1">
      <c r="A31" s="61" t="s">
        <v>60</v>
      </c>
      <c r="B31" s="26"/>
      <c r="C31" s="30"/>
      <c r="D31" s="30"/>
      <c r="E31" s="45"/>
      <c r="F31" s="45"/>
      <c r="G31" s="45"/>
      <c r="H31" s="45"/>
      <c r="I31" s="45"/>
    </row>
    <row r="32" spans="1:9" ht="16.5" customHeight="1">
      <c r="A32" s="46" t="s">
        <v>61</v>
      </c>
      <c r="B32" s="52">
        <f>SUM(C32:I32)</f>
        <v>1239933</v>
      </c>
      <c r="C32" s="30">
        <f>1403173-163240</f>
        <v>1239933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ht="16.5" customHeight="1">
      <c r="A33" s="46" t="s">
        <v>62</v>
      </c>
      <c r="B33" s="52">
        <f>SUM(C33:I33)</f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ht="16.5" customHeight="1">
      <c r="A34" s="46" t="s">
        <v>63</v>
      </c>
      <c r="B34" s="52">
        <f>SUM(C34:I34)</f>
        <v>590000</v>
      </c>
      <c r="C34" s="30">
        <v>590000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ht="16.5" customHeight="1">
      <c r="A35" s="46" t="s">
        <v>64</v>
      </c>
      <c r="B35" s="52">
        <f>SUM(C35:I35)</f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ht="16.5" customHeight="1">
      <c r="A36" s="46" t="s">
        <v>41</v>
      </c>
      <c r="B36" s="52">
        <f>SUM(C36:I36)</f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ht="38.25">
      <c r="A37" s="50" t="s">
        <v>83</v>
      </c>
      <c r="B37" s="53">
        <f>SUM(B39:B42)</f>
        <v>811000</v>
      </c>
      <c r="C37" s="54">
        <f>SUM(C39:C42)</f>
        <v>0</v>
      </c>
      <c r="D37" s="54">
        <f aca="true" t="shared" si="6" ref="D37:I37">D39</f>
        <v>811000</v>
      </c>
      <c r="E37" s="54">
        <f t="shared" si="6"/>
        <v>0</v>
      </c>
      <c r="F37" s="54">
        <f t="shared" si="6"/>
        <v>0</v>
      </c>
      <c r="G37" s="54">
        <f t="shared" si="6"/>
        <v>0</v>
      </c>
      <c r="H37" s="54">
        <f t="shared" si="6"/>
        <v>0</v>
      </c>
      <c r="I37" s="54">
        <f t="shared" si="6"/>
        <v>0</v>
      </c>
    </row>
    <row r="38" spans="1:9" ht="15">
      <c r="A38" s="61" t="s">
        <v>60</v>
      </c>
      <c r="B38" s="26"/>
      <c r="C38" s="30"/>
      <c r="D38" s="30"/>
      <c r="E38" s="45"/>
      <c r="F38" s="45"/>
      <c r="G38" s="45"/>
      <c r="H38" s="45"/>
      <c r="I38" s="45"/>
    </row>
    <row r="39" spans="1:9" ht="15">
      <c r="A39" s="46" t="s">
        <v>61</v>
      </c>
      <c r="B39" s="52">
        <f>SUM(C39:I39)</f>
        <v>811000</v>
      </c>
      <c r="C39" s="30">
        <v>0</v>
      </c>
      <c r="D39" s="30">
        <f>300000+511000</f>
        <v>811000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</row>
    <row r="40" spans="1:9" ht="15">
      <c r="A40" s="46" t="s">
        <v>62</v>
      </c>
      <c r="B40" s="52">
        <f>SUM(C40:I40)</f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ht="15">
      <c r="A41" s="46" t="s">
        <v>63</v>
      </c>
      <c r="B41" s="52">
        <f>SUM(C41:I41)</f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ht="15">
      <c r="A42" s="46" t="s">
        <v>64</v>
      </c>
      <c r="B42" s="52">
        <f>SUM(C42:I42)</f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</row>
    <row r="43" spans="1:9" ht="15">
      <c r="A43" s="46" t="s">
        <v>41</v>
      </c>
      <c r="B43" s="52">
        <f>SUM(C43:I43)</f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</row>
  </sheetData>
  <sheetProtection/>
  <mergeCells count="5">
    <mergeCell ref="H1:I1"/>
    <mergeCell ref="A5:A7"/>
    <mergeCell ref="B5:B7"/>
    <mergeCell ref="C5:I5"/>
    <mergeCell ref="A3:I3"/>
  </mergeCells>
  <printOptions horizontalCentered="1"/>
  <pageMargins left="0.1968503937007874" right="0" top="0.31496062992125984" bottom="0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SheetLayoutView="115" zoomScalePageLayoutView="0" workbookViewId="0" topLeftCell="A6">
      <pane xSplit="5" ySplit="1" topLeftCell="F7" activePane="bottomRight" state="frozen"/>
      <selection pane="topLeft" activeCell="A6" sqref="A6"/>
      <selection pane="topRight" activeCell="F6" sqref="F6"/>
      <selection pane="bottomLeft" activeCell="A7" sqref="A7"/>
      <selection pane="bottomRight" activeCell="B45" sqref="B45:B49"/>
    </sheetView>
  </sheetViews>
  <sheetFormatPr defaultColWidth="9.140625" defaultRowHeight="15"/>
  <cols>
    <col min="1" max="1" width="3.57421875" style="15" customWidth="1"/>
    <col min="2" max="2" width="26.00390625" style="11" customWidth="1"/>
    <col min="3" max="3" width="9.421875" style="6" customWidth="1"/>
    <col min="4" max="4" width="9.28125" style="16" bestFit="1" customWidth="1"/>
    <col min="5" max="5" width="12.57421875" style="16" bestFit="1" customWidth="1"/>
    <col min="6" max="7" width="11.7109375" style="6" bestFit="1" customWidth="1"/>
    <col min="8" max="12" width="10.421875" style="6" bestFit="1" customWidth="1"/>
    <col min="13" max="13" width="18.28125" style="6" customWidth="1"/>
    <col min="14" max="14" width="4.421875" style="6" bestFit="1" customWidth="1"/>
    <col min="15" max="15" width="4.8515625" style="6" customWidth="1"/>
    <col min="16" max="20" width="4.421875" style="6" bestFit="1" customWidth="1"/>
    <col min="21" max="21" width="20.57421875" style="13" customWidth="1"/>
    <col min="22" max="22" width="9.140625" style="10" customWidth="1"/>
    <col min="23" max="16384" width="9.140625" style="6" customWidth="1"/>
  </cols>
  <sheetData>
    <row r="1" spans="1:22" ht="15.75">
      <c r="A1" s="6"/>
      <c r="D1" s="6"/>
      <c r="E1" s="6"/>
      <c r="U1" s="55" t="s">
        <v>44</v>
      </c>
      <c r="V1" s="56"/>
    </row>
    <row r="2" spans="1:7" ht="15.75">
      <c r="A2" s="6"/>
      <c r="D2" s="6"/>
      <c r="E2" s="6"/>
      <c r="G2" s="12"/>
    </row>
    <row r="3" spans="1:22" ht="14.25" customHeight="1">
      <c r="A3" s="110" t="s">
        <v>43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4"/>
    </row>
    <row r="4" spans="1:5" ht="15">
      <c r="A4" s="6"/>
      <c r="D4" s="6"/>
      <c r="E4" s="6"/>
    </row>
    <row r="5" spans="1:21" ht="27" customHeight="1">
      <c r="A5" s="105" t="s">
        <v>10</v>
      </c>
      <c r="B5" s="95" t="s">
        <v>7</v>
      </c>
      <c r="C5" s="108" t="s">
        <v>46</v>
      </c>
      <c r="D5" s="95" t="s">
        <v>47</v>
      </c>
      <c r="E5" s="108" t="s">
        <v>48</v>
      </c>
      <c r="F5" s="108"/>
      <c r="G5" s="108"/>
      <c r="H5" s="108"/>
      <c r="I5" s="108"/>
      <c r="J5" s="108"/>
      <c r="K5" s="108"/>
      <c r="L5" s="108"/>
      <c r="M5" s="108" t="s">
        <v>58</v>
      </c>
      <c r="N5" s="108"/>
      <c r="O5" s="108"/>
      <c r="P5" s="108"/>
      <c r="Q5" s="108"/>
      <c r="R5" s="108"/>
      <c r="S5" s="108"/>
      <c r="T5" s="108"/>
      <c r="U5" s="111" t="s">
        <v>59</v>
      </c>
    </row>
    <row r="6" spans="1:21" ht="21.75" customHeight="1">
      <c r="A6" s="105"/>
      <c r="B6" s="97"/>
      <c r="C6" s="108"/>
      <c r="D6" s="97"/>
      <c r="E6" s="38" t="s">
        <v>4</v>
      </c>
      <c r="F6" s="38">
        <v>2014</v>
      </c>
      <c r="G6" s="38">
        <v>2015</v>
      </c>
      <c r="H6" s="38">
        <v>2016</v>
      </c>
      <c r="I6" s="38">
        <v>2017</v>
      </c>
      <c r="J6" s="38">
        <v>2018</v>
      </c>
      <c r="K6" s="38">
        <v>2019</v>
      </c>
      <c r="L6" s="38">
        <v>2020</v>
      </c>
      <c r="M6" s="38" t="s">
        <v>51</v>
      </c>
      <c r="N6" s="38">
        <v>2014</v>
      </c>
      <c r="O6" s="38">
        <v>2015</v>
      </c>
      <c r="P6" s="38">
        <v>2016</v>
      </c>
      <c r="Q6" s="38">
        <v>2017</v>
      </c>
      <c r="R6" s="38">
        <v>2018</v>
      </c>
      <c r="S6" s="38">
        <v>2019</v>
      </c>
      <c r="T6" s="38">
        <v>2020</v>
      </c>
      <c r="U6" s="112"/>
    </row>
    <row r="7" spans="1:21" ht="17.25" customHeight="1">
      <c r="A7" s="33">
        <v>1</v>
      </c>
      <c r="B7" s="38">
        <v>2</v>
      </c>
      <c r="C7" s="28">
        <v>3</v>
      </c>
      <c r="D7" s="38">
        <v>4</v>
      </c>
      <c r="E7" s="3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28">
        <v>15</v>
      </c>
      <c r="P7" s="28">
        <v>16</v>
      </c>
      <c r="Q7" s="28">
        <v>17</v>
      </c>
      <c r="R7" s="28">
        <v>18</v>
      </c>
      <c r="S7" s="28">
        <v>19</v>
      </c>
      <c r="T7" s="28">
        <v>20</v>
      </c>
      <c r="U7" s="34">
        <v>21</v>
      </c>
    </row>
    <row r="8" spans="1:21" ht="25.5" customHeight="1">
      <c r="A8" s="113" t="s">
        <v>50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</row>
    <row r="9" spans="1:21" ht="17.25" customHeight="1">
      <c r="A9" s="113" t="s">
        <v>13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5"/>
    </row>
    <row r="10" spans="1:21" ht="28.5" customHeight="1">
      <c r="A10" s="105" t="s">
        <v>5</v>
      </c>
      <c r="B10" s="106" t="s">
        <v>67</v>
      </c>
      <c r="C10" s="105">
        <v>2014</v>
      </c>
      <c r="D10" s="4" t="s">
        <v>4</v>
      </c>
      <c r="E10" s="57">
        <f>SUM(E11:E14)</f>
        <v>4197892.11</v>
      </c>
      <c r="F10" s="57">
        <f aca="true" t="shared" si="0" ref="F10:L10">SUM(F11:F14)</f>
        <v>4197892.11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98" t="s">
        <v>77</v>
      </c>
      <c r="N10" s="95">
        <v>13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8" t="s">
        <v>52</v>
      </c>
    </row>
    <row r="11" spans="1:21" ht="30.75" customHeight="1">
      <c r="A11" s="105"/>
      <c r="B11" s="106"/>
      <c r="C11" s="105"/>
      <c r="D11" s="32" t="s">
        <v>2</v>
      </c>
      <c r="E11" s="59">
        <f>SUM(F11:L11)</f>
        <v>1897892.11</v>
      </c>
      <c r="F11" s="25">
        <f>2000000-102107.89</f>
        <v>1897892.11</v>
      </c>
      <c r="G11" s="31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98"/>
      <c r="N11" s="96"/>
      <c r="O11" s="100"/>
      <c r="P11" s="100"/>
      <c r="Q11" s="100"/>
      <c r="R11" s="100"/>
      <c r="S11" s="100"/>
      <c r="T11" s="100"/>
      <c r="U11" s="98"/>
    </row>
    <row r="12" spans="1:21" ht="25.5" customHeight="1">
      <c r="A12" s="105"/>
      <c r="B12" s="106"/>
      <c r="C12" s="105"/>
      <c r="D12" s="28" t="s">
        <v>0</v>
      </c>
      <c r="E12" s="60">
        <f>SUM(F12:L12)</f>
        <v>0</v>
      </c>
      <c r="F12" s="8">
        <v>0</v>
      </c>
      <c r="G12" s="31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8"/>
      <c r="N12" s="96"/>
      <c r="O12" s="100"/>
      <c r="P12" s="100"/>
      <c r="Q12" s="100"/>
      <c r="R12" s="100"/>
      <c r="S12" s="100"/>
      <c r="T12" s="100"/>
      <c r="U12" s="98"/>
    </row>
    <row r="13" spans="1:21" ht="19.5" customHeight="1">
      <c r="A13" s="105"/>
      <c r="B13" s="106"/>
      <c r="C13" s="105"/>
      <c r="D13" s="28" t="s">
        <v>1</v>
      </c>
      <c r="E13" s="59">
        <f>SUM(F13:L13)</f>
        <v>2300000</v>
      </c>
      <c r="F13" s="7">
        <f>300000+2000000</f>
        <v>2300000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8"/>
      <c r="N13" s="96"/>
      <c r="O13" s="100"/>
      <c r="P13" s="100"/>
      <c r="Q13" s="100"/>
      <c r="R13" s="100"/>
      <c r="S13" s="100"/>
      <c r="T13" s="100"/>
      <c r="U13" s="98"/>
    </row>
    <row r="14" spans="1:21" ht="25.5" customHeight="1">
      <c r="A14" s="105"/>
      <c r="B14" s="106"/>
      <c r="C14" s="105"/>
      <c r="D14" s="28" t="s">
        <v>3</v>
      </c>
      <c r="E14" s="60">
        <f>SUM(F14:L14)</f>
        <v>0</v>
      </c>
      <c r="F14" s="8">
        <v>0</v>
      </c>
      <c r="G14" s="31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98"/>
      <c r="N14" s="97"/>
      <c r="O14" s="101"/>
      <c r="P14" s="101"/>
      <c r="Q14" s="101"/>
      <c r="R14" s="101"/>
      <c r="S14" s="101"/>
      <c r="T14" s="101"/>
      <c r="U14" s="98"/>
    </row>
    <row r="15" spans="1:21" ht="22.5" customHeight="1">
      <c r="A15" s="105" t="s">
        <v>11</v>
      </c>
      <c r="B15" s="106" t="s">
        <v>68</v>
      </c>
      <c r="C15" s="105">
        <v>2014</v>
      </c>
      <c r="D15" s="4" t="s">
        <v>4</v>
      </c>
      <c r="E15" s="58">
        <f aca="true" t="shared" si="1" ref="E15:L15">SUM(E16:E19)</f>
        <v>669933</v>
      </c>
      <c r="F15" s="58">
        <f t="shared" si="1"/>
        <v>669933</v>
      </c>
      <c r="G15" s="58">
        <f t="shared" si="1"/>
        <v>0</v>
      </c>
      <c r="H15" s="58">
        <f t="shared" si="1"/>
        <v>0</v>
      </c>
      <c r="I15" s="58">
        <f t="shared" si="1"/>
        <v>0</v>
      </c>
      <c r="J15" s="58">
        <f t="shared" si="1"/>
        <v>0</v>
      </c>
      <c r="K15" s="58">
        <f t="shared" si="1"/>
        <v>0</v>
      </c>
      <c r="L15" s="58">
        <f t="shared" si="1"/>
        <v>0</v>
      </c>
      <c r="M15" s="98" t="s">
        <v>74</v>
      </c>
      <c r="N15" s="95">
        <v>38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8" t="s">
        <v>53</v>
      </c>
    </row>
    <row r="16" spans="1:21" ht="21.75" customHeight="1">
      <c r="A16" s="105"/>
      <c r="B16" s="106"/>
      <c r="C16" s="105"/>
      <c r="D16" s="32" t="s">
        <v>2</v>
      </c>
      <c r="E16" s="60">
        <f>SUM(F16:L16)</f>
        <v>479933</v>
      </c>
      <c r="F16" s="7">
        <f>643173-163240</f>
        <v>479933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98"/>
      <c r="N16" s="96"/>
      <c r="O16" s="100"/>
      <c r="P16" s="100"/>
      <c r="Q16" s="100"/>
      <c r="R16" s="100"/>
      <c r="S16" s="100"/>
      <c r="T16" s="100"/>
      <c r="U16" s="98"/>
    </row>
    <row r="17" spans="1:21" ht="18" customHeight="1">
      <c r="A17" s="105"/>
      <c r="B17" s="106"/>
      <c r="C17" s="105"/>
      <c r="D17" s="28" t="s">
        <v>0</v>
      </c>
      <c r="E17" s="60">
        <f>SUM(F17:L17)</f>
        <v>0</v>
      </c>
      <c r="F17" s="8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98"/>
      <c r="N17" s="96"/>
      <c r="O17" s="100"/>
      <c r="P17" s="100"/>
      <c r="Q17" s="100"/>
      <c r="R17" s="100"/>
      <c r="S17" s="100"/>
      <c r="T17" s="100"/>
      <c r="U17" s="98"/>
    </row>
    <row r="18" spans="1:22" ht="23.25" customHeight="1">
      <c r="A18" s="105"/>
      <c r="B18" s="106"/>
      <c r="C18" s="105"/>
      <c r="D18" s="28" t="s">
        <v>1</v>
      </c>
      <c r="E18" s="60">
        <f>SUM(F18:L18)</f>
        <v>190000</v>
      </c>
      <c r="F18" s="8">
        <v>190000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98"/>
      <c r="N18" s="96"/>
      <c r="O18" s="100"/>
      <c r="P18" s="100"/>
      <c r="Q18" s="100"/>
      <c r="R18" s="100"/>
      <c r="S18" s="100"/>
      <c r="T18" s="100"/>
      <c r="U18" s="98"/>
      <c r="V18" s="6"/>
    </row>
    <row r="19" spans="1:22" ht="19.5" customHeight="1">
      <c r="A19" s="105"/>
      <c r="B19" s="106"/>
      <c r="C19" s="105"/>
      <c r="D19" s="28" t="s">
        <v>3</v>
      </c>
      <c r="E19" s="60">
        <f>SUM(F19:L19)</f>
        <v>0</v>
      </c>
      <c r="F19" s="8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98"/>
      <c r="N19" s="97"/>
      <c r="O19" s="101"/>
      <c r="P19" s="101"/>
      <c r="Q19" s="101"/>
      <c r="R19" s="101"/>
      <c r="S19" s="101"/>
      <c r="T19" s="101"/>
      <c r="U19" s="98"/>
      <c r="V19" s="6"/>
    </row>
    <row r="20" spans="1:22" ht="29.25" customHeight="1">
      <c r="A20" s="105" t="s">
        <v>12</v>
      </c>
      <c r="B20" s="106" t="s">
        <v>69</v>
      </c>
      <c r="C20" s="105">
        <v>2014</v>
      </c>
      <c r="D20" s="4" t="s">
        <v>4</v>
      </c>
      <c r="E20" s="58">
        <f aca="true" t="shared" si="2" ref="E20:L20">SUM(E21:E24)</f>
        <v>180000</v>
      </c>
      <c r="F20" s="58">
        <f t="shared" si="2"/>
        <v>180000</v>
      </c>
      <c r="G20" s="58">
        <f t="shared" si="2"/>
        <v>0</v>
      </c>
      <c r="H20" s="58">
        <f t="shared" si="2"/>
        <v>0</v>
      </c>
      <c r="I20" s="58">
        <f t="shared" si="2"/>
        <v>0</v>
      </c>
      <c r="J20" s="58">
        <f t="shared" si="2"/>
        <v>0</v>
      </c>
      <c r="K20" s="58">
        <f t="shared" si="2"/>
        <v>0</v>
      </c>
      <c r="L20" s="58">
        <f t="shared" si="2"/>
        <v>0</v>
      </c>
      <c r="M20" s="98" t="s">
        <v>78</v>
      </c>
      <c r="N20" s="95">
        <v>33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8" t="s">
        <v>54</v>
      </c>
      <c r="V20" s="6"/>
    </row>
    <row r="21" spans="1:22" ht="24" customHeight="1">
      <c r="A21" s="105"/>
      <c r="B21" s="106"/>
      <c r="C21" s="105"/>
      <c r="D21" s="32" t="s">
        <v>2</v>
      </c>
      <c r="E21" s="60">
        <f>SUM(F21:L21)</f>
        <v>120000</v>
      </c>
      <c r="F21" s="7">
        <v>120000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98"/>
      <c r="N21" s="96"/>
      <c r="O21" s="100"/>
      <c r="P21" s="100"/>
      <c r="Q21" s="100"/>
      <c r="R21" s="100"/>
      <c r="S21" s="100"/>
      <c r="T21" s="100"/>
      <c r="U21" s="98"/>
      <c r="V21" s="6"/>
    </row>
    <row r="22" spans="1:22" ht="20.25" customHeight="1">
      <c r="A22" s="105"/>
      <c r="B22" s="106"/>
      <c r="C22" s="105"/>
      <c r="D22" s="28" t="s">
        <v>0</v>
      </c>
      <c r="E22" s="60">
        <f>SUM(F22:L22)</f>
        <v>0</v>
      </c>
      <c r="F22" s="8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98"/>
      <c r="N22" s="96"/>
      <c r="O22" s="100"/>
      <c r="P22" s="100"/>
      <c r="Q22" s="100"/>
      <c r="R22" s="100"/>
      <c r="S22" s="100"/>
      <c r="T22" s="100"/>
      <c r="U22" s="98"/>
      <c r="V22" s="6"/>
    </row>
    <row r="23" spans="1:22" ht="24.75" customHeight="1">
      <c r="A23" s="105"/>
      <c r="B23" s="106"/>
      <c r="C23" s="105"/>
      <c r="D23" s="28" t="s">
        <v>1</v>
      </c>
      <c r="E23" s="60">
        <f>SUM(F23:L23)</f>
        <v>60000</v>
      </c>
      <c r="F23" s="8">
        <v>60000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98"/>
      <c r="N23" s="96"/>
      <c r="O23" s="100"/>
      <c r="P23" s="100"/>
      <c r="Q23" s="100"/>
      <c r="R23" s="100"/>
      <c r="S23" s="100"/>
      <c r="T23" s="100"/>
      <c r="U23" s="98"/>
      <c r="V23" s="6"/>
    </row>
    <row r="24" spans="1:22" ht="24" customHeight="1">
      <c r="A24" s="105"/>
      <c r="B24" s="106"/>
      <c r="C24" s="105"/>
      <c r="D24" s="28" t="s">
        <v>3</v>
      </c>
      <c r="E24" s="60">
        <f>SUM(F24:L24)</f>
        <v>0</v>
      </c>
      <c r="F24" s="8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98"/>
      <c r="N24" s="97"/>
      <c r="O24" s="101"/>
      <c r="P24" s="101"/>
      <c r="Q24" s="101"/>
      <c r="R24" s="101"/>
      <c r="S24" s="101"/>
      <c r="T24" s="101"/>
      <c r="U24" s="98"/>
      <c r="V24" s="6"/>
    </row>
    <row r="25" spans="1:22" ht="33.75" customHeight="1">
      <c r="A25" s="105" t="s">
        <v>16</v>
      </c>
      <c r="B25" s="106" t="s">
        <v>85</v>
      </c>
      <c r="C25" s="105">
        <v>2014</v>
      </c>
      <c r="D25" s="4" t="s">
        <v>4</v>
      </c>
      <c r="E25" s="58">
        <f aca="true" t="shared" si="3" ref="E25:L25">SUM(E26:E29)</f>
        <v>300000</v>
      </c>
      <c r="F25" s="58">
        <f t="shared" si="3"/>
        <v>0</v>
      </c>
      <c r="G25" s="58">
        <f t="shared" si="3"/>
        <v>300000</v>
      </c>
      <c r="H25" s="58">
        <f t="shared" si="3"/>
        <v>0</v>
      </c>
      <c r="I25" s="58">
        <f t="shared" si="3"/>
        <v>0</v>
      </c>
      <c r="J25" s="58">
        <f t="shared" si="3"/>
        <v>0</v>
      </c>
      <c r="K25" s="58">
        <f t="shared" si="3"/>
        <v>0</v>
      </c>
      <c r="L25" s="58">
        <f t="shared" si="3"/>
        <v>0</v>
      </c>
      <c r="M25" s="98" t="s">
        <v>87</v>
      </c>
      <c r="N25" s="99">
        <v>0</v>
      </c>
      <c r="O25" s="95">
        <v>100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8" t="s">
        <v>86</v>
      </c>
      <c r="V25" s="6"/>
    </row>
    <row r="26" spans="1:22" ht="43.5" customHeight="1">
      <c r="A26" s="105"/>
      <c r="B26" s="106"/>
      <c r="C26" s="105"/>
      <c r="D26" s="32" t="s">
        <v>2</v>
      </c>
      <c r="E26" s="60">
        <f>SUM(F26:L26)</f>
        <v>300000</v>
      </c>
      <c r="F26" s="8">
        <v>0</v>
      </c>
      <c r="G26" s="8">
        <v>300000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98"/>
      <c r="N26" s="100"/>
      <c r="O26" s="96"/>
      <c r="P26" s="100"/>
      <c r="Q26" s="100"/>
      <c r="R26" s="100"/>
      <c r="S26" s="100"/>
      <c r="T26" s="100"/>
      <c r="U26" s="98"/>
      <c r="V26" s="6"/>
    </row>
    <row r="27" spans="1:22" ht="33" customHeight="1">
      <c r="A27" s="105"/>
      <c r="B27" s="106"/>
      <c r="C27" s="105"/>
      <c r="D27" s="28" t="s">
        <v>0</v>
      </c>
      <c r="E27" s="60">
        <f>SUM(F27:L27)</f>
        <v>0</v>
      </c>
      <c r="F27" s="8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98"/>
      <c r="N27" s="100"/>
      <c r="O27" s="96"/>
      <c r="P27" s="100"/>
      <c r="Q27" s="100"/>
      <c r="R27" s="100"/>
      <c r="S27" s="100"/>
      <c r="T27" s="100"/>
      <c r="U27" s="98"/>
      <c r="V27" s="6"/>
    </row>
    <row r="28" spans="1:22" ht="31.5" customHeight="1">
      <c r="A28" s="105"/>
      <c r="B28" s="106"/>
      <c r="C28" s="105"/>
      <c r="D28" s="28" t="s">
        <v>1</v>
      </c>
      <c r="E28" s="60">
        <f>SUM(F28:L28)</f>
        <v>0</v>
      </c>
      <c r="F28" s="8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98"/>
      <c r="N28" s="100"/>
      <c r="O28" s="96"/>
      <c r="P28" s="100"/>
      <c r="Q28" s="100"/>
      <c r="R28" s="100"/>
      <c r="S28" s="100"/>
      <c r="T28" s="100"/>
      <c r="U28" s="98"/>
      <c r="V28" s="6"/>
    </row>
    <row r="29" spans="1:22" ht="28.5" customHeight="1">
      <c r="A29" s="105"/>
      <c r="B29" s="106"/>
      <c r="C29" s="105"/>
      <c r="D29" s="28" t="s">
        <v>3</v>
      </c>
      <c r="E29" s="60">
        <f>SUM(F29:L29)</f>
        <v>0</v>
      </c>
      <c r="F29" s="8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98"/>
      <c r="N29" s="101"/>
      <c r="O29" s="97"/>
      <c r="P29" s="101"/>
      <c r="Q29" s="101"/>
      <c r="R29" s="101"/>
      <c r="S29" s="101"/>
      <c r="T29" s="101"/>
      <c r="U29" s="98"/>
      <c r="V29" s="6"/>
    </row>
    <row r="30" spans="1:22" ht="26.25" customHeight="1">
      <c r="A30" s="105" t="s">
        <v>17</v>
      </c>
      <c r="B30" s="106" t="s">
        <v>81</v>
      </c>
      <c r="C30" s="105">
        <v>2014</v>
      </c>
      <c r="D30" s="4" t="s">
        <v>4</v>
      </c>
      <c r="E30" s="58">
        <f aca="true" t="shared" si="4" ref="E30:L30">SUM(E31:E34)</f>
        <v>980000</v>
      </c>
      <c r="F30" s="58">
        <f t="shared" si="4"/>
        <v>980000</v>
      </c>
      <c r="G30" s="58">
        <f t="shared" si="4"/>
        <v>0</v>
      </c>
      <c r="H30" s="58">
        <f t="shared" si="4"/>
        <v>0</v>
      </c>
      <c r="I30" s="58">
        <f t="shared" si="4"/>
        <v>0</v>
      </c>
      <c r="J30" s="58">
        <f t="shared" si="4"/>
        <v>0</v>
      </c>
      <c r="K30" s="58">
        <f t="shared" si="4"/>
        <v>0</v>
      </c>
      <c r="L30" s="58">
        <f t="shared" si="4"/>
        <v>0</v>
      </c>
      <c r="M30" s="98" t="s">
        <v>75</v>
      </c>
      <c r="N30" s="95">
        <v>43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8" t="s">
        <v>55</v>
      </c>
      <c r="V30" s="6"/>
    </row>
    <row r="31" spans="1:22" ht="21.75" customHeight="1">
      <c r="A31" s="105"/>
      <c r="B31" s="106"/>
      <c r="C31" s="105"/>
      <c r="D31" s="32" t="s">
        <v>2</v>
      </c>
      <c r="E31" s="60">
        <f>SUM(F31:L31)</f>
        <v>640000</v>
      </c>
      <c r="F31" s="7">
        <v>640000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98"/>
      <c r="N31" s="96"/>
      <c r="O31" s="100"/>
      <c r="P31" s="100"/>
      <c r="Q31" s="100"/>
      <c r="R31" s="100"/>
      <c r="S31" s="100"/>
      <c r="T31" s="100"/>
      <c r="U31" s="98"/>
      <c r="V31" s="6"/>
    </row>
    <row r="32" spans="1:22" ht="21.75" customHeight="1">
      <c r="A32" s="105"/>
      <c r="B32" s="106"/>
      <c r="C32" s="105"/>
      <c r="D32" s="28" t="s">
        <v>0</v>
      </c>
      <c r="E32" s="60">
        <f>SUM(F32:L32)</f>
        <v>0</v>
      </c>
      <c r="F32" s="8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98"/>
      <c r="N32" s="96"/>
      <c r="O32" s="100"/>
      <c r="P32" s="100"/>
      <c r="Q32" s="100"/>
      <c r="R32" s="100"/>
      <c r="S32" s="100"/>
      <c r="T32" s="100"/>
      <c r="U32" s="98"/>
      <c r="V32" s="6"/>
    </row>
    <row r="33" spans="1:22" ht="25.5" customHeight="1">
      <c r="A33" s="105"/>
      <c r="B33" s="106"/>
      <c r="C33" s="105"/>
      <c r="D33" s="28" t="s">
        <v>1</v>
      </c>
      <c r="E33" s="60">
        <f>SUM(F33:L33)</f>
        <v>340000</v>
      </c>
      <c r="F33" s="8">
        <v>340000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98"/>
      <c r="N33" s="96"/>
      <c r="O33" s="100"/>
      <c r="P33" s="100"/>
      <c r="Q33" s="100"/>
      <c r="R33" s="100"/>
      <c r="S33" s="100"/>
      <c r="T33" s="100"/>
      <c r="U33" s="98"/>
      <c r="V33" s="6"/>
    </row>
    <row r="34" spans="1:22" ht="21" customHeight="1">
      <c r="A34" s="105"/>
      <c r="B34" s="106"/>
      <c r="C34" s="105"/>
      <c r="D34" s="28" t="s">
        <v>3</v>
      </c>
      <c r="E34" s="60">
        <f>SUM(F34:L34)</f>
        <v>0</v>
      </c>
      <c r="F34" s="8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98"/>
      <c r="N34" s="97"/>
      <c r="O34" s="101"/>
      <c r="P34" s="101"/>
      <c r="Q34" s="101"/>
      <c r="R34" s="101"/>
      <c r="S34" s="101"/>
      <c r="T34" s="101"/>
      <c r="U34" s="98"/>
      <c r="V34" s="6"/>
    </row>
    <row r="35" spans="1:22" ht="18.75" customHeight="1">
      <c r="A35" s="105" t="s">
        <v>18</v>
      </c>
      <c r="B35" s="106" t="s">
        <v>70</v>
      </c>
      <c r="C35" s="105" t="s">
        <v>45</v>
      </c>
      <c r="D35" s="4" t="s">
        <v>4</v>
      </c>
      <c r="E35" s="58">
        <f aca="true" t="shared" si="5" ref="E35:L35">SUM(E36:E39)</f>
        <v>5068087.890000001</v>
      </c>
      <c r="F35" s="58">
        <f t="shared" si="5"/>
        <v>1048087.89</v>
      </c>
      <c r="G35" s="58">
        <f t="shared" si="5"/>
        <v>670000</v>
      </c>
      <c r="H35" s="58">
        <f t="shared" si="5"/>
        <v>670000</v>
      </c>
      <c r="I35" s="58">
        <f t="shared" si="5"/>
        <v>670000</v>
      </c>
      <c r="J35" s="58">
        <f t="shared" si="5"/>
        <v>670000</v>
      </c>
      <c r="K35" s="58">
        <f t="shared" si="5"/>
        <v>670000</v>
      </c>
      <c r="L35" s="58">
        <f t="shared" si="5"/>
        <v>670000</v>
      </c>
      <c r="M35" s="98" t="s">
        <v>76</v>
      </c>
      <c r="N35" s="102">
        <v>100</v>
      </c>
      <c r="O35" s="102">
        <v>100</v>
      </c>
      <c r="P35" s="102">
        <v>100</v>
      </c>
      <c r="Q35" s="102">
        <v>100</v>
      </c>
      <c r="R35" s="102">
        <v>100</v>
      </c>
      <c r="S35" s="102">
        <v>100</v>
      </c>
      <c r="T35" s="102">
        <v>100</v>
      </c>
      <c r="U35" s="98" t="s">
        <v>56</v>
      </c>
      <c r="V35" s="6"/>
    </row>
    <row r="36" spans="1:22" ht="16.5" customHeight="1">
      <c r="A36" s="105"/>
      <c r="B36" s="106"/>
      <c r="C36" s="105"/>
      <c r="D36" s="32" t="s">
        <v>2</v>
      </c>
      <c r="E36" s="60">
        <f>SUM(F36:L36)</f>
        <v>4968087.890000001</v>
      </c>
      <c r="F36" s="7">
        <f>823800+102107.89+22180</f>
        <v>948087.89</v>
      </c>
      <c r="G36" s="8">
        <v>670000</v>
      </c>
      <c r="H36" s="8">
        <v>670000</v>
      </c>
      <c r="I36" s="8">
        <v>670000</v>
      </c>
      <c r="J36" s="8">
        <v>670000</v>
      </c>
      <c r="K36" s="8">
        <v>670000</v>
      </c>
      <c r="L36" s="8">
        <v>670000</v>
      </c>
      <c r="M36" s="98"/>
      <c r="N36" s="103"/>
      <c r="O36" s="103"/>
      <c r="P36" s="103"/>
      <c r="Q36" s="103"/>
      <c r="R36" s="103"/>
      <c r="S36" s="103"/>
      <c r="T36" s="103"/>
      <c r="U36" s="98"/>
      <c r="V36" s="6"/>
    </row>
    <row r="37" spans="1:22" ht="15" customHeight="1">
      <c r="A37" s="105"/>
      <c r="B37" s="106"/>
      <c r="C37" s="105"/>
      <c r="D37" s="28" t="s">
        <v>0</v>
      </c>
      <c r="E37" s="60">
        <f>SUM(F37:L37)</f>
        <v>0</v>
      </c>
      <c r="F37" s="8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98"/>
      <c r="N37" s="103"/>
      <c r="O37" s="103"/>
      <c r="P37" s="103"/>
      <c r="Q37" s="103"/>
      <c r="R37" s="103"/>
      <c r="S37" s="103"/>
      <c r="T37" s="103"/>
      <c r="U37" s="98"/>
      <c r="V37" s="6"/>
    </row>
    <row r="38" spans="1:22" ht="14.25" customHeight="1">
      <c r="A38" s="105"/>
      <c r="B38" s="106"/>
      <c r="C38" s="105"/>
      <c r="D38" s="28" t="s">
        <v>1</v>
      </c>
      <c r="E38" s="60">
        <f>SUM(F38:L38)</f>
        <v>100000</v>
      </c>
      <c r="F38" s="9">
        <v>100000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98"/>
      <c r="N38" s="103"/>
      <c r="O38" s="103"/>
      <c r="P38" s="103"/>
      <c r="Q38" s="103"/>
      <c r="R38" s="103"/>
      <c r="S38" s="103"/>
      <c r="T38" s="103"/>
      <c r="U38" s="98"/>
      <c r="V38" s="6"/>
    </row>
    <row r="39" spans="1:22" ht="13.5" customHeight="1">
      <c r="A39" s="105"/>
      <c r="B39" s="106"/>
      <c r="C39" s="105"/>
      <c r="D39" s="28" t="s">
        <v>3</v>
      </c>
      <c r="E39" s="60">
        <f>SUM(F39:L39)</f>
        <v>0</v>
      </c>
      <c r="F39" s="8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98"/>
      <c r="N39" s="104"/>
      <c r="O39" s="104"/>
      <c r="P39" s="104"/>
      <c r="Q39" s="104"/>
      <c r="R39" s="104"/>
      <c r="S39" s="104"/>
      <c r="T39" s="104"/>
      <c r="U39" s="98"/>
      <c r="V39" s="6"/>
    </row>
    <row r="40" spans="1:21" ht="19.5" customHeight="1">
      <c r="A40" s="105" t="s">
        <v>84</v>
      </c>
      <c r="B40" s="106" t="s">
        <v>71</v>
      </c>
      <c r="C40" s="105" t="s">
        <v>45</v>
      </c>
      <c r="D40" s="4" t="s">
        <v>4</v>
      </c>
      <c r="E40" s="58">
        <f aca="true" t="shared" si="6" ref="E40:L40">SUM(E41:E44)</f>
        <v>1969000</v>
      </c>
      <c r="F40" s="58">
        <f t="shared" si="6"/>
        <v>169000</v>
      </c>
      <c r="G40" s="58">
        <f t="shared" si="6"/>
        <v>300000</v>
      </c>
      <c r="H40" s="58">
        <f t="shared" si="6"/>
        <v>300000</v>
      </c>
      <c r="I40" s="58">
        <f t="shared" si="6"/>
        <v>300000</v>
      </c>
      <c r="J40" s="58">
        <f t="shared" si="6"/>
        <v>300000</v>
      </c>
      <c r="K40" s="58">
        <f t="shared" si="6"/>
        <v>300000</v>
      </c>
      <c r="L40" s="58">
        <f t="shared" si="6"/>
        <v>300000</v>
      </c>
      <c r="M40" s="98" t="s">
        <v>79</v>
      </c>
      <c r="N40" s="95">
        <v>3</v>
      </c>
      <c r="O40" s="95">
        <v>3</v>
      </c>
      <c r="P40" s="95">
        <v>3</v>
      </c>
      <c r="Q40" s="95">
        <v>3</v>
      </c>
      <c r="R40" s="95">
        <v>3</v>
      </c>
      <c r="S40" s="95">
        <v>3</v>
      </c>
      <c r="T40" s="95">
        <v>3</v>
      </c>
      <c r="U40" s="98" t="s">
        <v>57</v>
      </c>
    </row>
    <row r="41" spans="1:21" ht="20.25" customHeight="1">
      <c r="A41" s="105"/>
      <c r="B41" s="106"/>
      <c r="C41" s="105"/>
      <c r="D41" s="32" t="s">
        <v>2</v>
      </c>
      <c r="E41" s="60">
        <f>SUM(F41:L41)</f>
        <v>1969000</v>
      </c>
      <c r="F41" s="7">
        <v>169000</v>
      </c>
      <c r="G41" s="8">
        <v>300000</v>
      </c>
      <c r="H41" s="8">
        <v>300000</v>
      </c>
      <c r="I41" s="8">
        <v>300000</v>
      </c>
      <c r="J41" s="8">
        <v>300000</v>
      </c>
      <c r="K41" s="8">
        <v>300000</v>
      </c>
      <c r="L41" s="8">
        <v>300000</v>
      </c>
      <c r="M41" s="98"/>
      <c r="N41" s="96"/>
      <c r="O41" s="96"/>
      <c r="P41" s="96"/>
      <c r="Q41" s="96"/>
      <c r="R41" s="96"/>
      <c r="S41" s="96"/>
      <c r="T41" s="96"/>
      <c r="U41" s="98"/>
    </row>
    <row r="42" spans="1:21" ht="15.75" customHeight="1">
      <c r="A42" s="105"/>
      <c r="B42" s="106"/>
      <c r="C42" s="105"/>
      <c r="D42" s="28" t="s">
        <v>0</v>
      </c>
      <c r="E42" s="60">
        <f>SUM(F42:L42)</f>
        <v>0</v>
      </c>
      <c r="F42" s="8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98"/>
      <c r="N42" s="96"/>
      <c r="O42" s="96"/>
      <c r="P42" s="96"/>
      <c r="Q42" s="96"/>
      <c r="R42" s="96"/>
      <c r="S42" s="96"/>
      <c r="T42" s="96"/>
      <c r="U42" s="98"/>
    </row>
    <row r="43" spans="1:21" ht="16.5" customHeight="1">
      <c r="A43" s="105"/>
      <c r="B43" s="106"/>
      <c r="C43" s="105"/>
      <c r="D43" s="28" t="s">
        <v>1</v>
      </c>
      <c r="E43" s="60">
        <f>SUM(F43:L43)</f>
        <v>0</v>
      </c>
      <c r="F43" s="8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98"/>
      <c r="N43" s="96"/>
      <c r="O43" s="96"/>
      <c r="P43" s="96"/>
      <c r="Q43" s="96"/>
      <c r="R43" s="96"/>
      <c r="S43" s="96"/>
      <c r="T43" s="96"/>
      <c r="U43" s="98"/>
    </row>
    <row r="44" spans="1:21" ht="16.5" customHeight="1">
      <c r="A44" s="105"/>
      <c r="B44" s="106"/>
      <c r="C44" s="105"/>
      <c r="D44" s="28" t="s">
        <v>3</v>
      </c>
      <c r="E44" s="60">
        <f>SUM(F44:L44)</f>
        <v>0</v>
      </c>
      <c r="F44" s="8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98"/>
      <c r="N44" s="97"/>
      <c r="O44" s="97"/>
      <c r="P44" s="97"/>
      <c r="Q44" s="97"/>
      <c r="R44" s="97"/>
      <c r="S44" s="97"/>
      <c r="T44" s="97"/>
      <c r="U44" s="98"/>
    </row>
    <row r="45" spans="1:21" ht="16.5" customHeight="1">
      <c r="A45" s="105" t="s">
        <v>89</v>
      </c>
      <c r="B45" s="106" t="s">
        <v>92</v>
      </c>
      <c r="C45" s="105" t="s">
        <v>45</v>
      </c>
      <c r="D45" s="4" t="s">
        <v>4</v>
      </c>
      <c r="E45" s="58">
        <f aca="true" t="shared" si="7" ref="E45:L45">SUM(E46:E49)</f>
        <v>511000</v>
      </c>
      <c r="F45" s="58">
        <f t="shared" si="7"/>
        <v>0</v>
      </c>
      <c r="G45" s="58">
        <f t="shared" si="7"/>
        <v>511000</v>
      </c>
      <c r="H45" s="58">
        <f t="shared" si="7"/>
        <v>0</v>
      </c>
      <c r="I45" s="58">
        <f t="shared" si="7"/>
        <v>0</v>
      </c>
      <c r="J45" s="58">
        <f t="shared" si="7"/>
        <v>0</v>
      </c>
      <c r="K45" s="58">
        <f t="shared" si="7"/>
        <v>0</v>
      </c>
      <c r="L45" s="58">
        <f t="shared" si="7"/>
        <v>0</v>
      </c>
      <c r="M45" s="98" t="s">
        <v>90</v>
      </c>
      <c r="N45" s="99">
        <v>0</v>
      </c>
      <c r="O45" s="95">
        <v>100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8" t="s">
        <v>91</v>
      </c>
    </row>
    <row r="46" spans="1:21" ht="16.5" customHeight="1">
      <c r="A46" s="105"/>
      <c r="B46" s="106"/>
      <c r="C46" s="105"/>
      <c r="D46" s="32" t="s">
        <v>2</v>
      </c>
      <c r="E46" s="60">
        <f>SUM(F46:L46)</f>
        <v>511000</v>
      </c>
      <c r="F46" s="8">
        <v>0</v>
      </c>
      <c r="G46" s="8">
        <v>511000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98"/>
      <c r="N46" s="100"/>
      <c r="O46" s="96"/>
      <c r="P46" s="100"/>
      <c r="Q46" s="100"/>
      <c r="R46" s="100"/>
      <c r="S46" s="100"/>
      <c r="T46" s="100"/>
      <c r="U46" s="98"/>
    </row>
    <row r="47" spans="1:21" ht="16.5" customHeight="1">
      <c r="A47" s="105"/>
      <c r="B47" s="106"/>
      <c r="C47" s="105"/>
      <c r="D47" s="74" t="s">
        <v>0</v>
      </c>
      <c r="E47" s="60">
        <f>SUM(F47:L47)</f>
        <v>0</v>
      </c>
      <c r="F47" s="8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98"/>
      <c r="N47" s="100"/>
      <c r="O47" s="96"/>
      <c r="P47" s="100"/>
      <c r="Q47" s="100"/>
      <c r="R47" s="100"/>
      <c r="S47" s="100"/>
      <c r="T47" s="100"/>
      <c r="U47" s="98"/>
    </row>
    <row r="48" spans="1:21" ht="16.5" customHeight="1">
      <c r="A48" s="105"/>
      <c r="B48" s="106"/>
      <c r="C48" s="105"/>
      <c r="D48" s="74" t="s">
        <v>1</v>
      </c>
      <c r="E48" s="60">
        <f>SUM(F48:L48)</f>
        <v>0</v>
      </c>
      <c r="F48" s="8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98"/>
      <c r="N48" s="100"/>
      <c r="O48" s="96"/>
      <c r="P48" s="100"/>
      <c r="Q48" s="100"/>
      <c r="R48" s="100"/>
      <c r="S48" s="100"/>
      <c r="T48" s="100"/>
      <c r="U48" s="98"/>
    </row>
    <row r="49" spans="1:21" ht="16.5" customHeight="1">
      <c r="A49" s="105"/>
      <c r="B49" s="106"/>
      <c r="C49" s="105"/>
      <c r="D49" s="74" t="s">
        <v>3</v>
      </c>
      <c r="E49" s="60">
        <f>SUM(F49:L49)</f>
        <v>0</v>
      </c>
      <c r="F49" s="8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98"/>
      <c r="N49" s="101"/>
      <c r="O49" s="97"/>
      <c r="P49" s="101"/>
      <c r="Q49" s="101"/>
      <c r="R49" s="101"/>
      <c r="S49" s="101"/>
      <c r="T49" s="101"/>
      <c r="U49" s="98"/>
    </row>
    <row r="50" spans="1:21" ht="15" customHeight="1">
      <c r="A50" s="105"/>
      <c r="B50" s="106" t="s">
        <v>49</v>
      </c>
      <c r="C50" s="105" t="s">
        <v>45</v>
      </c>
      <c r="D50" s="4" t="s">
        <v>4</v>
      </c>
      <c r="E50" s="58">
        <f aca="true" t="shared" si="8" ref="E50:L50">SUM(E51:E54)</f>
        <v>13875913</v>
      </c>
      <c r="F50" s="58">
        <f t="shared" si="8"/>
        <v>7244913</v>
      </c>
      <c r="G50" s="58">
        <f t="shared" si="8"/>
        <v>1781000</v>
      </c>
      <c r="H50" s="58">
        <f t="shared" si="8"/>
        <v>970000</v>
      </c>
      <c r="I50" s="58">
        <f t="shared" si="8"/>
        <v>970000</v>
      </c>
      <c r="J50" s="58">
        <f t="shared" si="8"/>
        <v>970000</v>
      </c>
      <c r="K50" s="58">
        <f t="shared" si="8"/>
        <v>970000</v>
      </c>
      <c r="L50" s="58">
        <f t="shared" si="8"/>
        <v>970000</v>
      </c>
      <c r="M50" s="108"/>
      <c r="N50" s="95"/>
      <c r="O50" s="95"/>
      <c r="P50" s="95"/>
      <c r="Q50" s="95"/>
      <c r="R50" s="95"/>
      <c r="S50" s="95"/>
      <c r="T50" s="95"/>
      <c r="U50" s="98"/>
    </row>
    <row r="51" spans="1:22" s="19" customFormat="1" ht="18" customHeight="1">
      <c r="A51" s="105"/>
      <c r="B51" s="106"/>
      <c r="C51" s="105"/>
      <c r="D51" s="32" t="s">
        <v>2</v>
      </c>
      <c r="E51" s="60">
        <f>SUM(F51:L51)</f>
        <v>10885913</v>
      </c>
      <c r="F51" s="7">
        <f>F11+F16+F21+F26+F31+F36+F41</f>
        <v>4254913</v>
      </c>
      <c r="G51" s="7">
        <f>G11+G16+G21+G26+G31+G36+G41+G46</f>
        <v>1781000</v>
      </c>
      <c r="H51" s="7">
        <f>H11+H16+H21+H26+H31+H36+H41+H46</f>
        <v>970000</v>
      </c>
      <c r="I51" s="7">
        <f>I11+I16+I21+I26+I31+I36+I41+I46</f>
        <v>970000</v>
      </c>
      <c r="J51" s="7">
        <f>J11+J16+J21+J26+J31+J36+J41+J46</f>
        <v>970000</v>
      </c>
      <c r="K51" s="7">
        <f>K11+K16+K21+K26+K31+K36+K41+K46</f>
        <v>970000</v>
      </c>
      <c r="L51" s="7">
        <f>L11+L16+L21+L26+L31+L36+L41+L46</f>
        <v>970000</v>
      </c>
      <c r="M51" s="108"/>
      <c r="N51" s="96"/>
      <c r="O51" s="96"/>
      <c r="P51" s="96"/>
      <c r="Q51" s="96"/>
      <c r="R51" s="96"/>
      <c r="S51" s="96"/>
      <c r="T51" s="96"/>
      <c r="U51" s="98"/>
      <c r="V51" s="21"/>
    </row>
    <row r="52" spans="1:22" s="29" customFormat="1" ht="18.75" customHeight="1">
      <c r="A52" s="105"/>
      <c r="B52" s="106"/>
      <c r="C52" s="105"/>
      <c r="D52" s="28" t="s">
        <v>0</v>
      </c>
      <c r="E52" s="60">
        <f>SUM(F52:L52)</f>
        <v>0</v>
      </c>
      <c r="F52" s="8">
        <f>F12+F17+F22+F27+F32+F37+F42</f>
        <v>0</v>
      </c>
      <c r="G52" s="8">
        <f aca="true" t="shared" si="9" ref="G52:J54">G12+G17+G22+G27+G32+G37+G42</f>
        <v>0</v>
      </c>
      <c r="H52" s="8">
        <f t="shared" si="9"/>
        <v>0</v>
      </c>
      <c r="I52" s="8">
        <f t="shared" si="9"/>
        <v>0</v>
      </c>
      <c r="J52" s="8">
        <f t="shared" si="9"/>
        <v>0</v>
      </c>
      <c r="K52" s="8">
        <f aca="true" t="shared" si="10" ref="K52:L54">K12+K17+K22+K32+K37+K42</f>
        <v>0</v>
      </c>
      <c r="L52" s="8">
        <f t="shared" si="10"/>
        <v>0</v>
      </c>
      <c r="M52" s="108"/>
      <c r="N52" s="96"/>
      <c r="O52" s="96"/>
      <c r="P52" s="96"/>
      <c r="Q52" s="96"/>
      <c r="R52" s="96"/>
      <c r="S52" s="96"/>
      <c r="T52" s="96"/>
      <c r="U52" s="98"/>
      <c r="V52" s="22"/>
    </row>
    <row r="53" spans="1:22" s="19" customFormat="1" ht="16.5" customHeight="1">
      <c r="A53" s="105"/>
      <c r="B53" s="106"/>
      <c r="C53" s="105"/>
      <c r="D53" s="28" t="s">
        <v>1</v>
      </c>
      <c r="E53" s="60">
        <f>SUM(F53:L53)</f>
        <v>2990000</v>
      </c>
      <c r="F53" s="7">
        <f>F13+F18+F23+F28+F33+F38+F43</f>
        <v>2990000</v>
      </c>
      <c r="G53" s="8">
        <f t="shared" si="9"/>
        <v>0</v>
      </c>
      <c r="H53" s="8">
        <f t="shared" si="9"/>
        <v>0</v>
      </c>
      <c r="I53" s="8">
        <f t="shared" si="9"/>
        <v>0</v>
      </c>
      <c r="J53" s="8">
        <f t="shared" si="9"/>
        <v>0</v>
      </c>
      <c r="K53" s="8">
        <f t="shared" si="10"/>
        <v>0</v>
      </c>
      <c r="L53" s="8">
        <f t="shared" si="10"/>
        <v>0</v>
      </c>
      <c r="M53" s="108"/>
      <c r="N53" s="96"/>
      <c r="O53" s="96"/>
      <c r="P53" s="96"/>
      <c r="Q53" s="96"/>
      <c r="R53" s="96"/>
      <c r="S53" s="96"/>
      <c r="T53" s="96"/>
      <c r="U53" s="98"/>
      <c r="V53" s="21"/>
    </row>
    <row r="54" spans="1:22" s="19" customFormat="1" ht="18" customHeight="1">
      <c r="A54" s="105"/>
      <c r="B54" s="106"/>
      <c r="C54" s="105"/>
      <c r="D54" s="28" t="s">
        <v>3</v>
      </c>
      <c r="E54" s="60">
        <f>SUM(F54:L54)</f>
        <v>0</v>
      </c>
      <c r="F54" s="8">
        <f>F14+F19+F24+F29+F34+F39+F44</f>
        <v>0</v>
      </c>
      <c r="G54" s="8">
        <f t="shared" si="9"/>
        <v>0</v>
      </c>
      <c r="H54" s="8">
        <f t="shared" si="9"/>
        <v>0</v>
      </c>
      <c r="I54" s="8">
        <f t="shared" si="9"/>
        <v>0</v>
      </c>
      <c r="J54" s="8">
        <f t="shared" si="9"/>
        <v>0</v>
      </c>
      <c r="K54" s="8">
        <f t="shared" si="10"/>
        <v>0</v>
      </c>
      <c r="L54" s="8">
        <f t="shared" si="10"/>
        <v>0</v>
      </c>
      <c r="M54" s="108"/>
      <c r="N54" s="97"/>
      <c r="O54" s="97"/>
      <c r="P54" s="97"/>
      <c r="Q54" s="97"/>
      <c r="R54" s="97"/>
      <c r="S54" s="97"/>
      <c r="T54" s="97"/>
      <c r="U54" s="98"/>
      <c r="V54" s="21"/>
    </row>
    <row r="55" spans="1:22" s="19" customFormat="1" ht="15">
      <c r="A55" s="105"/>
      <c r="B55" s="107" t="s">
        <v>39</v>
      </c>
      <c r="C55" s="105" t="s">
        <v>45</v>
      </c>
      <c r="D55" s="4" t="s">
        <v>4</v>
      </c>
      <c r="E55" s="58">
        <f aca="true" t="shared" si="11" ref="E55:L55">SUM(E56:E59)</f>
        <v>13875913</v>
      </c>
      <c r="F55" s="58">
        <f t="shared" si="11"/>
        <v>7244913</v>
      </c>
      <c r="G55" s="58">
        <f t="shared" si="11"/>
        <v>1781000</v>
      </c>
      <c r="H55" s="58">
        <f t="shared" si="11"/>
        <v>970000</v>
      </c>
      <c r="I55" s="58">
        <f t="shared" si="11"/>
        <v>970000</v>
      </c>
      <c r="J55" s="58">
        <f t="shared" si="11"/>
        <v>970000</v>
      </c>
      <c r="K55" s="58">
        <f t="shared" si="11"/>
        <v>970000</v>
      </c>
      <c r="L55" s="58">
        <f t="shared" si="11"/>
        <v>970000</v>
      </c>
      <c r="M55" s="108"/>
      <c r="N55" s="95"/>
      <c r="O55" s="95"/>
      <c r="P55" s="95"/>
      <c r="Q55" s="95"/>
      <c r="R55" s="95"/>
      <c r="S55" s="95"/>
      <c r="T55" s="95"/>
      <c r="U55" s="98"/>
      <c r="V55" s="21"/>
    </row>
    <row r="56" spans="1:22" s="19" customFormat="1" ht="18.75" customHeight="1">
      <c r="A56" s="105"/>
      <c r="B56" s="107"/>
      <c r="C56" s="105"/>
      <c r="D56" s="32" t="s">
        <v>2</v>
      </c>
      <c r="E56" s="60">
        <f>SUM(F56:L56)</f>
        <v>10885913</v>
      </c>
      <c r="F56" s="7">
        <f aca="true" t="shared" si="12" ref="F56:L56">F51</f>
        <v>4254913</v>
      </c>
      <c r="G56" s="7">
        <f t="shared" si="12"/>
        <v>1781000</v>
      </c>
      <c r="H56" s="7">
        <f t="shared" si="12"/>
        <v>970000</v>
      </c>
      <c r="I56" s="7">
        <f t="shared" si="12"/>
        <v>970000</v>
      </c>
      <c r="J56" s="7">
        <f t="shared" si="12"/>
        <v>970000</v>
      </c>
      <c r="K56" s="7">
        <f t="shared" si="12"/>
        <v>970000</v>
      </c>
      <c r="L56" s="7">
        <f t="shared" si="12"/>
        <v>970000</v>
      </c>
      <c r="M56" s="108"/>
      <c r="N56" s="96"/>
      <c r="O56" s="96"/>
      <c r="P56" s="96"/>
      <c r="Q56" s="96"/>
      <c r="R56" s="96"/>
      <c r="S56" s="96"/>
      <c r="T56" s="96"/>
      <c r="U56" s="98"/>
      <c r="V56" s="21"/>
    </row>
    <row r="57" spans="1:22" s="19" customFormat="1" ht="18" customHeight="1">
      <c r="A57" s="105"/>
      <c r="B57" s="107"/>
      <c r="C57" s="105"/>
      <c r="D57" s="28" t="s">
        <v>0</v>
      </c>
      <c r="E57" s="60">
        <f>SUM(F57:L57)</f>
        <v>0</v>
      </c>
      <c r="F57" s="8">
        <f aca="true" t="shared" si="13" ref="F57:G59">F52</f>
        <v>0</v>
      </c>
      <c r="G57" s="8">
        <f t="shared" si="13"/>
        <v>0</v>
      </c>
      <c r="H57" s="8">
        <f aca="true" t="shared" si="14" ref="H57:L59">H52</f>
        <v>0</v>
      </c>
      <c r="I57" s="8">
        <f t="shared" si="14"/>
        <v>0</v>
      </c>
      <c r="J57" s="8">
        <f t="shared" si="14"/>
        <v>0</v>
      </c>
      <c r="K57" s="8">
        <f t="shared" si="14"/>
        <v>0</v>
      </c>
      <c r="L57" s="8">
        <f t="shared" si="14"/>
        <v>0</v>
      </c>
      <c r="M57" s="108"/>
      <c r="N57" s="96"/>
      <c r="O57" s="96"/>
      <c r="P57" s="96"/>
      <c r="Q57" s="96"/>
      <c r="R57" s="96"/>
      <c r="S57" s="96"/>
      <c r="T57" s="96"/>
      <c r="U57" s="98"/>
      <c r="V57" s="21"/>
    </row>
    <row r="58" spans="1:22" s="19" customFormat="1" ht="17.25" customHeight="1">
      <c r="A58" s="105"/>
      <c r="B58" s="107"/>
      <c r="C58" s="105"/>
      <c r="D58" s="28" t="s">
        <v>1</v>
      </c>
      <c r="E58" s="60">
        <f>SUM(F58:L58)</f>
        <v>2990000</v>
      </c>
      <c r="F58" s="7">
        <f t="shared" si="13"/>
        <v>2990000</v>
      </c>
      <c r="G58" s="8">
        <f t="shared" si="13"/>
        <v>0</v>
      </c>
      <c r="H58" s="8">
        <f t="shared" si="14"/>
        <v>0</v>
      </c>
      <c r="I58" s="8">
        <f t="shared" si="14"/>
        <v>0</v>
      </c>
      <c r="J58" s="8">
        <f t="shared" si="14"/>
        <v>0</v>
      </c>
      <c r="K58" s="8">
        <f t="shared" si="14"/>
        <v>0</v>
      </c>
      <c r="L58" s="8">
        <f t="shared" si="14"/>
        <v>0</v>
      </c>
      <c r="M58" s="108"/>
      <c r="N58" s="96"/>
      <c r="O58" s="96"/>
      <c r="P58" s="96"/>
      <c r="Q58" s="96"/>
      <c r="R58" s="96"/>
      <c r="S58" s="96"/>
      <c r="T58" s="96"/>
      <c r="U58" s="98"/>
      <c r="V58" s="21"/>
    </row>
    <row r="59" spans="1:22" s="19" customFormat="1" ht="21" customHeight="1">
      <c r="A59" s="105"/>
      <c r="B59" s="107"/>
      <c r="C59" s="105"/>
      <c r="D59" s="28" t="s">
        <v>3</v>
      </c>
      <c r="E59" s="60">
        <f>SUM(F59:L59)</f>
        <v>0</v>
      </c>
      <c r="F59" s="8">
        <f t="shared" si="13"/>
        <v>0</v>
      </c>
      <c r="G59" s="8">
        <f t="shared" si="13"/>
        <v>0</v>
      </c>
      <c r="H59" s="8">
        <f t="shared" si="14"/>
        <v>0</v>
      </c>
      <c r="I59" s="8">
        <f t="shared" si="14"/>
        <v>0</v>
      </c>
      <c r="J59" s="8">
        <f t="shared" si="14"/>
        <v>0</v>
      </c>
      <c r="K59" s="8">
        <f t="shared" si="14"/>
        <v>0</v>
      </c>
      <c r="L59" s="8">
        <f t="shared" si="14"/>
        <v>0</v>
      </c>
      <c r="M59" s="108"/>
      <c r="N59" s="97"/>
      <c r="O59" s="97"/>
      <c r="P59" s="97"/>
      <c r="Q59" s="97"/>
      <c r="R59" s="97"/>
      <c r="S59" s="97"/>
      <c r="T59" s="97"/>
      <c r="U59" s="98"/>
      <c r="V59" s="21"/>
    </row>
    <row r="60" spans="1:22" s="19" customFormat="1" ht="15">
      <c r="A60" s="17"/>
      <c r="B60" s="18"/>
      <c r="D60" s="29"/>
      <c r="E60" s="29"/>
      <c r="F60" s="24"/>
      <c r="H60" s="109"/>
      <c r="I60" s="109"/>
      <c r="J60" s="35"/>
      <c r="K60" s="35"/>
      <c r="L60" s="23"/>
      <c r="M60" s="23"/>
      <c r="N60" s="23"/>
      <c r="O60" s="23"/>
      <c r="P60" s="23"/>
      <c r="Q60" s="23"/>
      <c r="R60" s="23"/>
      <c r="S60" s="23"/>
      <c r="T60" s="23"/>
      <c r="U60" s="20"/>
      <c r="V60" s="21"/>
    </row>
    <row r="61" spans="1:22" s="19" customFormat="1" ht="15">
      <c r="A61" s="17"/>
      <c r="B61" s="18"/>
      <c r="D61" s="29"/>
      <c r="E61" s="29"/>
      <c r="F61" s="24"/>
      <c r="H61" s="109"/>
      <c r="I61" s="109"/>
      <c r="J61" s="35"/>
      <c r="K61" s="35"/>
      <c r="L61" s="23"/>
      <c r="M61" s="23"/>
      <c r="N61" s="23"/>
      <c r="O61" s="23"/>
      <c r="P61" s="23"/>
      <c r="Q61" s="23"/>
      <c r="R61" s="23"/>
      <c r="S61" s="23"/>
      <c r="T61" s="23"/>
      <c r="U61" s="20"/>
      <c r="V61" s="21"/>
    </row>
    <row r="62" spans="1:22" s="19" customFormat="1" ht="15">
      <c r="A62" s="17"/>
      <c r="B62" s="18"/>
      <c r="D62" s="29"/>
      <c r="E62" s="29"/>
      <c r="F62" s="24"/>
      <c r="H62" s="109"/>
      <c r="I62" s="109"/>
      <c r="J62" s="35"/>
      <c r="K62" s="35"/>
      <c r="L62" s="23"/>
      <c r="M62" s="23"/>
      <c r="N62" s="23"/>
      <c r="O62" s="23"/>
      <c r="P62" s="23"/>
      <c r="Q62" s="23"/>
      <c r="R62" s="23"/>
      <c r="S62" s="23"/>
      <c r="T62" s="23"/>
      <c r="U62" s="20"/>
      <c r="V62" s="21"/>
    </row>
    <row r="63" spans="1:22" s="19" customFormat="1" ht="15">
      <c r="A63" s="17"/>
      <c r="B63" s="18"/>
      <c r="D63" s="29"/>
      <c r="E63" s="29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0"/>
      <c r="V63" s="21"/>
    </row>
    <row r="64" spans="1:22" s="19" customFormat="1" ht="15">
      <c r="A64" s="17"/>
      <c r="B64" s="18"/>
      <c r="D64" s="29"/>
      <c r="E64" s="29"/>
      <c r="F64" s="23"/>
      <c r="H64" s="109"/>
      <c r="I64" s="109"/>
      <c r="J64" s="35"/>
      <c r="K64" s="35"/>
      <c r="L64" s="23"/>
      <c r="M64" s="23"/>
      <c r="N64" s="23"/>
      <c r="O64" s="23"/>
      <c r="P64" s="23"/>
      <c r="Q64" s="23"/>
      <c r="R64" s="23"/>
      <c r="S64" s="23"/>
      <c r="T64" s="23"/>
      <c r="U64" s="20"/>
      <c r="V64" s="21"/>
    </row>
    <row r="65" spans="1:22" s="19" customFormat="1" ht="15">
      <c r="A65" s="17"/>
      <c r="B65" s="18"/>
      <c r="D65" s="29"/>
      <c r="E65" s="29"/>
      <c r="F65" s="24"/>
      <c r="H65" s="109"/>
      <c r="I65" s="109"/>
      <c r="J65" s="35"/>
      <c r="K65" s="35"/>
      <c r="L65" s="23"/>
      <c r="M65" s="23"/>
      <c r="N65" s="23"/>
      <c r="O65" s="23"/>
      <c r="P65" s="23"/>
      <c r="Q65" s="23"/>
      <c r="R65" s="23"/>
      <c r="S65" s="23"/>
      <c r="T65" s="23"/>
      <c r="U65" s="20"/>
      <c r="V65" s="21"/>
    </row>
    <row r="66" spans="1:22" s="19" customFormat="1" ht="15">
      <c r="A66" s="17"/>
      <c r="B66" s="18"/>
      <c r="D66" s="29"/>
      <c r="E66" s="29"/>
      <c r="F66" s="24"/>
      <c r="H66" s="109"/>
      <c r="I66" s="109"/>
      <c r="J66" s="35"/>
      <c r="K66" s="35"/>
      <c r="L66" s="23"/>
      <c r="M66" s="23"/>
      <c r="N66" s="23"/>
      <c r="O66" s="23"/>
      <c r="P66" s="23"/>
      <c r="Q66" s="23"/>
      <c r="R66" s="23"/>
      <c r="S66" s="23"/>
      <c r="T66" s="23"/>
      <c r="U66" s="20"/>
      <c r="V66" s="21"/>
    </row>
    <row r="67" spans="1:22" s="19" customFormat="1" ht="15">
      <c r="A67" s="17"/>
      <c r="B67" s="18"/>
      <c r="D67" s="29"/>
      <c r="E67" s="29"/>
      <c r="F67" s="24"/>
      <c r="H67" s="109"/>
      <c r="I67" s="109"/>
      <c r="J67" s="35"/>
      <c r="K67" s="35"/>
      <c r="L67" s="23"/>
      <c r="M67" s="23"/>
      <c r="N67" s="23"/>
      <c r="O67" s="23"/>
      <c r="P67" s="23"/>
      <c r="Q67" s="23"/>
      <c r="R67" s="23"/>
      <c r="S67" s="23"/>
      <c r="T67" s="23"/>
      <c r="U67" s="20"/>
      <c r="V67" s="21"/>
    </row>
    <row r="68" spans="1:22" s="19" customFormat="1" ht="15">
      <c r="A68" s="17"/>
      <c r="B68" s="70"/>
      <c r="D68" s="29"/>
      <c r="E68" s="29"/>
      <c r="U68" s="20"/>
      <c r="V68" s="21"/>
    </row>
    <row r="69" spans="1:22" s="19" customFormat="1" ht="15">
      <c r="A69" s="17"/>
      <c r="B69" s="69"/>
      <c r="D69" s="29"/>
      <c r="E69" s="29"/>
      <c r="F69" s="23"/>
      <c r="H69" s="109"/>
      <c r="I69" s="109"/>
      <c r="J69" s="35"/>
      <c r="K69" s="35"/>
      <c r="U69" s="20"/>
      <c r="V69" s="21"/>
    </row>
    <row r="70" spans="1:22" s="19" customFormat="1" ht="15">
      <c r="A70" s="17"/>
      <c r="B70" s="18"/>
      <c r="D70" s="29"/>
      <c r="E70" s="29"/>
      <c r="F70" s="24"/>
      <c r="H70" s="116"/>
      <c r="I70" s="116"/>
      <c r="J70" s="36"/>
      <c r="K70" s="36"/>
      <c r="U70" s="20"/>
      <c r="V70" s="21"/>
    </row>
    <row r="71" spans="1:22" s="19" customFormat="1" ht="15">
      <c r="A71" s="17"/>
      <c r="B71" s="70"/>
      <c r="D71" s="29"/>
      <c r="E71" s="29"/>
      <c r="F71" s="24"/>
      <c r="H71" s="116"/>
      <c r="I71" s="116"/>
      <c r="J71" s="36"/>
      <c r="K71" s="36"/>
      <c r="U71" s="20"/>
      <c r="V71" s="21"/>
    </row>
    <row r="72" spans="1:22" s="19" customFormat="1" ht="15">
      <c r="A72" s="17"/>
      <c r="B72" s="69"/>
      <c r="D72" s="29"/>
      <c r="E72" s="29"/>
      <c r="F72" s="24"/>
      <c r="H72" s="116"/>
      <c r="I72" s="116"/>
      <c r="J72" s="36"/>
      <c r="K72" s="36"/>
      <c r="U72" s="20"/>
      <c r="V72" s="21"/>
    </row>
    <row r="73" spans="1:22" s="19" customFormat="1" ht="15">
      <c r="A73" s="17"/>
      <c r="B73" s="18"/>
      <c r="D73" s="29"/>
      <c r="E73" s="29"/>
      <c r="U73" s="20"/>
      <c r="V73" s="21"/>
    </row>
    <row r="74" spans="1:22" s="19" customFormat="1" ht="15">
      <c r="A74" s="17"/>
      <c r="B74" s="70"/>
      <c r="D74" s="29"/>
      <c r="E74" s="29"/>
      <c r="U74" s="20"/>
      <c r="V74" s="21"/>
    </row>
    <row r="75" spans="1:22" s="19" customFormat="1" ht="15">
      <c r="A75" s="17"/>
      <c r="B75" s="69"/>
      <c r="D75" s="29"/>
      <c r="E75" s="29"/>
      <c r="U75" s="20"/>
      <c r="V75" s="21"/>
    </row>
    <row r="76" spans="1:22" s="19" customFormat="1" ht="15">
      <c r="A76" s="17"/>
      <c r="B76" s="18"/>
      <c r="D76" s="29"/>
      <c r="E76" s="29"/>
      <c r="U76" s="20"/>
      <c r="V76" s="21"/>
    </row>
    <row r="77" spans="1:22" s="19" customFormat="1" ht="15">
      <c r="A77" s="17"/>
      <c r="B77" s="18"/>
      <c r="D77" s="29"/>
      <c r="E77" s="29"/>
      <c r="U77" s="20"/>
      <c r="V77" s="21"/>
    </row>
    <row r="78" spans="1:22" s="19" customFormat="1" ht="15">
      <c r="A78" s="17"/>
      <c r="B78" s="18"/>
      <c r="D78" s="29"/>
      <c r="E78" s="29"/>
      <c r="U78" s="20"/>
      <c r="V78" s="21"/>
    </row>
    <row r="79" spans="1:22" s="19" customFormat="1" ht="15">
      <c r="A79" s="17"/>
      <c r="B79" s="18"/>
      <c r="D79" s="29"/>
      <c r="E79" s="29"/>
      <c r="U79" s="20"/>
      <c r="V79" s="21"/>
    </row>
    <row r="80" spans="1:22" s="19" customFormat="1" ht="15">
      <c r="A80" s="17"/>
      <c r="B80" s="18"/>
      <c r="D80" s="29"/>
      <c r="E80" s="29"/>
      <c r="U80" s="20"/>
      <c r="V80" s="21"/>
    </row>
  </sheetData>
  <sheetProtection/>
  <mergeCells count="141">
    <mergeCell ref="H72:I72"/>
    <mergeCell ref="H67:I67"/>
    <mergeCell ref="H69:I69"/>
    <mergeCell ref="H70:I70"/>
    <mergeCell ref="H71:I71"/>
    <mergeCell ref="U20:U24"/>
    <mergeCell ref="A8:U8"/>
    <mergeCell ref="H65:I65"/>
    <mergeCell ref="H66:I66"/>
    <mergeCell ref="H62:I62"/>
    <mergeCell ref="H64:I64"/>
    <mergeCell ref="Q55:Q59"/>
    <mergeCell ref="Q40:Q44"/>
    <mergeCell ref="Q50:Q54"/>
    <mergeCell ref="M40:M44"/>
    <mergeCell ref="S30:S34"/>
    <mergeCell ref="R20:R24"/>
    <mergeCell ref="Q30:Q34"/>
    <mergeCell ref="R30:R34"/>
    <mergeCell ref="T10:T14"/>
    <mergeCell ref="M15:M19"/>
    <mergeCell ref="S25:S29"/>
    <mergeCell ref="S10:S14"/>
    <mergeCell ref="Q10:Q14"/>
    <mergeCell ref="N15:N19"/>
    <mergeCell ref="A3:U3"/>
    <mergeCell ref="C5:C6"/>
    <mergeCell ref="A5:A6"/>
    <mergeCell ref="B5:B6"/>
    <mergeCell ref="D5:D6"/>
    <mergeCell ref="U5:U6"/>
    <mergeCell ref="A15:A19"/>
    <mergeCell ref="B15:B19"/>
    <mergeCell ref="E5:L5"/>
    <mergeCell ref="T15:T19"/>
    <mergeCell ref="A9:U9"/>
    <mergeCell ref="C10:C14"/>
    <mergeCell ref="A10:A14"/>
    <mergeCell ref="B10:B14"/>
    <mergeCell ref="M10:M14"/>
    <mergeCell ref="U10:U14"/>
    <mergeCell ref="N10:N14"/>
    <mergeCell ref="M5:T5"/>
    <mergeCell ref="U15:U19"/>
    <mergeCell ref="C15:C19"/>
    <mergeCell ref="P15:P19"/>
    <mergeCell ref="S15:S19"/>
    <mergeCell ref="R15:R19"/>
    <mergeCell ref="Q15:Q19"/>
    <mergeCell ref="P25:P29"/>
    <mergeCell ref="R10:R14"/>
    <mergeCell ref="R25:R29"/>
    <mergeCell ref="O55:O59"/>
    <mergeCell ref="O50:O54"/>
    <mergeCell ref="P10:P14"/>
    <mergeCell ref="O15:O19"/>
    <mergeCell ref="O10:O14"/>
    <mergeCell ref="U55:U59"/>
    <mergeCell ref="T40:T44"/>
    <mergeCell ref="U35:U39"/>
    <mergeCell ref="T50:T54"/>
    <mergeCell ref="T35:T39"/>
    <mergeCell ref="S35:S39"/>
    <mergeCell ref="U50:U54"/>
    <mergeCell ref="O20:O24"/>
    <mergeCell ref="O25:O29"/>
    <mergeCell ref="P45:P49"/>
    <mergeCell ref="Q45:Q49"/>
    <mergeCell ref="R45:R49"/>
    <mergeCell ref="S45:S49"/>
    <mergeCell ref="T45:T49"/>
    <mergeCell ref="U45:U49"/>
    <mergeCell ref="T25:T29"/>
    <mergeCell ref="U25:U29"/>
    <mergeCell ref="P30:P34"/>
    <mergeCell ref="H61:I61"/>
    <mergeCell ref="H60:I60"/>
    <mergeCell ref="S20:S24"/>
    <mergeCell ref="T30:T34"/>
    <mergeCell ref="Q35:Q39"/>
    <mergeCell ref="O30:O34"/>
    <mergeCell ref="S50:S54"/>
    <mergeCell ref="M30:M34"/>
    <mergeCell ref="R35:R39"/>
    <mergeCell ref="Q25:Q29"/>
    <mergeCell ref="T55:T59"/>
    <mergeCell ref="S40:S44"/>
    <mergeCell ref="N55:N59"/>
    <mergeCell ref="N40:N44"/>
    <mergeCell ref="S55:S59"/>
    <mergeCell ref="R55:R59"/>
    <mergeCell ref="P55:P59"/>
    <mergeCell ref="O35:O39"/>
    <mergeCell ref="O40:O44"/>
    <mergeCell ref="R50:R54"/>
    <mergeCell ref="R40:R44"/>
    <mergeCell ref="P50:P54"/>
    <mergeCell ref="P40:P44"/>
    <mergeCell ref="O45:O49"/>
    <mergeCell ref="A55:A59"/>
    <mergeCell ref="B55:B59"/>
    <mergeCell ref="M35:M39"/>
    <mergeCell ref="M55:M59"/>
    <mergeCell ref="C55:C59"/>
    <mergeCell ref="A30:A34"/>
    <mergeCell ref="B35:B39"/>
    <mergeCell ref="C35:C39"/>
    <mergeCell ref="C50:C54"/>
    <mergeCell ref="C40:C44"/>
    <mergeCell ref="M50:M54"/>
    <mergeCell ref="M45:M49"/>
    <mergeCell ref="N45:N49"/>
    <mergeCell ref="A25:A29"/>
    <mergeCell ref="B25:B29"/>
    <mergeCell ref="C25:C29"/>
    <mergeCell ref="M25:M29"/>
    <mergeCell ref="N25:N29"/>
    <mergeCell ref="N50:N54"/>
    <mergeCell ref="M20:M24"/>
    <mergeCell ref="N20:N24"/>
    <mergeCell ref="C30:C34"/>
    <mergeCell ref="A50:A54"/>
    <mergeCell ref="B50:B54"/>
    <mergeCell ref="A35:A39"/>
    <mergeCell ref="B30:B34"/>
    <mergeCell ref="B20:B24"/>
    <mergeCell ref="C20:C24"/>
    <mergeCell ref="A45:A49"/>
    <mergeCell ref="B45:B49"/>
    <mergeCell ref="C45:C49"/>
    <mergeCell ref="N30:N34"/>
    <mergeCell ref="U30:U34"/>
    <mergeCell ref="T20:T24"/>
    <mergeCell ref="P20:P24"/>
    <mergeCell ref="Q20:Q24"/>
    <mergeCell ref="P35:P39"/>
    <mergeCell ref="U40:U44"/>
    <mergeCell ref="A20:A24"/>
    <mergeCell ref="N35:N39"/>
    <mergeCell ref="B40:B44"/>
    <mergeCell ref="A40:A44"/>
  </mergeCells>
  <printOptions horizontalCentered="1"/>
  <pageMargins left="0.03937007874015748" right="0" top="0.3937007874015748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2015-05-21T07:17:36Z</cp:lastPrinted>
  <dcterms:created xsi:type="dcterms:W3CDTF">2013-06-06T11:09:14Z</dcterms:created>
  <dcterms:modified xsi:type="dcterms:W3CDTF">2015-07-01T12:30:20Z</dcterms:modified>
  <cp:category/>
  <cp:version/>
  <cp:contentType/>
  <cp:contentStatus/>
</cp:coreProperties>
</file>