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5480" windowHeight="11640" tabRatio="905" activeTab="0"/>
  </bookViews>
  <sheets>
    <sheet name="таб 2(9)" sheetId="1" r:id="rId1"/>
    <sheet name="таб 2(свод)" sheetId="2" r:id="rId2"/>
    <sheet name="таб 3(7)" sheetId="3" r:id="rId3"/>
    <sheet name="таб 2(8)" sheetId="4" r:id="rId4"/>
    <sheet name="таб 3(8)" sheetId="5" r:id="rId5"/>
    <sheet name="таб 2(свод) (2)" sheetId="6" r:id="rId6"/>
    <sheet name="таб 3(9)" sheetId="7" r:id="rId7"/>
  </sheets>
  <externalReferences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sharedStrings.xml><?xml version="1.0" encoding="utf-8"?>
<sst xmlns="http://schemas.openxmlformats.org/spreadsheetml/2006/main" count="476" uniqueCount="98">
  <si>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</si>
  <si>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</si>
  <si>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</si>
  <si>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</si>
  <si>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</si>
  <si>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</si>
  <si>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</si>
  <si>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</si>
  <si>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</si>
  <si>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</si>
  <si>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</si>
  <si>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</si>
  <si>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</si>
  <si>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</si>
  <si>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</si>
  <si>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Обеспечение безопасности перевозок обучающихся и воспитанников образовательных учреждений(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</si>
  <si>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</si>
  <si>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</si>
  <si>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</si>
  <si>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</si>
  <si>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 xml:space="preserve">
Реконструкция детской спортивной школы, г.Снежногорск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</si>
  <si>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</si>
  <si>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</si>
  <si>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МАУ "ХЭК"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</si>
  <si>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</si>
  <si>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>Таблица №2</t>
  </si>
  <si>
    <t>Всего по Программе</t>
  </si>
  <si>
    <t xml:space="preserve">2014 - 2020 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</si>
  <si>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</si>
  <si>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</si>
  <si>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</si>
  <si>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</si>
  <si>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</si>
  <si>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</si>
  <si>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</si>
  <si>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</si>
  <si>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</si>
  <si>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</si>
  <si>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</si>
  <si>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</si>
  <si>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</si>
  <si>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</si>
  <si>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</si>
  <si>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</si>
  <si>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</si>
  <si>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</si>
  <si>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</si>
  <si>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</si>
  <si>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</si>
  <si>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</si>
  <si>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</si>
  <si>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</si>
  <si>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</si>
  <si>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</si>
  <si>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</si>
  <si>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</si>
  <si>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</si>
  <si>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</si>
  <si>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</si>
  <si>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</si>
  <si>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</si>
  <si>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1.1</t>
  </si>
  <si>
    <t>1.2</t>
  </si>
  <si>
    <t>1.4</t>
  </si>
  <si>
    <t>1.5</t>
  </si>
  <si>
    <t>2.1</t>
  </si>
  <si>
    <t>2.2</t>
  </si>
  <si>
    <t>2.3</t>
  </si>
  <si>
    <t>2.4</t>
  </si>
  <si>
    <t>2.5</t>
  </si>
  <si>
    <t>Итого по задаче 2</t>
  </si>
  <si>
    <t>Итого по задаче 1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</si>
  <si>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</si>
  <si>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</si>
  <si>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</si>
  <si>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</si>
  <si>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</si>
  <si>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</si>
  <si>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</si>
  <si>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</si>
  <si>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</si>
  <si>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</si>
  <si>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Обеспечение транспортной безопасности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</si>
  <si>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</si>
  <si>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</si>
  <si>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</si>
  <si>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Сдача объекта в установленные сроки (да-1/нет-0)</t>
  </si>
  <si>
    <t>МКУ "ОКС"</t>
  </si>
  <si>
    <t>МБДОУ, МАДОУ, МБОУ СОШ, ООШ, МБОУ ДОД ДДТ, ДЮСШ, ЦДОД, МАУО, ИМЦ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</si>
  <si>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</si>
  <si>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</si>
  <si>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</si>
  <si>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</si>
  <si>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</si>
  <si>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Приложение № 4
к постановлению администрации
ЗАТО Александровск
от "28" ноября 2015г. № 2264</t>
  </si>
  <si>
    <t>Приложение № 1
к постановлению администрации
ЗАТО Александровск
от "28" ноября 2015г. № 2264</t>
  </si>
  <si>
    <t>Приложение № 2
к постановлению администрации
ЗАТО Александровск
от "28" ноября 2015г. № 2264</t>
  </si>
  <si>
    <t>Приложение № 3
к постановлению администрации
ЗАТО Александровск
от "28" ноября 2015г. № 2264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</si>
</sst>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_р_._-;\-* #,##0.0000_р_._-;_-* &quot;-&quot;????_р_._-;_-@_-"/>
    <numFmt numFmtId="174" formatCode="0.000"/>
    <numFmt numFmtId="175" formatCode="#,##0.000"/>
    <numFmt numFmtId="176" formatCode="#,##0.0000"/>
    <numFmt numFmtId="177" formatCode="0.0"/>
    <numFmt numFmtId="178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6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0" borderId="0" xfId="0" applyFill="1" applyAlignment="1">
      <alignment/>
    </xf>
    <xf numFmtId="43" fontId="1" fillId="30" borderId="0" xfId="64" applyFont="1" applyFill="1" applyAlignment="1">
      <alignment/>
    </xf>
    <xf numFmtId="3" fontId="0" fillId="0" borderId="0" xfId="0" applyNumberFormat="1" applyAlignment="1">
      <alignment/>
    </xf>
    <xf numFmtId="43" fontId="1" fillId="0" borderId="0" xfId="64" applyFont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3" fontId="8" fillId="0" borderId="10" xfId="66" applyFont="1" applyFill="1" applyBorder="1" applyAlignment="1" applyProtection="1">
      <alignment horizontal="left" vertical="center"/>
      <protection/>
    </xf>
    <xf numFmtId="43" fontId="2" fillId="0" borderId="10" xfId="64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vertical="center"/>
    </xf>
    <xf numFmtId="4" fontId="13" fillId="32" borderId="1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55" fillId="0" borderId="0" xfId="0" applyNumberFormat="1" applyFont="1" applyAlignment="1">
      <alignment horizontal="right" vertical="center" wrapText="1"/>
    </xf>
    <xf numFmtId="0" fontId="0" fillId="0" borderId="0" xfId="0" applyAlignment="1">
      <alignment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" fontId="9" fillId="4" borderId="17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4" fontId="9" fillId="4" borderId="19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2" fontId="8" fillId="4" borderId="19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12" fillId="4" borderId="17" xfId="0" applyNumberFormat="1" applyFont="1" applyFill="1" applyBorder="1" applyAlignment="1">
      <alignment horizontal="left" vertical="center" wrapText="1"/>
    </xf>
    <xf numFmtId="0" fontId="12" fillId="4" borderId="16" xfId="0" applyNumberFormat="1" applyFont="1" applyFill="1" applyBorder="1" applyAlignment="1">
      <alignment horizontal="left" vertical="center" wrapText="1"/>
    </xf>
    <xf numFmtId="0" fontId="12" fillId="4" borderId="19" xfId="0" applyNumberFormat="1" applyFont="1" applyFill="1" applyBorder="1" applyAlignment="1">
      <alignment horizontal="left" vertical="center" wrapText="1"/>
    </xf>
    <xf numFmtId="2" fontId="13" fillId="4" borderId="17" xfId="0" applyNumberFormat="1" applyFont="1" applyFill="1" applyBorder="1" applyAlignment="1">
      <alignment horizontal="left" vertical="center" wrapText="1"/>
    </xf>
    <xf numFmtId="2" fontId="13" fillId="4" borderId="16" xfId="0" applyNumberFormat="1" applyFont="1" applyFill="1" applyBorder="1" applyAlignment="1">
      <alignment horizontal="left" vertical="center" wrapText="1"/>
    </xf>
    <xf numFmtId="2" fontId="13" fillId="4" borderId="19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3" fontId="1" fillId="0" borderId="0" xfId="66" applyFont="1" applyAlignment="1">
      <alignment/>
    </xf>
    <xf numFmtId="43" fontId="1" fillId="30" borderId="0" xfId="66" applyFont="1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2264&#1055;&#1088;&#1080;&#1083;&#1086;&#1078;&#1077;&#1085;&#1080;&#1103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2(8)"/>
      <sheetName val="таб 3(8)"/>
      <sheetName val="таб 2(9)"/>
    </sheetNames>
    <sheetDataSet>
      <sheetData sheetId="2">
        <row r="11">
          <cell r="G11">
            <v>109488203.68</v>
          </cell>
        </row>
        <row r="12">
          <cell r="G12">
            <v>0</v>
          </cell>
        </row>
        <row r="13">
          <cell r="G13">
            <v>48714400</v>
          </cell>
        </row>
        <row r="17">
          <cell r="G17">
            <v>88462791.5</v>
          </cell>
        </row>
        <row r="23">
          <cell r="G23">
            <v>2430000</v>
          </cell>
        </row>
        <row r="27">
          <cell r="F27">
            <v>20333549.72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35">
          <cell r="G35">
            <v>3694340</v>
          </cell>
        </row>
        <row r="36">
          <cell r="G36">
            <v>4806100</v>
          </cell>
        </row>
        <row r="74">
          <cell r="G74">
            <v>13500000</v>
          </cell>
        </row>
        <row r="84">
          <cell r="F84">
            <v>153856484.18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E1" sqref="E1:I1"/>
    </sheetView>
  </sheetViews>
  <sheetFormatPr defaultColWidth="9.140625" defaultRowHeight="15"/>
  <cols>
    <col min="1" max="1" width="35.421875" style="44" customWidth="1"/>
    <col min="2" max="2" width="18.28125" style="44" customWidth="1"/>
    <col min="3" max="3" width="15.421875" style="44" customWidth="1"/>
    <col min="4" max="4" width="15.421875" style="44" bestFit="1" customWidth="1"/>
    <col min="5" max="5" width="11.00390625" style="44" bestFit="1" customWidth="1"/>
    <col min="6" max="8" width="14.28125" style="44" bestFit="1" customWidth="1"/>
    <col min="9" max="9" width="15.140625" style="44" bestFit="1" customWidth="1"/>
    <col min="10" max="16384" width="9.140625" style="44" customWidth="1"/>
  </cols>
  <sheetData>
    <row r="1" spans="5:9" ht="87" customHeight="1">
      <c r="E1" s="82" t="s">
        <v>96</v>
      </c>
      <c r="F1" s="134"/>
      <c r="G1" s="134"/>
      <c r="H1" s="134"/>
      <c r="I1" s="134"/>
    </row>
    <row r="2" spans="5:9" ht="18.75" customHeight="1">
      <c r="E2" s="28"/>
      <c r="G2" s="62"/>
      <c r="H2" s="62"/>
      <c r="I2" s="2" t="s">
        <v>76</v>
      </c>
    </row>
    <row r="4" spans="1:9" ht="36.75" customHeight="1">
      <c r="A4" s="142" t="s">
        <v>7</v>
      </c>
      <c r="B4" s="142"/>
      <c r="C4" s="142"/>
      <c r="D4" s="142"/>
      <c r="E4" s="142"/>
      <c r="F4" s="142"/>
      <c r="G4" s="142"/>
      <c r="H4" s="142"/>
      <c r="I4" s="142"/>
    </row>
    <row r="5" spans="1:9" ht="30" customHeight="1">
      <c r="A5" s="143" t="s">
        <v>45</v>
      </c>
      <c r="B5" s="145" t="s">
        <v>46</v>
      </c>
      <c r="C5" s="147" t="s">
        <v>47</v>
      </c>
      <c r="D5" s="147"/>
      <c r="E5" s="147"/>
      <c r="F5" s="147"/>
      <c r="G5" s="147"/>
      <c r="H5" s="147"/>
      <c r="I5" s="147"/>
    </row>
    <row r="6" spans="1:9" ht="16.5" customHeight="1">
      <c r="A6" s="144"/>
      <c r="B6" s="146"/>
      <c r="C6" s="54">
        <v>2014</v>
      </c>
      <c r="D6" s="54">
        <v>2015</v>
      </c>
      <c r="E6" s="54">
        <v>2016</v>
      </c>
      <c r="F6" s="54">
        <v>2017</v>
      </c>
      <c r="G6" s="54">
        <v>2018</v>
      </c>
      <c r="H6" s="54">
        <v>2019</v>
      </c>
      <c r="I6" s="55">
        <v>2020</v>
      </c>
    </row>
    <row r="7" spans="1:9" ht="16.5" customHeight="1">
      <c r="A7" s="65">
        <v>1</v>
      </c>
      <c r="B7" s="66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8">
        <v>9</v>
      </c>
    </row>
    <row r="8" spans="1:9" ht="19.5" customHeight="1">
      <c r="A8" s="63" t="s">
        <v>8</v>
      </c>
      <c r="B8" s="61">
        <f>B10+B11+B12+B13</f>
        <v>789720157.0799999</v>
      </c>
      <c r="C8" s="61">
        <f aca="true" t="shared" si="0" ref="C8:I8">C10+C11+C12+C13</f>
        <v>378697560.7</v>
      </c>
      <c r="D8" s="61">
        <f>D10+D11+D12+D13</f>
        <v>271095835.18</v>
      </c>
      <c r="E8" s="61">
        <f t="shared" si="0"/>
        <v>0</v>
      </c>
      <c r="F8" s="61">
        <f t="shared" si="0"/>
        <v>34981690.3</v>
      </c>
      <c r="G8" s="61">
        <f t="shared" si="0"/>
        <v>34981690.3</v>
      </c>
      <c r="H8" s="61">
        <f t="shared" si="0"/>
        <v>34981690.3</v>
      </c>
      <c r="I8" s="61">
        <f t="shared" si="0"/>
        <v>34981690.3</v>
      </c>
    </row>
    <row r="9" spans="1:9" ht="16.5" customHeight="1">
      <c r="A9" s="139" t="s">
        <v>48</v>
      </c>
      <c r="B9" s="140"/>
      <c r="C9" s="140"/>
      <c r="D9" s="140"/>
      <c r="E9" s="140"/>
      <c r="F9" s="140"/>
      <c r="G9" s="140"/>
      <c r="H9" s="140"/>
      <c r="I9" s="141"/>
    </row>
    <row r="10" spans="1:9" ht="16.5" customHeight="1">
      <c r="A10" s="56" t="s">
        <v>49</v>
      </c>
      <c r="B10" s="61">
        <f>C10+D10+E10+F10+G10+H10+I10</f>
        <v>582343172.9</v>
      </c>
      <c r="C10" s="57">
        <f aca="true" t="shared" si="1" ref="C10:I13">C17+C24</f>
        <v>224841076.51999998</v>
      </c>
      <c r="D10" s="57">
        <f>D17+D24</f>
        <v>217575335.18</v>
      </c>
      <c r="E10" s="57">
        <f t="shared" si="1"/>
        <v>0</v>
      </c>
      <c r="F10" s="57">
        <f t="shared" si="1"/>
        <v>34981690.3</v>
      </c>
      <c r="G10" s="57">
        <f t="shared" si="1"/>
        <v>34981690.3</v>
      </c>
      <c r="H10" s="57">
        <f t="shared" si="1"/>
        <v>34981690.3</v>
      </c>
      <c r="I10" s="57">
        <f t="shared" si="1"/>
        <v>34981690.3</v>
      </c>
    </row>
    <row r="11" spans="1:9" ht="16.5" customHeight="1">
      <c r="A11" s="56" t="s">
        <v>2</v>
      </c>
      <c r="B11" s="61">
        <f>C11+D11+E11+F11+G11+H11+I11</f>
        <v>4806100</v>
      </c>
      <c r="C11" s="57">
        <f t="shared" si="1"/>
        <v>0</v>
      </c>
      <c r="D11" s="57">
        <f t="shared" si="1"/>
        <v>4806100</v>
      </c>
      <c r="E11" s="57">
        <f t="shared" si="1"/>
        <v>0</v>
      </c>
      <c r="F11" s="57">
        <f t="shared" si="1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</row>
    <row r="12" spans="1:9" ht="16.5" customHeight="1">
      <c r="A12" s="56" t="s">
        <v>3</v>
      </c>
      <c r="B12" s="61">
        <f>C12+D12+E12+F12+G12+H12+I12</f>
        <v>202570884.18</v>
      </c>
      <c r="C12" s="57">
        <f t="shared" si="1"/>
        <v>153856484.18</v>
      </c>
      <c r="D12" s="57">
        <f t="shared" si="1"/>
        <v>48714400</v>
      </c>
      <c r="E12" s="57">
        <f t="shared" si="1"/>
        <v>0</v>
      </c>
      <c r="F12" s="57">
        <f t="shared" si="1"/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</row>
    <row r="13" spans="1:9" ht="16.5" customHeight="1">
      <c r="A13" s="56" t="s">
        <v>52</v>
      </c>
      <c r="B13" s="61">
        <f>C13+D13+E13+F13+G13+H13+I13</f>
        <v>0</v>
      </c>
      <c r="C13" s="57">
        <f t="shared" si="1"/>
        <v>0</v>
      </c>
      <c r="D13" s="57">
        <f t="shared" si="1"/>
        <v>0</v>
      </c>
      <c r="E13" s="57">
        <f t="shared" si="1"/>
        <v>0</v>
      </c>
      <c r="F13" s="57">
        <f t="shared" si="1"/>
        <v>0</v>
      </c>
      <c r="G13" s="57">
        <f t="shared" si="1"/>
        <v>0</v>
      </c>
      <c r="H13" s="57">
        <f t="shared" si="1"/>
        <v>0</v>
      </c>
      <c r="I13" s="57">
        <f t="shared" si="1"/>
        <v>0</v>
      </c>
    </row>
    <row r="14" spans="1:9" ht="16.5" customHeight="1">
      <c r="A14" s="148" t="s">
        <v>53</v>
      </c>
      <c r="B14" s="149"/>
      <c r="C14" s="149"/>
      <c r="D14" s="149"/>
      <c r="E14" s="149"/>
      <c r="F14" s="149"/>
      <c r="G14" s="149"/>
      <c r="H14" s="149"/>
      <c r="I14" s="150"/>
    </row>
    <row r="15" spans="1:9" ht="47.25" customHeight="1">
      <c r="A15" s="64" t="s">
        <v>60</v>
      </c>
      <c r="B15" s="61">
        <f>B17+B18+B19+B20</f>
        <v>174278279.53000003</v>
      </c>
      <c r="C15" s="61">
        <f>C17+C18+C19+C20</f>
        <v>37890057.95</v>
      </c>
      <c r="D15" s="61">
        <f aca="true" t="shared" si="2" ref="D15:I15">D17+D18+D19+D20</f>
        <v>31443150.68</v>
      </c>
      <c r="E15" s="61">
        <f t="shared" si="2"/>
        <v>0</v>
      </c>
      <c r="F15" s="61">
        <f t="shared" si="2"/>
        <v>0</v>
      </c>
      <c r="G15" s="61">
        <f t="shared" si="2"/>
        <v>34981690.3</v>
      </c>
      <c r="H15" s="61">
        <f t="shared" si="2"/>
        <v>34981690.3</v>
      </c>
      <c r="I15" s="61">
        <f t="shared" si="2"/>
        <v>34981690.3</v>
      </c>
    </row>
    <row r="16" spans="1:9" ht="16.5" customHeight="1">
      <c r="A16" s="139" t="s">
        <v>48</v>
      </c>
      <c r="B16" s="140"/>
      <c r="C16" s="140"/>
      <c r="D16" s="140"/>
      <c r="E16" s="140"/>
      <c r="F16" s="140"/>
      <c r="G16" s="140"/>
      <c r="H16" s="140"/>
      <c r="I16" s="141"/>
    </row>
    <row r="17" spans="1:9" ht="16.5" customHeight="1">
      <c r="A17" s="56" t="s">
        <v>49</v>
      </c>
      <c r="B17" s="61">
        <f>C17+D17+E17+F17+G17+H17+I17</f>
        <v>169472179.53000003</v>
      </c>
      <c r="C17" s="57">
        <v>37890057.95</v>
      </c>
      <c r="D17" s="57">
        <f>+'[1]таб 3(8)'!G35+'[1]таб 3(8)'!G74+9442710.68</f>
        <v>26637050.68</v>
      </c>
      <c r="E17" s="57">
        <v>0</v>
      </c>
      <c r="F17" s="57">
        <v>0</v>
      </c>
      <c r="G17" s="57">
        <v>34981690.3</v>
      </c>
      <c r="H17" s="57">
        <v>34981690.3</v>
      </c>
      <c r="I17" s="57">
        <v>34981690.3</v>
      </c>
    </row>
    <row r="18" spans="1:9" ht="16.5" customHeight="1">
      <c r="A18" s="56" t="s">
        <v>2</v>
      </c>
      <c r="B18" s="61">
        <f>C18+D18+E18+F18+G18+H18+I18</f>
        <v>4806100</v>
      </c>
      <c r="C18" s="57">
        <v>0</v>
      </c>
      <c r="D18" s="57">
        <f>+'[1]таб 3(8)'!G36</f>
        <v>4806100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</row>
    <row r="19" spans="1:9" ht="16.5" customHeight="1">
      <c r="A19" s="56" t="s">
        <v>3</v>
      </c>
      <c r="B19" s="61">
        <f>C19+D19+E19+F19+G19+H19+I19</f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</row>
    <row r="20" spans="1:9" ht="16.5" customHeight="1">
      <c r="A20" s="56" t="s">
        <v>52</v>
      </c>
      <c r="B20" s="61">
        <f>C20+D20+E20+F20+G20+H20+I20</f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</row>
    <row r="21" spans="1:9" ht="30">
      <c r="A21" s="60" t="s">
        <v>54</v>
      </c>
      <c r="B21" s="61">
        <f>C21+D21+E21+F21+G21+H21+I21</f>
        <v>20333549.72</v>
      </c>
      <c r="C21" s="57">
        <f>'[1]таб 3(8)'!F27</f>
        <v>20333549.72</v>
      </c>
      <c r="D21" s="57">
        <f>'[1]таб 3(8)'!G27</f>
        <v>0</v>
      </c>
      <c r="E21" s="57">
        <f>'[1]таб 3(8)'!H27</f>
        <v>0</v>
      </c>
      <c r="F21" s="57">
        <f>'[1]таб 3(8)'!I27</f>
        <v>0</v>
      </c>
      <c r="G21" s="57">
        <f>'[1]таб 3(8)'!J27</f>
        <v>0</v>
      </c>
      <c r="H21" s="57">
        <f>'[1]таб 3(8)'!K27</f>
        <v>0</v>
      </c>
      <c r="I21" s="57">
        <f>'[1]таб 3(8)'!L27</f>
        <v>0</v>
      </c>
    </row>
    <row r="22" spans="1:9" ht="45" customHeight="1">
      <c r="A22" s="64" t="s">
        <v>84</v>
      </c>
      <c r="B22" s="61">
        <f>B24+B25+B26+B27</f>
        <v>615441877.55</v>
      </c>
      <c r="C22" s="61">
        <f>C24+C25+C26+C27</f>
        <v>340807502.75</v>
      </c>
      <c r="D22" s="61">
        <f aca="true" t="shared" si="3" ref="D22:I22">D24+D25+D26+D27</f>
        <v>239652684.5</v>
      </c>
      <c r="E22" s="61">
        <f t="shared" si="3"/>
        <v>0</v>
      </c>
      <c r="F22" s="61">
        <f t="shared" si="3"/>
        <v>34981690.3</v>
      </c>
      <c r="G22" s="61">
        <f t="shared" si="3"/>
        <v>0</v>
      </c>
      <c r="H22" s="61">
        <f t="shared" si="3"/>
        <v>0</v>
      </c>
      <c r="I22" s="61">
        <f t="shared" si="3"/>
        <v>0</v>
      </c>
    </row>
    <row r="23" spans="1:9" ht="16.5" customHeight="1">
      <c r="A23" s="139" t="s">
        <v>48</v>
      </c>
      <c r="B23" s="140"/>
      <c r="C23" s="140"/>
      <c r="D23" s="140"/>
      <c r="E23" s="140"/>
      <c r="F23" s="140"/>
      <c r="G23" s="140"/>
      <c r="H23" s="140"/>
      <c r="I23" s="141"/>
    </row>
    <row r="24" spans="1:9" ht="16.5" customHeight="1">
      <c r="A24" s="56" t="s">
        <v>49</v>
      </c>
      <c r="B24" s="61">
        <f>C24+D24+E24+F24+G24+H24+I24</f>
        <v>412870993.37</v>
      </c>
      <c r="C24" s="57">
        <v>186951018.57</v>
      </c>
      <c r="D24" s="80">
        <f>+'[1]таб 3(8)'!G11+'[1]таб 3(8)'!G17-9442710.68+'[1]таб 3(8)'!G23</f>
        <v>190938284.5</v>
      </c>
      <c r="E24" s="57"/>
      <c r="F24" s="57">
        <v>34981690.3</v>
      </c>
      <c r="G24" s="57"/>
      <c r="H24" s="57"/>
      <c r="I24" s="57"/>
    </row>
    <row r="25" spans="1:9" ht="16.5" customHeight="1">
      <c r="A25" s="56" t="s">
        <v>2</v>
      </c>
      <c r="B25" s="61">
        <f>C25+D25+E25+F25+G25+H25+I25</f>
        <v>0</v>
      </c>
      <c r="C25" s="59"/>
      <c r="D25" s="57">
        <f>+'[1]таб 3(8)'!G12</f>
        <v>0</v>
      </c>
      <c r="E25" s="57"/>
      <c r="F25" s="57"/>
      <c r="G25" s="57"/>
      <c r="H25" s="57"/>
      <c r="I25" s="57"/>
    </row>
    <row r="26" spans="1:9" ht="16.5" customHeight="1">
      <c r="A26" s="56" t="s">
        <v>3</v>
      </c>
      <c r="B26" s="61">
        <f>C26+D26+E26+F26+G26+H26+I26</f>
        <v>202570884.18</v>
      </c>
      <c r="C26" s="57">
        <f>'[1]таб 3(8)'!F84</f>
        <v>153856484.18</v>
      </c>
      <c r="D26" s="57">
        <f>+'[1]таб 3(8)'!G13</f>
        <v>48714400</v>
      </c>
      <c r="E26" s="57"/>
      <c r="F26" s="57"/>
      <c r="G26" s="57"/>
      <c r="H26" s="57"/>
      <c r="I26" s="57"/>
    </row>
    <row r="27" spans="1:9" ht="16.5" customHeight="1">
      <c r="A27" s="56" t="s">
        <v>52</v>
      </c>
      <c r="B27" s="61">
        <f>C27+D27+E27+F27+G27+H27+I27</f>
        <v>0</v>
      </c>
      <c r="C27" s="57">
        <f aca="true" t="shared" si="4" ref="C27:I27">C34+C41</f>
        <v>0</v>
      </c>
      <c r="D27" s="57">
        <f t="shared" si="4"/>
        <v>0</v>
      </c>
      <c r="E27" s="57">
        <f t="shared" si="4"/>
        <v>0</v>
      </c>
      <c r="F27" s="57">
        <f t="shared" si="4"/>
        <v>0</v>
      </c>
      <c r="G27" s="57">
        <f t="shared" si="4"/>
        <v>0</v>
      </c>
      <c r="H27" s="57">
        <f t="shared" si="4"/>
        <v>0</v>
      </c>
      <c r="I27" s="57">
        <f t="shared" si="4"/>
        <v>0</v>
      </c>
    </row>
    <row r="28" spans="1:9" ht="30">
      <c r="A28" s="60" t="s">
        <v>54</v>
      </c>
      <c r="B28" s="61">
        <f>B22</f>
        <v>615441877.55</v>
      </c>
      <c r="C28" s="58">
        <f aca="true" t="shared" si="5" ref="C28:I28">C22</f>
        <v>340807502.75</v>
      </c>
      <c r="D28" s="58">
        <f t="shared" si="5"/>
        <v>239652684.5</v>
      </c>
      <c r="E28" s="58">
        <f t="shared" si="5"/>
        <v>0</v>
      </c>
      <c r="F28" s="58">
        <f t="shared" si="5"/>
        <v>34981690.3</v>
      </c>
      <c r="G28" s="58">
        <f t="shared" si="5"/>
        <v>0</v>
      </c>
      <c r="H28" s="58">
        <f t="shared" si="5"/>
        <v>0</v>
      </c>
      <c r="I28" s="58">
        <f t="shared" si="5"/>
        <v>0</v>
      </c>
    </row>
  </sheetData>
  <sheetProtection/>
  <mergeCells count="9">
    <mergeCell ref="A14:I14"/>
    <mergeCell ref="A16:I16"/>
    <mergeCell ref="A23:I23"/>
    <mergeCell ref="E1:I1"/>
    <mergeCell ref="A4:I4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SheetLayoutView="115" workbookViewId="0" topLeftCell="C1">
      <selection activeCell="G1" sqref="G1:J1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7.8515625" style="0" customWidth="1"/>
    <col min="4" max="4" width="18.00390625" style="0" customWidth="1"/>
    <col min="5" max="5" width="19.28125" style="0" customWidth="1"/>
    <col min="6" max="6" width="18.140625" style="0" customWidth="1"/>
    <col min="7" max="9" width="16.28125" style="0" customWidth="1"/>
    <col min="11" max="11" width="15.28125" style="0" customWidth="1"/>
  </cols>
  <sheetData>
    <row r="1" spans="7:10" ht="79.5" customHeight="1">
      <c r="G1" s="82" t="s">
        <v>95</v>
      </c>
      <c r="H1" s="83"/>
      <c r="I1" s="83"/>
      <c r="J1" s="83"/>
    </row>
    <row r="2" spans="5:10" ht="39" customHeight="1">
      <c r="E2" s="1"/>
      <c r="F2" s="2"/>
      <c r="G2" s="3"/>
      <c r="I2" s="16" t="s">
        <v>25</v>
      </c>
      <c r="J2" s="15"/>
    </row>
    <row r="3" ht="15.75">
      <c r="F3" s="3"/>
    </row>
    <row r="4" spans="1:9" ht="36.75" customHeight="1">
      <c r="A4" s="87" t="s">
        <v>24</v>
      </c>
      <c r="B4" s="87"/>
      <c r="C4" s="87"/>
      <c r="D4" s="87"/>
      <c r="E4" s="87"/>
      <c r="F4" s="87"/>
      <c r="G4" s="87"/>
      <c r="H4" s="87"/>
      <c r="I4" s="87"/>
    </row>
    <row r="5" spans="1:9" ht="30" customHeight="1">
      <c r="A5" s="88" t="s">
        <v>45</v>
      </c>
      <c r="B5" s="90" t="s">
        <v>46</v>
      </c>
      <c r="C5" s="92" t="s">
        <v>47</v>
      </c>
      <c r="D5" s="92"/>
      <c r="E5" s="92"/>
      <c r="F5" s="92"/>
      <c r="G5" s="92"/>
      <c r="H5" s="92"/>
      <c r="I5" s="92"/>
    </row>
    <row r="6" spans="1:9" ht="16.5" customHeight="1">
      <c r="A6" s="89"/>
      <c r="B6" s="91"/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4">
        <v>2020</v>
      </c>
    </row>
    <row r="7" spans="1:9" ht="16.5" customHeight="1">
      <c r="A7" s="4">
        <v>1</v>
      </c>
      <c r="B7" s="5">
        <v>2</v>
      </c>
      <c r="C7" s="6">
        <v>3</v>
      </c>
      <c r="D7" s="6">
        <v>4</v>
      </c>
      <c r="E7" s="6">
        <v>5</v>
      </c>
      <c r="F7" s="6"/>
      <c r="G7" s="6"/>
      <c r="H7" s="6"/>
      <c r="I7" s="4"/>
    </row>
    <row r="8" spans="1:9" ht="19.5" customHeight="1">
      <c r="A8" s="76" t="s">
        <v>26</v>
      </c>
      <c r="B8" s="77">
        <v>10938274933.220001</v>
      </c>
      <c r="C8" s="77">
        <v>1694513067.23</v>
      </c>
      <c r="D8" s="77">
        <v>1553566728.7899997</v>
      </c>
      <c r="E8" s="77">
        <v>1454387130.88</v>
      </c>
      <c r="F8" s="77">
        <v>1546418301.58</v>
      </c>
      <c r="G8" s="77">
        <v>1563129901.58</v>
      </c>
      <c r="H8" s="77">
        <v>1563129901.58</v>
      </c>
      <c r="I8" s="77">
        <v>1563129901.58</v>
      </c>
    </row>
    <row r="9" spans="1:9" ht="16.5" customHeight="1">
      <c r="A9" s="93" t="s">
        <v>48</v>
      </c>
      <c r="B9" s="94"/>
      <c r="C9" s="94"/>
      <c r="D9" s="94"/>
      <c r="E9" s="94"/>
      <c r="F9" s="94"/>
      <c r="G9" s="94"/>
      <c r="H9" s="94"/>
      <c r="I9" s="95"/>
    </row>
    <row r="10" spans="1:9" ht="16.5" customHeight="1">
      <c r="A10" s="78" t="s">
        <v>49</v>
      </c>
      <c r="B10" s="79">
        <v>4904380093.990001</v>
      </c>
      <c r="C10" s="79">
        <v>781992303.05</v>
      </c>
      <c r="D10" s="79">
        <v>761676155.7399999</v>
      </c>
      <c r="E10" s="79">
        <v>628522476.88</v>
      </c>
      <c r="F10" s="79">
        <v>683047289.5799999</v>
      </c>
      <c r="G10" s="79">
        <v>683047289.5799999</v>
      </c>
      <c r="H10" s="79">
        <v>683047289.5799999</v>
      </c>
      <c r="I10" s="79">
        <v>683047289.5799999</v>
      </c>
    </row>
    <row r="11" spans="1:9" ht="16.5" customHeight="1">
      <c r="A11" s="9" t="s">
        <v>50</v>
      </c>
      <c r="B11" s="10">
        <v>5081112990</v>
      </c>
      <c r="C11" s="10">
        <v>654944860</v>
      </c>
      <c r="D11" s="10">
        <v>651450808</v>
      </c>
      <c r="E11" s="10">
        <v>714968090</v>
      </c>
      <c r="F11" s="10">
        <v>752403608</v>
      </c>
      <c r="G11" s="10">
        <v>769115208</v>
      </c>
      <c r="H11" s="10">
        <v>769115208</v>
      </c>
      <c r="I11" s="10">
        <v>769115208</v>
      </c>
    </row>
    <row r="12" spans="1:9" ht="16.5" customHeight="1">
      <c r="A12" s="9" t="s">
        <v>51</v>
      </c>
      <c r="B12" s="10">
        <v>202570884.18</v>
      </c>
      <c r="C12" s="10">
        <v>153856484.18</v>
      </c>
      <c r="D12" s="10">
        <v>48714400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6.5" customHeight="1">
      <c r="A13" s="9" t="s">
        <v>52</v>
      </c>
      <c r="B13" s="10">
        <v>750210965.05</v>
      </c>
      <c r="C13" s="10">
        <v>103719420</v>
      </c>
      <c r="D13" s="10">
        <v>91725365.05</v>
      </c>
      <c r="E13" s="10">
        <v>110896564</v>
      </c>
      <c r="F13" s="10">
        <v>110967404</v>
      </c>
      <c r="G13" s="10">
        <v>110967404</v>
      </c>
      <c r="H13" s="10">
        <v>110967404</v>
      </c>
      <c r="I13" s="10">
        <v>110967404</v>
      </c>
    </row>
    <row r="14" spans="1:9" ht="16.5" customHeight="1">
      <c r="A14" s="96" t="s">
        <v>53</v>
      </c>
      <c r="B14" s="97"/>
      <c r="C14" s="97"/>
      <c r="D14" s="97"/>
      <c r="E14" s="97"/>
      <c r="F14" s="97"/>
      <c r="G14" s="97"/>
      <c r="H14" s="97"/>
      <c r="I14" s="98"/>
    </row>
    <row r="15" spans="1:9" ht="39.75" customHeight="1">
      <c r="A15" s="12" t="s">
        <v>60</v>
      </c>
      <c r="B15" s="8">
        <v>10322833055.67</v>
      </c>
      <c r="C15" s="8">
        <v>1353705564.48</v>
      </c>
      <c r="D15" s="8">
        <v>1313914044.2899997</v>
      </c>
      <c r="E15" s="8">
        <v>1454387130.88</v>
      </c>
      <c r="F15" s="8">
        <v>1511436611.28</v>
      </c>
      <c r="G15" s="8">
        <v>1563129901.58</v>
      </c>
      <c r="H15" s="8">
        <v>1563129901.58</v>
      </c>
      <c r="I15" s="8">
        <v>1563129901.58</v>
      </c>
    </row>
    <row r="16" spans="1:9" ht="16.5" customHeight="1">
      <c r="A16" s="84" t="s">
        <v>48</v>
      </c>
      <c r="B16" s="85"/>
      <c r="C16" s="85"/>
      <c r="D16" s="85"/>
      <c r="E16" s="85"/>
      <c r="F16" s="85"/>
      <c r="G16" s="85"/>
      <c r="H16" s="85"/>
      <c r="I16" s="86"/>
    </row>
    <row r="17" spans="1:9" ht="16.5" customHeight="1">
      <c r="A17" s="9" t="s">
        <v>49</v>
      </c>
      <c r="B17" s="13">
        <v>4491509100.620001</v>
      </c>
      <c r="C17" s="13">
        <v>595041284.48</v>
      </c>
      <c r="D17" s="13">
        <v>570737871.2399999</v>
      </c>
      <c r="E17" s="13">
        <v>628522476.88</v>
      </c>
      <c r="F17" s="13">
        <v>648065599.28</v>
      </c>
      <c r="G17" s="13">
        <v>683047289.5799999</v>
      </c>
      <c r="H17" s="13">
        <v>683047289.5799999</v>
      </c>
      <c r="I17" s="13">
        <v>683047289.5799999</v>
      </c>
    </row>
    <row r="18" spans="1:9" ht="16.5" customHeight="1">
      <c r="A18" s="9" t="s">
        <v>50</v>
      </c>
      <c r="B18" s="13">
        <v>5081112990</v>
      </c>
      <c r="C18" s="13">
        <v>654944860</v>
      </c>
      <c r="D18" s="13">
        <v>651450808</v>
      </c>
      <c r="E18" s="13">
        <v>714968090</v>
      </c>
      <c r="F18" s="13">
        <v>752403608</v>
      </c>
      <c r="G18" s="13">
        <v>769115208</v>
      </c>
      <c r="H18" s="13">
        <v>769115208</v>
      </c>
      <c r="I18" s="13">
        <v>769115208</v>
      </c>
    </row>
    <row r="19" spans="1:9" ht="16.5" customHeight="1">
      <c r="A19" s="9" t="s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ht="16.5" customHeight="1">
      <c r="A20" s="9" t="s">
        <v>52</v>
      </c>
      <c r="B20" s="13">
        <v>750210965.05</v>
      </c>
      <c r="C20" s="13">
        <v>103719420</v>
      </c>
      <c r="D20" s="13">
        <v>91725365.05</v>
      </c>
      <c r="E20" s="13">
        <v>110896564</v>
      </c>
      <c r="F20" s="13">
        <v>110967404</v>
      </c>
      <c r="G20" s="13">
        <v>110967404</v>
      </c>
      <c r="H20" s="13">
        <v>110967404</v>
      </c>
      <c r="I20" s="13">
        <v>110967404</v>
      </c>
    </row>
    <row r="21" spans="1:9" ht="25.5">
      <c r="A21" s="14" t="s">
        <v>54</v>
      </c>
      <c r="B21" s="13">
        <v>20333549.72</v>
      </c>
      <c r="C21" s="13">
        <v>20333549.72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39.75" customHeight="1">
      <c r="A22" s="12" t="s">
        <v>84</v>
      </c>
      <c r="B22" s="8">
        <v>615441877.55</v>
      </c>
      <c r="C22" s="8">
        <v>340807502.75</v>
      </c>
      <c r="D22" s="8">
        <v>239652684.5</v>
      </c>
      <c r="E22" s="8">
        <v>0</v>
      </c>
      <c r="F22" s="8">
        <v>34981690.3</v>
      </c>
      <c r="G22" s="8">
        <v>0</v>
      </c>
      <c r="H22" s="8">
        <v>0</v>
      </c>
      <c r="I22" s="8">
        <v>0</v>
      </c>
    </row>
    <row r="23" spans="1:9" ht="16.5" customHeight="1">
      <c r="A23" s="84" t="s">
        <v>48</v>
      </c>
      <c r="B23" s="85"/>
      <c r="C23" s="85"/>
      <c r="D23" s="85"/>
      <c r="E23" s="85"/>
      <c r="F23" s="85"/>
      <c r="G23" s="85"/>
      <c r="H23" s="85"/>
      <c r="I23" s="86"/>
    </row>
    <row r="24" spans="1:9" ht="16.5" customHeight="1">
      <c r="A24" s="9" t="s">
        <v>49</v>
      </c>
      <c r="B24" s="13">
        <v>412870993.37</v>
      </c>
      <c r="C24" s="11">
        <v>186951018.57</v>
      </c>
      <c r="D24" s="75">
        <v>190938284.5</v>
      </c>
      <c r="E24" s="11"/>
      <c r="F24" s="11">
        <v>34981690.3</v>
      </c>
      <c r="G24" s="11"/>
      <c r="H24" s="11"/>
      <c r="I24" s="11"/>
    </row>
    <row r="25" spans="1:9" ht="16.5" customHeight="1">
      <c r="A25" s="9" t="s">
        <v>50</v>
      </c>
      <c r="B25" s="13">
        <v>0</v>
      </c>
      <c r="C25" s="17"/>
      <c r="D25" s="75">
        <v>0</v>
      </c>
      <c r="E25" s="11"/>
      <c r="F25" s="11"/>
      <c r="G25" s="11"/>
      <c r="H25" s="11"/>
      <c r="I25" s="11"/>
    </row>
    <row r="26" spans="1:9" ht="16.5" customHeight="1">
      <c r="A26" s="9" t="s">
        <v>51</v>
      </c>
      <c r="B26" s="13">
        <v>202570884.18</v>
      </c>
      <c r="C26" s="11">
        <v>153856484.18</v>
      </c>
      <c r="D26" s="75">
        <v>48714400</v>
      </c>
      <c r="E26" s="11"/>
      <c r="F26" s="11"/>
      <c r="G26" s="11"/>
      <c r="H26" s="11"/>
      <c r="I26" s="11"/>
    </row>
    <row r="27" spans="1:9" ht="16.5" customHeight="1">
      <c r="A27" s="9" t="s">
        <v>52</v>
      </c>
      <c r="B27" s="13">
        <v>0</v>
      </c>
      <c r="C27" s="17"/>
      <c r="D27" s="11"/>
      <c r="E27" s="11"/>
      <c r="F27" s="11"/>
      <c r="G27" s="11"/>
      <c r="H27" s="11"/>
      <c r="I27" s="11"/>
    </row>
    <row r="28" spans="1:9" ht="25.5">
      <c r="A28" s="14" t="s">
        <v>54</v>
      </c>
      <c r="B28" s="13">
        <v>615441877.55</v>
      </c>
      <c r="C28" s="13">
        <v>340807502.75</v>
      </c>
      <c r="D28" s="13">
        <v>239652684.5</v>
      </c>
      <c r="E28" s="13">
        <v>0</v>
      </c>
      <c r="F28" s="13">
        <v>34981690.3</v>
      </c>
      <c r="G28" s="13">
        <v>0</v>
      </c>
      <c r="H28" s="13">
        <v>0</v>
      </c>
      <c r="I28" s="13">
        <v>0</v>
      </c>
    </row>
    <row r="29" spans="1:9" ht="15">
      <c r="A29" s="18"/>
      <c r="B29" s="19"/>
      <c r="C29" s="20"/>
      <c r="D29" s="20"/>
      <c r="E29" s="20"/>
      <c r="F29" s="20"/>
      <c r="G29" s="20"/>
      <c r="H29" s="20"/>
      <c r="I29" s="20"/>
    </row>
    <row r="30" spans="3:9" ht="15">
      <c r="C30" s="22"/>
      <c r="D30" s="22"/>
      <c r="E30" s="22"/>
      <c r="F30" s="22"/>
      <c r="G30" s="22"/>
      <c r="H30" s="22"/>
      <c r="I30" s="22"/>
    </row>
    <row r="31" spans="3:9" ht="15">
      <c r="C31" s="22"/>
      <c r="D31" s="22"/>
      <c r="E31" s="22"/>
      <c r="F31" s="22"/>
      <c r="G31" s="22"/>
      <c r="H31" s="22"/>
      <c r="I31" s="22"/>
    </row>
    <row r="32" spans="3:9" ht="15">
      <c r="C32" s="22"/>
      <c r="D32" s="22"/>
      <c r="E32" s="22"/>
      <c r="F32" s="22"/>
      <c r="G32" s="22"/>
      <c r="H32" s="22"/>
      <c r="I32" s="22"/>
    </row>
    <row r="33" spans="3:9" ht="15">
      <c r="C33" s="26"/>
      <c r="D33" s="26"/>
      <c r="E33" s="26"/>
      <c r="F33" s="26"/>
      <c r="G33" s="26"/>
      <c r="H33" s="26"/>
      <c r="I33" s="26"/>
    </row>
    <row r="34" spans="4:9" ht="15">
      <c r="D34" s="26"/>
      <c r="E34" s="26"/>
      <c r="F34" s="26"/>
      <c r="G34" s="26"/>
      <c r="H34" s="26"/>
      <c r="I34" s="26"/>
    </row>
    <row r="35" spans="3:9" ht="15">
      <c r="C35" s="21"/>
      <c r="D35" s="26"/>
      <c r="E35" s="26"/>
      <c r="F35" s="26"/>
      <c r="G35" s="26"/>
      <c r="H35" s="26"/>
      <c r="I35" s="26"/>
    </row>
    <row r="36" spans="2:9" ht="15">
      <c r="B36" s="25"/>
      <c r="C36" s="22"/>
      <c r="D36" s="26"/>
      <c r="E36" s="26"/>
      <c r="F36" s="26"/>
      <c r="G36" s="26"/>
      <c r="H36" s="26"/>
      <c r="I36" s="26"/>
    </row>
    <row r="37" spans="2:9" ht="15">
      <c r="B37" s="26"/>
      <c r="D37" s="26"/>
      <c r="E37" s="26"/>
      <c r="F37" s="26"/>
      <c r="G37" s="26"/>
      <c r="H37" s="26"/>
      <c r="I37" s="26"/>
    </row>
    <row r="38" spans="4:9" ht="15">
      <c r="D38" s="26"/>
      <c r="E38" s="26"/>
      <c r="F38" s="26"/>
      <c r="G38" s="26"/>
      <c r="H38" s="26"/>
      <c r="I38" s="26"/>
    </row>
    <row r="39" spans="4:9" ht="15">
      <c r="D39" s="26"/>
      <c r="E39" s="26"/>
      <c r="F39" s="26"/>
      <c r="G39" s="26"/>
      <c r="H39" s="26"/>
      <c r="I39" s="26"/>
    </row>
    <row r="40" spans="4:9" ht="15">
      <c r="D40" s="26"/>
      <c r="E40" s="26"/>
      <c r="F40" s="26"/>
      <c r="G40" s="26"/>
      <c r="H40" s="26"/>
      <c r="I40" s="26"/>
    </row>
    <row r="41" spans="4:9" ht="15">
      <c r="D41" s="26"/>
      <c r="E41" s="26"/>
      <c r="F41" s="26"/>
      <c r="G41" s="26"/>
      <c r="H41" s="26"/>
      <c r="I41" s="26"/>
    </row>
    <row r="42" spans="4:9" ht="15">
      <c r="D42" s="26"/>
      <c r="E42" s="26"/>
      <c r="F42" s="26"/>
      <c r="G42" s="26"/>
      <c r="H42" s="26"/>
      <c r="I42" s="26"/>
    </row>
    <row r="43" spans="4:9" ht="15">
      <c r="D43" s="26"/>
      <c r="E43" s="26"/>
      <c r="F43" s="26"/>
      <c r="G43" s="26"/>
      <c r="H43" s="26"/>
      <c r="I43" s="26"/>
    </row>
    <row r="44" spans="4:9" ht="15">
      <c r="D44" s="26"/>
      <c r="E44" s="26"/>
      <c r="F44" s="26"/>
      <c r="G44" s="26"/>
      <c r="H44" s="26"/>
      <c r="I44" s="26"/>
    </row>
    <row r="45" spans="2:9" ht="15">
      <c r="B45" s="22"/>
      <c r="D45" s="26"/>
      <c r="E45" s="26"/>
      <c r="F45" s="26"/>
      <c r="G45" s="26"/>
      <c r="H45" s="26"/>
      <c r="I45" s="26"/>
    </row>
    <row r="46" spans="4:9" ht="15">
      <c r="D46" s="26"/>
      <c r="E46" s="26"/>
      <c r="F46" s="26"/>
      <c r="G46" s="26"/>
      <c r="H46" s="26"/>
      <c r="I46" s="26"/>
    </row>
    <row r="47" spans="5:9" s="23" customFormat="1" ht="15">
      <c r="E47" s="24"/>
      <c r="F47" s="24"/>
      <c r="G47" s="24"/>
      <c r="H47" s="24"/>
      <c r="I47" s="24"/>
    </row>
    <row r="48" spans="5:9" ht="15">
      <c r="E48" s="26"/>
      <c r="F48" s="26"/>
      <c r="G48" s="26"/>
      <c r="H48" s="26"/>
      <c r="I48" s="26"/>
    </row>
    <row r="49" spans="4:9" ht="15">
      <c r="D49" s="21"/>
      <c r="E49" s="21"/>
      <c r="F49" s="21"/>
      <c r="G49" s="26"/>
      <c r="H49" s="26"/>
      <c r="I49" s="26"/>
    </row>
  </sheetData>
  <sheetProtection/>
  <mergeCells count="9">
    <mergeCell ref="G1:J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SheetLayoutView="115" zoomScalePageLayoutView="0" workbookViewId="0" topLeftCell="A1">
      <pane xSplit="4" ySplit="6" topLeftCell="O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Q1" sqref="Q1:U1"/>
    </sheetView>
  </sheetViews>
  <sheetFormatPr defaultColWidth="9.140625" defaultRowHeight="15"/>
  <cols>
    <col min="1" max="1" width="5.00390625" style="31" customWidth="1"/>
    <col min="2" max="2" width="27.28125" style="31" customWidth="1"/>
    <col min="3" max="3" width="10.8515625" style="31" customWidth="1"/>
    <col min="4" max="4" width="10.00390625" style="31" customWidth="1"/>
    <col min="5" max="5" width="14.00390625" style="31" customWidth="1"/>
    <col min="6" max="6" width="12.8515625" style="31" customWidth="1"/>
    <col min="7" max="12" width="12.8515625" style="31" bestFit="1" customWidth="1"/>
    <col min="13" max="13" width="25.421875" style="31" customWidth="1"/>
    <col min="14" max="16" width="5.7109375" style="31" bestFit="1" customWidth="1"/>
    <col min="17" max="17" width="9.7109375" style="31" customWidth="1"/>
    <col min="18" max="18" width="5.7109375" style="31" bestFit="1" customWidth="1"/>
    <col min="19" max="19" width="7.00390625" style="31" customWidth="1"/>
    <col min="20" max="20" width="5.7109375" style="31" bestFit="1" customWidth="1"/>
    <col min="21" max="21" width="20.28125" style="31" customWidth="1"/>
    <col min="22" max="16384" width="9.140625" style="31" customWidth="1"/>
  </cols>
  <sheetData>
    <row r="1" spans="17:21" ht="90" customHeight="1">
      <c r="Q1" s="82" t="s">
        <v>96</v>
      </c>
      <c r="R1" s="134"/>
      <c r="S1" s="134"/>
      <c r="T1" s="134"/>
      <c r="U1" s="134"/>
    </row>
    <row r="2" spans="20:21" s="27" customFormat="1" ht="27" customHeight="1">
      <c r="T2" s="29"/>
      <c r="U2" s="30" t="s">
        <v>74</v>
      </c>
    </row>
    <row r="3" spans="1:21" s="27" customFormat="1" ht="15.75">
      <c r="A3" s="135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s="27" customFormat="1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3"/>
    </row>
    <row r="5" spans="1:21" ht="31.5" customHeight="1">
      <c r="A5" s="136" t="s">
        <v>43</v>
      </c>
      <c r="B5" s="92" t="s">
        <v>55</v>
      </c>
      <c r="C5" s="92" t="s">
        <v>56</v>
      </c>
      <c r="D5" s="92" t="s">
        <v>45</v>
      </c>
      <c r="E5" s="92" t="s">
        <v>57</v>
      </c>
      <c r="F5" s="92"/>
      <c r="G5" s="92"/>
      <c r="H5" s="92"/>
      <c r="I5" s="92"/>
      <c r="J5" s="92"/>
      <c r="K5" s="92"/>
      <c r="L5" s="92"/>
      <c r="M5" s="136" t="s">
        <v>14</v>
      </c>
      <c r="N5" s="136"/>
      <c r="O5" s="136"/>
      <c r="P5" s="136"/>
      <c r="Q5" s="136"/>
      <c r="R5" s="136"/>
      <c r="S5" s="136"/>
      <c r="T5" s="136"/>
      <c r="U5" s="137" t="s">
        <v>58</v>
      </c>
    </row>
    <row r="6" spans="1:21" ht="21" customHeight="1">
      <c r="A6" s="136"/>
      <c r="B6" s="92"/>
      <c r="C6" s="92"/>
      <c r="D6" s="92"/>
      <c r="E6" s="32" t="s">
        <v>39</v>
      </c>
      <c r="F6" s="46" t="s">
        <v>28</v>
      </c>
      <c r="G6" s="46" t="s">
        <v>29</v>
      </c>
      <c r="H6" s="46" t="s">
        <v>30</v>
      </c>
      <c r="I6" s="46" t="s">
        <v>31</v>
      </c>
      <c r="J6" s="46" t="s">
        <v>32</v>
      </c>
      <c r="K6" s="46" t="s">
        <v>33</v>
      </c>
      <c r="L6" s="46" t="s">
        <v>34</v>
      </c>
      <c r="M6" s="7" t="s">
        <v>44</v>
      </c>
      <c r="N6" s="46" t="s">
        <v>28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  <c r="T6" s="46" t="s">
        <v>34</v>
      </c>
      <c r="U6" s="138"/>
    </row>
    <row r="7" spans="1:21" ht="12.7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</row>
    <row r="8" spans="1:21" ht="12.75">
      <c r="A8" s="33"/>
      <c r="B8" s="131" t="s">
        <v>75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</row>
    <row r="9" spans="1:21" ht="12.75">
      <c r="A9" s="33">
        <v>1</v>
      </c>
      <c r="B9" s="47" t="s">
        <v>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</row>
    <row r="10" spans="1:21" ht="16.5" customHeight="1">
      <c r="A10" s="124" t="s">
        <v>61</v>
      </c>
      <c r="B10" s="125" t="s">
        <v>83</v>
      </c>
      <c r="C10" s="128" t="s">
        <v>27</v>
      </c>
      <c r="D10" s="34" t="s">
        <v>39</v>
      </c>
      <c r="E10" s="35">
        <f>E12+E13+E14+E15</f>
        <v>87422984</v>
      </c>
      <c r="F10" s="35">
        <f aca="true" t="shared" si="0" ref="F10:L10">F12+F13+F14+F15</f>
        <v>12453039</v>
      </c>
      <c r="G10" s="35">
        <f t="shared" si="0"/>
        <v>12307112</v>
      </c>
      <c r="H10" s="35">
        <f t="shared" si="0"/>
        <v>12648737</v>
      </c>
      <c r="I10" s="35">
        <f t="shared" si="0"/>
        <v>12503524</v>
      </c>
      <c r="J10" s="35">
        <f t="shared" si="0"/>
        <v>12503524</v>
      </c>
      <c r="K10" s="35">
        <f t="shared" si="0"/>
        <v>12503524</v>
      </c>
      <c r="L10" s="35">
        <f t="shared" si="0"/>
        <v>12503524</v>
      </c>
      <c r="M10" s="105" t="s">
        <v>0</v>
      </c>
      <c r="N10" s="111">
        <v>96</v>
      </c>
      <c r="O10" s="111">
        <v>96</v>
      </c>
      <c r="P10" s="111">
        <v>96</v>
      </c>
      <c r="Q10" s="111">
        <v>96</v>
      </c>
      <c r="R10" s="111">
        <v>96</v>
      </c>
      <c r="S10" s="111">
        <v>96</v>
      </c>
      <c r="T10" s="111">
        <v>96</v>
      </c>
      <c r="U10" s="105" t="s">
        <v>93</v>
      </c>
    </row>
    <row r="11" spans="1:21" ht="16.5" customHeight="1">
      <c r="A11" s="124"/>
      <c r="B11" s="126"/>
      <c r="C11" s="129"/>
      <c r="D11" s="121" t="s">
        <v>59</v>
      </c>
      <c r="E11" s="122"/>
      <c r="F11" s="122"/>
      <c r="G11" s="122"/>
      <c r="H11" s="122"/>
      <c r="I11" s="122"/>
      <c r="J11" s="122"/>
      <c r="K11" s="122"/>
      <c r="L11" s="123"/>
      <c r="M11" s="106"/>
      <c r="N11" s="112"/>
      <c r="O11" s="112"/>
      <c r="P11" s="112"/>
      <c r="Q11" s="112"/>
      <c r="R11" s="112"/>
      <c r="S11" s="112"/>
      <c r="T11" s="112"/>
      <c r="U11" s="106"/>
    </row>
    <row r="12" spans="1:21" ht="12.75">
      <c r="A12" s="124"/>
      <c r="B12" s="126"/>
      <c r="C12" s="129"/>
      <c r="D12" s="36" t="s">
        <v>37</v>
      </c>
      <c r="E12" s="37">
        <f>F12+G12+H12+I12+J12+K12+L12</f>
        <v>51132826</v>
      </c>
      <c r="F12" s="37">
        <f>7560259+440000</f>
        <v>8000259</v>
      </c>
      <c r="G12" s="37">
        <f>7409054-393939.4+393939.4</f>
        <v>7409054</v>
      </c>
      <c r="H12" s="37">
        <v>7260873</v>
      </c>
      <c r="I12" s="50">
        <v>7115660</v>
      </c>
      <c r="J12" s="50">
        <v>7115660</v>
      </c>
      <c r="K12" s="50">
        <v>7115660</v>
      </c>
      <c r="L12" s="50">
        <v>7115660</v>
      </c>
      <c r="M12" s="106"/>
      <c r="N12" s="112"/>
      <c r="O12" s="112"/>
      <c r="P12" s="112"/>
      <c r="Q12" s="112"/>
      <c r="R12" s="112"/>
      <c r="S12" s="112"/>
      <c r="T12" s="112"/>
      <c r="U12" s="106"/>
    </row>
    <row r="13" spans="1:21" ht="12.75">
      <c r="A13" s="124"/>
      <c r="B13" s="126"/>
      <c r="C13" s="129"/>
      <c r="D13" s="36" t="s">
        <v>35</v>
      </c>
      <c r="E13" s="37">
        <f>F13+G13+H13+I13+J13+K13+L13</f>
        <v>0</v>
      </c>
      <c r="F13" s="37"/>
      <c r="G13" s="37"/>
      <c r="H13" s="37"/>
      <c r="I13" s="37"/>
      <c r="J13" s="37"/>
      <c r="K13" s="37"/>
      <c r="L13" s="37"/>
      <c r="M13" s="106"/>
      <c r="N13" s="112"/>
      <c r="O13" s="112"/>
      <c r="P13" s="112"/>
      <c r="Q13" s="112"/>
      <c r="R13" s="112"/>
      <c r="S13" s="112"/>
      <c r="T13" s="112"/>
      <c r="U13" s="106"/>
    </row>
    <row r="14" spans="1:21" ht="12.75" customHeight="1">
      <c r="A14" s="124"/>
      <c r="B14" s="126"/>
      <c r="C14" s="129"/>
      <c r="D14" s="36" t="s">
        <v>36</v>
      </c>
      <c r="E14" s="37">
        <f>F14+G14+H14+I14+J14+K14+L14</f>
        <v>0</v>
      </c>
      <c r="F14" s="37"/>
      <c r="G14" s="37"/>
      <c r="H14" s="37"/>
      <c r="I14" s="37"/>
      <c r="J14" s="37"/>
      <c r="K14" s="37"/>
      <c r="L14" s="37"/>
      <c r="M14" s="106"/>
      <c r="N14" s="112"/>
      <c r="O14" s="112"/>
      <c r="P14" s="112"/>
      <c r="Q14" s="112"/>
      <c r="R14" s="112"/>
      <c r="S14" s="112"/>
      <c r="T14" s="112"/>
      <c r="U14" s="106"/>
    </row>
    <row r="15" spans="1:21" ht="18.75" customHeight="1">
      <c r="A15" s="124"/>
      <c r="B15" s="127"/>
      <c r="C15" s="130"/>
      <c r="D15" s="36" t="s">
        <v>38</v>
      </c>
      <c r="E15" s="37">
        <f>F15+G15+H15+I15+J15+K15+L15</f>
        <v>36290158</v>
      </c>
      <c r="F15" s="51">
        <v>4452780</v>
      </c>
      <c r="G15" s="51">
        <v>4898058</v>
      </c>
      <c r="H15" s="51">
        <v>5387864</v>
      </c>
      <c r="I15" s="51">
        <v>5387864</v>
      </c>
      <c r="J15" s="51">
        <v>5387864</v>
      </c>
      <c r="K15" s="51">
        <v>5387864</v>
      </c>
      <c r="L15" s="51">
        <v>5387864</v>
      </c>
      <c r="M15" s="107"/>
      <c r="N15" s="113"/>
      <c r="O15" s="113"/>
      <c r="P15" s="113"/>
      <c r="Q15" s="113"/>
      <c r="R15" s="113"/>
      <c r="S15" s="113"/>
      <c r="T15" s="113"/>
      <c r="U15" s="107"/>
    </row>
    <row r="16" spans="1:21" ht="24" customHeight="1">
      <c r="A16" s="124" t="s">
        <v>62</v>
      </c>
      <c r="B16" s="125" t="s">
        <v>72</v>
      </c>
      <c r="C16" s="128" t="s">
        <v>27</v>
      </c>
      <c r="D16" s="34" t="s">
        <v>39</v>
      </c>
      <c r="E16" s="35">
        <f>E18+E19+E20+E21</f>
        <v>36028482.56</v>
      </c>
      <c r="F16" s="35">
        <f aca="true" t="shared" si="1" ref="F16:L16">F18+F19+F20+F21</f>
        <v>5223080</v>
      </c>
      <c r="G16" s="35">
        <f t="shared" si="1"/>
        <v>4954459.5600000005</v>
      </c>
      <c r="H16" s="35">
        <f t="shared" si="1"/>
        <v>5170199</v>
      </c>
      <c r="I16" s="35">
        <f t="shared" si="1"/>
        <v>5170186</v>
      </c>
      <c r="J16" s="35">
        <f t="shared" si="1"/>
        <v>5170186</v>
      </c>
      <c r="K16" s="35">
        <f t="shared" si="1"/>
        <v>5170186</v>
      </c>
      <c r="L16" s="35">
        <f t="shared" si="1"/>
        <v>5170186</v>
      </c>
      <c r="M16" s="105" t="s">
        <v>73</v>
      </c>
      <c r="N16" s="111">
        <v>100</v>
      </c>
      <c r="O16" s="111">
        <v>100</v>
      </c>
      <c r="P16" s="111">
        <v>100</v>
      </c>
      <c r="Q16" s="111">
        <v>100</v>
      </c>
      <c r="R16" s="111">
        <v>100</v>
      </c>
      <c r="S16" s="111">
        <v>100</v>
      </c>
      <c r="T16" s="111">
        <v>100</v>
      </c>
      <c r="U16" s="105" t="s">
        <v>89</v>
      </c>
    </row>
    <row r="17" spans="1:21" ht="16.5" customHeight="1">
      <c r="A17" s="124"/>
      <c r="B17" s="126"/>
      <c r="C17" s="129"/>
      <c r="D17" s="121" t="s">
        <v>59</v>
      </c>
      <c r="E17" s="122"/>
      <c r="F17" s="122"/>
      <c r="G17" s="122"/>
      <c r="H17" s="122"/>
      <c r="I17" s="122"/>
      <c r="J17" s="122"/>
      <c r="K17" s="122"/>
      <c r="L17" s="123"/>
      <c r="M17" s="106"/>
      <c r="N17" s="112"/>
      <c r="O17" s="112"/>
      <c r="P17" s="112"/>
      <c r="Q17" s="112"/>
      <c r="R17" s="112"/>
      <c r="S17" s="112"/>
      <c r="T17" s="112"/>
      <c r="U17" s="106"/>
    </row>
    <row r="18" spans="1:21" ht="18" customHeight="1">
      <c r="A18" s="124"/>
      <c r="B18" s="126"/>
      <c r="C18" s="129"/>
      <c r="D18" s="36" t="s">
        <v>37</v>
      </c>
      <c r="E18" s="37">
        <f>F18+G18+H18+I18+J18+K18+L18</f>
        <v>15531578.56</v>
      </c>
      <c r="F18" s="37">
        <v>2150680</v>
      </c>
      <c r="G18" s="37">
        <f>2250093-119637.44</f>
        <v>2130455.56</v>
      </c>
      <c r="H18" s="37">
        <v>2250099</v>
      </c>
      <c r="I18" s="37">
        <v>2250086</v>
      </c>
      <c r="J18" s="37">
        <v>2250086</v>
      </c>
      <c r="K18" s="37">
        <v>2250086</v>
      </c>
      <c r="L18" s="37">
        <v>2250086</v>
      </c>
      <c r="M18" s="106"/>
      <c r="N18" s="112"/>
      <c r="O18" s="112"/>
      <c r="P18" s="112"/>
      <c r="Q18" s="112"/>
      <c r="R18" s="112"/>
      <c r="S18" s="112"/>
      <c r="T18" s="112"/>
      <c r="U18" s="106"/>
    </row>
    <row r="19" spans="1:21" ht="12.75" customHeight="1">
      <c r="A19" s="124"/>
      <c r="B19" s="126"/>
      <c r="C19" s="129"/>
      <c r="D19" s="36" t="s">
        <v>35</v>
      </c>
      <c r="E19" s="37">
        <f>F19+G19+H19+I19+J19+K19+L19</f>
        <v>20496904</v>
      </c>
      <c r="F19" s="37">
        <v>3072400</v>
      </c>
      <c r="G19" s="75">
        <f>2920100-96096</f>
        <v>2824004</v>
      </c>
      <c r="H19" s="11">
        <v>2920100</v>
      </c>
      <c r="I19" s="11">
        <v>2920100</v>
      </c>
      <c r="J19" s="11">
        <v>2920100</v>
      </c>
      <c r="K19" s="11">
        <v>2920100</v>
      </c>
      <c r="L19" s="11">
        <v>2920100</v>
      </c>
      <c r="M19" s="106"/>
      <c r="N19" s="112"/>
      <c r="O19" s="112"/>
      <c r="P19" s="112"/>
      <c r="Q19" s="112"/>
      <c r="R19" s="112"/>
      <c r="S19" s="112"/>
      <c r="T19" s="112"/>
      <c r="U19" s="106"/>
    </row>
    <row r="20" spans="1:21" ht="12.75" customHeight="1">
      <c r="A20" s="124"/>
      <c r="B20" s="126"/>
      <c r="C20" s="129"/>
      <c r="D20" s="36" t="s">
        <v>36</v>
      </c>
      <c r="E20" s="37">
        <f>F20+G20+H20+I20+J20+K20+L20</f>
        <v>0</v>
      </c>
      <c r="F20" s="37"/>
      <c r="G20" s="37"/>
      <c r="H20" s="37"/>
      <c r="I20" s="37"/>
      <c r="J20" s="37"/>
      <c r="K20" s="37"/>
      <c r="L20" s="37"/>
      <c r="M20" s="106"/>
      <c r="N20" s="112"/>
      <c r="O20" s="112"/>
      <c r="P20" s="112"/>
      <c r="Q20" s="112"/>
      <c r="R20" s="112"/>
      <c r="S20" s="112"/>
      <c r="T20" s="112"/>
      <c r="U20" s="106"/>
    </row>
    <row r="21" spans="1:21" ht="24" customHeight="1">
      <c r="A21" s="124"/>
      <c r="B21" s="127"/>
      <c r="C21" s="130"/>
      <c r="D21" s="36" t="s">
        <v>38</v>
      </c>
      <c r="E21" s="37">
        <f>F21+G21+H21+I21+J21+K21+L21</f>
        <v>0</v>
      </c>
      <c r="F21" s="37"/>
      <c r="G21" s="37"/>
      <c r="H21" s="37"/>
      <c r="I21" s="37"/>
      <c r="J21" s="37"/>
      <c r="K21" s="37"/>
      <c r="L21" s="37"/>
      <c r="M21" s="107"/>
      <c r="N21" s="113"/>
      <c r="O21" s="113"/>
      <c r="P21" s="113"/>
      <c r="Q21" s="113"/>
      <c r="R21" s="113"/>
      <c r="S21" s="113"/>
      <c r="T21" s="113"/>
      <c r="U21" s="107"/>
    </row>
    <row r="22" spans="1:21" ht="13.5" customHeight="1">
      <c r="A22" s="114"/>
      <c r="B22" s="115" t="s">
        <v>71</v>
      </c>
      <c r="C22" s="114"/>
      <c r="D22" s="38" t="s">
        <v>39</v>
      </c>
      <c r="E22" s="39">
        <f aca="true" t="shared" si="2" ref="E22:L22">E24+E25+E26+E27</f>
        <v>123451466.56</v>
      </c>
      <c r="F22" s="39">
        <f t="shared" si="2"/>
        <v>17676119</v>
      </c>
      <c r="G22" s="39">
        <f>G24+G25+G26+G27</f>
        <v>17261571.560000002</v>
      </c>
      <c r="H22" s="39">
        <f t="shared" si="2"/>
        <v>17818936</v>
      </c>
      <c r="I22" s="39">
        <f t="shared" si="2"/>
        <v>17673710</v>
      </c>
      <c r="J22" s="39">
        <f t="shared" si="2"/>
        <v>17673710</v>
      </c>
      <c r="K22" s="39">
        <f t="shared" si="2"/>
        <v>17673710</v>
      </c>
      <c r="L22" s="39">
        <f t="shared" si="2"/>
        <v>17673710</v>
      </c>
      <c r="M22" s="118"/>
      <c r="N22" s="99"/>
      <c r="O22" s="99"/>
      <c r="P22" s="99"/>
      <c r="Q22" s="99"/>
      <c r="R22" s="99"/>
      <c r="S22" s="99"/>
      <c r="T22" s="99"/>
      <c r="U22" s="108"/>
    </row>
    <row r="23" spans="1:21" ht="12.75" customHeight="1">
      <c r="A23" s="114"/>
      <c r="B23" s="116"/>
      <c r="C23" s="114"/>
      <c r="D23" s="102" t="s">
        <v>59</v>
      </c>
      <c r="E23" s="103"/>
      <c r="F23" s="103"/>
      <c r="G23" s="103"/>
      <c r="H23" s="103"/>
      <c r="I23" s="103"/>
      <c r="J23" s="103"/>
      <c r="K23" s="103"/>
      <c r="L23" s="104"/>
      <c r="M23" s="119"/>
      <c r="N23" s="100"/>
      <c r="O23" s="100"/>
      <c r="P23" s="100"/>
      <c r="Q23" s="100"/>
      <c r="R23" s="100"/>
      <c r="S23" s="100"/>
      <c r="T23" s="100"/>
      <c r="U23" s="109"/>
    </row>
    <row r="24" spans="1:21" ht="13.5" customHeight="1">
      <c r="A24" s="114"/>
      <c r="B24" s="116"/>
      <c r="C24" s="114"/>
      <c r="D24" s="40" t="s">
        <v>37</v>
      </c>
      <c r="E24" s="39">
        <f>F24+G24+H24+I24+J24+K24+L24</f>
        <v>66664404.56</v>
      </c>
      <c r="F24" s="41">
        <f aca="true" t="shared" si="3" ref="F24:L24">F12+F18</f>
        <v>10150939</v>
      </c>
      <c r="G24" s="41">
        <f t="shared" si="3"/>
        <v>9539509.56</v>
      </c>
      <c r="H24" s="41">
        <f t="shared" si="3"/>
        <v>9510972</v>
      </c>
      <c r="I24" s="41">
        <f t="shared" si="3"/>
        <v>9365746</v>
      </c>
      <c r="J24" s="41">
        <f t="shared" si="3"/>
        <v>9365746</v>
      </c>
      <c r="K24" s="41">
        <f t="shared" si="3"/>
        <v>9365746</v>
      </c>
      <c r="L24" s="41">
        <f t="shared" si="3"/>
        <v>9365746</v>
      </c>
      <c r="M24" s="119"/>
      <c r="N24" s="100"/>
      <c r="O24" s="100"/>
      <c r="P24" s="100"/>
      <c r="Q24" s="100"/>
      <c r="R24" s="100"/>
      <c r="S24" s="100"/>
      <c r="T24" s="100"/>
      <c r="U24" s="109"/>
    </row>
    <row r="25" spans="1:21" ht="13.5" customHeight="1">
      <c r="A25" s="114"/>
      <c r="B25" s="116"/>
      <c r="C25" s="114"/>
      <c r="D25" s="40" t="s">
        <v>35</v>
      </c>
      <c r="E25" s="39">
        <f>F25+G25+H25+I25+J25+K25+L25</f>
        <v>20496904</v>
      </c>
      <c r="F25" s="41">
        <f aca="true" t="shared" si="4" ref="F25:L28">F13+F19</f>
        <v>3072400</v>
      </c>
      <c r="G25" s="41">
        <f t="shared" si="4"/>
        <v>2824004</v>
      </c>
      <c r="H25" s="41">
        <f t="shared" si="4"/>
        <v>2920100</v>
      </c>
      <c r="I25" s="41">
        <f t="shared" si="4"/>
        <v>2920100</v>
      </c>
      <c r="J25" s="41">
        <f t="shared" si="4"/>
        <v>2920100</v>
      </c>
      <c r="K25" s="41">
        <f t="shared" si="4"/>
        <v>2920100</v>
      </c>
      <c r="L25" s="41">
        <f t="shared" si="4"/>
        <v>2920100</v>
      </c>
      <c r="M25" s="119"/>
      <c r="N25" s="100"/>
      <c r="O25" s="100"/>
      <c r="P25" s="100"/>
      <c r="Q25" s="100"/>
      <c r="R25" s="100"/>
      <c r="S25" s="100"/>
      <c r="T25" s="100"/>
      <c r="U25" s="109"/>
    </row>
    <row r="26" spans="1:21" ht="13.5" customHeight="1">
      <c r="A26" s="114"/>
      <c r="B26" s="116"/>
      <c r="C26" s="114"/>
      <c r="D26" s="40" t="s">
        <v>36</v>
      </c>
      <c r="E26" s="39">
        <f>F26+G26+H26+I26+J26+K26+L26</f>
        <v>0</v>
      </c>
      <c r="F26" s="41">
        <f t="shared" si="4"/>
        <v>0</v>
      </c>
      <c r="G26" s="41">
        <f t="shared" si="4"/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119"/>
      <c r="N26" s="100"/>
      <c r="O26" s="100"/>
      <c r="P26" s="100"/>
      <c r="Q26" s="100"/>
      <c r="R26" s="100"/>
      <c r="S26" s="100"/>
      <c r="T26" s="100"/>
      <c r="U26" s="109"/>
    </row>
    <row r="27" spans="1:21" ht="13.5" customHeight="1">
      <c r="A27" s="114"/>
      <c r="B27" s="117"/>
      <c r="C27" s="114"/>
      <c r="D27" s="40" t="s">
        <v>38</v>
      </c>
      <c r="E27" s="39">
        <f>F27+G27+H27+I27+J27+K27+L27</f>
        <v>36290158</v>
      </c>
      <c r="F27" s="41">
        <f t="shared" si="4"/>
        <v>4452780</v>
      </c>
      <c r="G27" s="41">
        <f t="shared" si="4"/>
        <v>4898058</v>
      </c>
      <c r="H27" s="41">
        <f t="shared" si="4"/>
        <v>5387864</v>
      </c>
      <c r="I27" s="41">
        <f t="shared" si="4"/>
        <v>5387864</v>
      </c>
      <c r="J27" s="41">
        <f t="shared" si="4"/>
        <v>5387864</v>
      </c>
      <c r="K27" s="41">
        <f t="shared" si="4"/>
        <v>5387864</v>
      </c>
      <c r="L27" s="41">
        <f t="shared" si="4"/>
        <v>5387864</v>
      </c>
      <c r="M27" s="120"/>
      <c r="N27" s="101"/>
      <c r="O27" s="101"/>
      <c r="P27" s="101"/>
      <c r="Q27" s="101"/>
      <c r="R27" s="101"/>
      <c r="S27" s="101"/>
      <c r="T27" s="101"/>
      <c r="U27" s="110"/>
    </row>
    <row r="28" spans="1:21" ht="13.5" customHeight="1">
      <c r="A28" s="114"/>
      <c r="B28" s="115" t="s">
        <v>5</v>
      </c>
      <c r="C28" s="114"/>
      <c r="D28" s="38" t="s">
        <v>39</v>
      </c>
      <c r="E28" s="39">
        <f>E30+E31+E32+E33</f>
        <v>123451466.56</v>
      </c>
      <c r="F28" s="70">
        <f t="shared" si="4"/>
        <v>22899199</v>
      </c>
      <c r="G28" s="41">
        <f aca="true" t="shared" si="5" ref="G28:L28">+G30+G31+G33</f>
        <v>17261571.560000002</v>
      </c>
      <c r="H28" s="41">
        <f t="shared" si="5"/>
        <v>17818936</v>
      </c>
      <c r="I28" s="41">
        <f t="shared" si="5"/>
        <v>17673710</v>
      </c>
      <c r="J28" s="41">
        <f t="shared" si="5"/>
        <v>17673710</v>
      </c>
      <c r="K28" s="41">
        <f t="shared" si="5"/>
        <v>17673710</v>
      </c>
      <c r="L28" s="41">
        <f t="shared" si="5"/>
        <v>17673710</v>
      </c>
      <c r="M28" s="118"/>
      <c r="N28" s="99"/>
      <c r="O28" s="99"/>
      <c r="P28" s="99"/>
      <c r="Q28" s="99"/>
      <c r="R28" s="99"/>
      <c r="S28" s="99"/>
      <c r="T28" s="99"/>
      <c r="U28" s="108"/>
    </row>
    <row r="29" spans="1:21" ht="12.75" customHeight="1">
      <c r="A29" s="114"/>
      <c r="B29" s="116"/>
      <c r="C29" s="114"/>
      <c r="D29" s="102" t="s">
        <v>59</v>
      </c>
      <c r="E29" s="103"/>
      <c r="F29" s="103"/>
      <c r="G29" s="103"/>
      <c r="H29" s="103"/>
      <c r="I29" s="103"/>
      <c r="J29" s="103"/>
      <c r="K29" s="103"/>
      <c r="L29" s="104"/>
      <c r="M29" s="119"/>
      <c r="N29" s="100"/>
      <c r="O29" s="100"/>
      <c r="P29" s="100"/>
      <c r="Q29" s="100"/>
      <c r="R29" s="100"/>
      <c r="S29" s="100"/>
      <c r="T29" s="100"/>
      <c r="U29" s="109"/>
    </row>
    <row r="30" spans="1:21" ht="13.5" customHeight="1">
      <c r="A30" s="114"/>
      <c r="B30" s="116"/>
      <c r="C30" s="114"/>
      <c r="D30" s="40" t="s">
        <v>37</v>
      </c>
      <c r="E30" s="39">
        <f>F30+G30+H30+I30+J30+K30+L30</f>
        <v>66664404.56</v>
      </c>
      <c r="F30" s="41">
        <f>F24</f>
        <v>10150939</v>
      </c>
      <c r="G30" s="41">
        <f aca="true" t="shared" si="6" ref="G30:L30">G24</f>
        <v>9539509.56</v>
      </c>
      <c r="H30" s="41">
        <f t="shared" si="6"/>
        <v>9510972</v>
      </c>
      <c r="I30" s="41">
        <f t="shared" si="6"/>
        <v>9365746</v>
      </c>
      <c r="J30" s="41">
        <f t="shared" si="6"/>
        <v>9365746</v>
      </c>
      <c r="K30" s="41">
        <f t="shared" si="6"/>
        <v>9365746</v>
      </c>
      <c r="L30" s="41">
        <f t="shared" si="6"/>
        <v>9365746</v>
      </c>
      <c r="M30" s="119"/>
      <c r="N30" s="100"/>
      <c r="O30" s="100"/>
      <c r="P30" s="100"/>
      <c r="Q30" s="100"/>
      <c r="R30" s="100"/>
      <c r="S30" s="100"/>
      <c r="T30" s="100"/>
      <c r="U30" s="109"/>
    </row>
    <row r="31" spans="1:21" ht="13.5" customHeight="1">
      <c r="A31" s="114"/>
      <c r="B31" s="116"/>
      <c r="C31" s="114"/>
      <c r="D31" s="40" t="s">
        <v>35</v>
      </c>
      <c r="E31" s="39">
        <f>F31+G31+H31+I31+J31+K31+L31</f>
        <v>20496904</v>
      </c>
      <c r="F31" s="41">
        <f aca="true" t="shared" si="7" ref="F31:L33">F25</f>
        <v>3072400</v>
      </c>
      <c r="G31" s="41">
        <f t="shared" si="7"/>
        <v>2824004</v>
      </c>
      <c r="H31" s="41">
        <f t="shared" si="7"/>
        <v>2920100</v>
      </c>
      <c r="I31" s="41">
        <f t="shared" si="7"/>
        <v>2920100</v>
      </c>
      <c r="J31" s="41">
        <f t="shared" si="7"/>
        <v>2920100</v>
      </c>
      <c r="K31" s="41">
        <f t="shared" si="7"/>
        <v>2920100</v>
      </c>
      <c r="L31" s="41">
        <f t="shared" si="7"/>
        <v>2920100</v>
      </c>
      <c r="M31" s="119"/>
      <c r="N31" s="100"/>
      <c r="O31" s="100"/>
      <c r="P31" s="100"/>
      <c r="Q31" s="100"/>
      <c r="R31" s="100"/>
      <c r="S31" s="100"/>
      <c r="T31" s="100"/>
      <c r="U31" s="109"/>
    </row>
    <row r="32" spans="1:21" ht="13.5" customHeight="1">
      <c r="A32" s="114"/>
      <c r="B32" s="116"/>
      <c r="C32" s="114"/>
      <c r="D32" s="40" t="s">
        <v>36</v>
      </c>
      <c r="E32" s="39">
        <f>F32+G32+H32+I32+J32+K32+L32</f>
        <v>0</v>
      </c>
      <c r="F32" s="41">
        <f t="shared" si="7"/>
        <v>0</v>
      </c>
      <c r="G32" s="41">
        <f t="shared" si="7"/>
        <v>0</v>
      </c>
      <c r="H32" s="41">
        <f t="shared" si="7"/>
        <v>0</v>
      </c>
      <c r="I32" s="41">
        <f t="shared" si="7"/>
        <v>0</v>
      </c>
      <c r="J32" s="41">
        <f t="shared" si="7"/>
        <v>0</v>
      </c>
      <c r="K32" s="41">
        <f t="shared" si="7"/>
        <v>0</v>
      </c>
      <c r="L32" s="41">
        <f t="shared" si="7"/>
        <v>0</v>
      </c>
      <c r="M32" s="119"/>
      <c r="N32" s="100"/>
      <c r="O32" s="100"/>
      <c r="P32" s="100"/>
      <c r="Q32" s="100"/>
      <c r="R32" s="100"/>
      <c r="S32" s="100"/>
      <c r="T32" s="100"/>
      <c r="U32" s="109"/>
    </row>
    <row r="33" spans="1:21" ht="13.5" customHeight="1">
      <c r="A33" s="114"/>
      <c r="B33" s="117"/>
      <c r="C33" s="114"/>
      <c r="D33" s="40" t="s">
        <v>38</v>
      </c>
      <c r="E33" s="39">
        <f>F33+G33+H33+I33+J33+K33+L33</f>
        <v>36290158</v>
      </c>
      <c r="F33" s="41">
        <f t="shared" si="7"/>
        <v>4452780</v>
      </c>
      <c r="G33" s="41">
        <f t="shared" si="7"/>
        <v>4898058</v>
      </c>
      <c r="H33" s="41">
        <f t="shared" si="7"/>
        <v>5387864</v>
      </c>
      <c r="I33" s="41">
        <f t="shared" si="7"/>
        <v>5387864</v>
      </c>
      <c r="J33" s="41">
        <f t="shared" si="7"/>
        <v>5387864</v>
      </c>
      <c r="K33" s="41">
        <f t="shared" si="7"/>
        <v>5387864</v>
      </c>
      <c r="L33" s="41">
        <f t="shared" si="7"/>
        <v>5387864</v>
      </c>
      <c r="M33" s="120"/>
      <c r="N33" s="101"/>
      <c r="O33" s="101"/>
      <c r="P33" s="101"/>
      <c r="Q33" s="101"/>
      <c r="R33" s="101"/>
      <c r="S33" s="101"/>
      <c r="T33" s="101"/>
      <c r="U33" s="110"/>
    </row>
    <row r="36" spans="6:7" ht="12.75">
      <c r="F36" s="52"/>
      <c r="G36" s="42"/>
    </row>
    <row r="37" ht="12.75">
      <c r="F37" s="52"/>
    </row>
    <row r="38" ht="12.75">
      <c r="F38" s="52"/>
    </row>
    <row r="39" ht="12.75">
      <c r="F39" s="52"/>
    </row>
    <row r="40" ht="12.75">
      <c r="F40" s="52"/>
    </row>
    <row r="41" ht="12.75">
      <c r="F41" s="52"/>
    </row>
    <row r="42" ht="12.75">
      <c r="F42" s="52"/>
    </row>
  </sheetData>
  <sheetProtection/>
  <mergeCells count="62">
    <mergeCell ref="Q1:U1"/>
    <mergeCell ref="A3:U3"/>
    <mergeCell ref="A5:A6"/>
    <mergeCell ref="B5:B6"/>
    <mergeCell ref="C5:C6"/>
    <mergeCell ref="D5:D6"/>
    <mergeCell ref="E5:L5"/>
    <mergeCell ref="M5:T5"/>
    <mergeCell ref="U5:U6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U10:U15"/>
    <mergeCell ref="A16:A21"/>
    <mergeCell ref="M16:M21"/>
    <mergeCell ref="O16:O21"/>
    <mergeCell ref="B16:B21"/>
    <mergeCell ref="C16:C21"/>
    <mergeCell ref="N16:N21"/>
    <mergeCell ref="C22:C27"/>
    <mergeCell ref="M22:M27"/>
    <mergeCell ref="R10:R15"/>
    <mergeCell ref="S10:S15"/>
    <mergeCell ref="T10:T15"/>
    <mergeCell ref="T22:T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15" zoomScalePageLayoutView="0" workbookViewId="0" topLeftCell="B1">
      <selection activeCell="E1" sqref="E1:I1"/>
    </sheetView>
  </sheetViews>
  <sheetFormatPr defaultColWidth="9.140625" defaultRowHeight="15"/>
  <cols>
    <col min="1" max="1" width="35.421875" style="44" customWidth="1"/>
    <col min="2" max="2" width="18.28125" style="44" customWidth="1"/>
    <col min="3" max="3" width="15.421875" style="44" customWidth="1"/>
    <col min="4" max="4" width="15.421875" style="44" bestFit="1" customWidth="1"/>
    <col min="5" max="5" width="11.00390625" style="44" bestFit="1" customWidth="1"/>
    <col min="6" max="8" width="14.28125" style="44" bestFit="1" customWidth="1"/>
    <col min="9" max="9" width="15.140625" style="44" bestFit="1" customWidth="1"/>
    <col min="10" max="16384" width="9.140625" style="44" customWidth="1"/>
  </cols>
  <sheetData>
    <row r="1" spans="5:9" ht="87" customHeight="1">
      <c r="E1" s="82" t="s">
        <v>97</v>
      </c>
      <c r="F1" s="134"/>
      <c r="G1" s="134"/>
      <c r="H1" s="134"/>
      <c r="I1" s="134"/>
    </row>
    <row r="2" spans="5:9" ht="18.75" customHeight="1">
      <c r="E2" s="28"/>
      <c r="G2" s="62"/>
      <c r="H2" s="62"/>
      <c r="I2" s="2" t="s">
        <v>76</v>
      </c>
    </row>
    <row r="4" spans="1:9" ht="36.75" customHeight="1">
      <c r="A4" s="142" t="s">
        <v>7</v>
      </c>
      <c r="B4" s="142"/>
      <c r="C4" s="142"/>
      <c r="D4" s="142"/>
      <c r="E4" s="142"/>
      <c r="F4" s="142"/>
      <c r="G4" s="142"/>
      <c r="H4" s="142"/>
      <c r="I4" s="142"/>
    </row>
    <row r="5" spans="1:9" ht="30" customHeight="1">
      <c r="A5" s="143" t="s">
        <v>45</v>
      </c>
      <c r="B5" s="145" t="s">
        <v>46</v>
      </c>
      <c r="C5" s="147" t="s">
        <v>47</v>
      </c>
      <c r="D5" s="147"/>
      <c r="E5" s="147"/>
      <c r="F5" s="147"/>
      <c r="G5" s="147"/>
      <c r="H5" s="147"/>
      <c r="I5" s="147"/>
    </row>
    <row r="6" spans="1:9" ht="16.5" customHeight="1">
      <c r="A6" s="144"/>
      <c r="B6" s="146"/>
      <c r="C6" s="54">
        <v>2014</v>
      </c>
      <c r="D6" s="54">
        <v>2015</v>
      </c>
      <c r="E6" s="54">
        <v>2016</v>
      </c>
      <c r="F6" s="54">
        <v>2017</v>
      </c>
      <c r="G6" s="54">
        <v>2018</v>
      </c>
      <c r="H6" s="54">
        <v>2019</v>
      </c>
      <c r="I6" s="55">
        <v>2020</v>
      </c>
    </row>
    <row r="7" spans="1:9" ht="16.5" customHeight="1">
      <c r="A7" s="65">
        <v>1</v>
      </c>
      <c r="B7" s="66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8">
        <v>9</v>
      </c>
    </row>
    <row r="8" spans="1:9" ht="19.5" customHeight="1">
      <c r="A8" s="63" t="s">
        <v>8</v>
      </c>
      <c r="B8" s="61">
        <f>B10+B11+B12+B13</f>
        <v>789720157.0799999</v>
      </c>
      <c r="C8" s="61">
        <f aca="true" t="shared" si="0" ref="C8:I8">C10+C11+C12+C13</f>
        <v>378697560.7</v>
      </c>
      <c r="D8" s="61">
        <f>D10+D11+D12+D13</f>
        <v>271095835.18</v>
      </c>
      <c r="E8" s="61">
        <f t="shared" si="0"/>
        <v>0</v>
      </c>
      <c r="F8" s="61">
        <f t="shared" si="0"/>
        <v>34981690.3</v>
      </c>
      <c r="G8" s="61">
        <f t="shared" si="0"/>
        <v>34981690.3</v>
      </c>
      <c r="H8" s="61">
        <f t="shared" si="0"/>
        <v>34981690.3</v>
      </c>
      <c r="I8" s="61">
        <f t="shared" si="0"/>
        <v>34981690.3</v>
      </c>
    </row>
    <row r="9" spans="1:9" ht="16.5" customHeight="1">
      <c r="A9" s="139" t="s">
        <v>48</v>
      </c>
      <c r="B9" s="140"/>
      <c r="C9" s="140"/>
      <c r="D9" s="140"/>
      <c r="E9" s="140"/>
      <c r="F9" s="140"/>
      <c r="G9" s="140"/>
      <c r="H9" s="140"/>
      <c r="I9" s="141"/>
    </row>
    <row r="10" spans="1:9" ht="16.5" customHeight="1">
      <c r="A10" s="56" t="s">
        <v>49</v>
      </c>
      <c r="B10" s="61">
        <f>C10+D10+E10+F10+G10+H10+I10</f>
        <v>582343172.9</v>
      </c>
      <c r="C10" s="57">
        <f aca="true" t="shared" si="1" ref="C10:I10">C17+C24</f>
        <v>224841076.51999998</v>
      </c>
      <c r="D10" s="57">
        <f>D17+D24</f>
        <v>217575335.18</v>
      </c>
      <c r="E10" s="57">
        <f t="shared" si="1"/>
        <v>0</v>
      </c>
      <c r="F10" s="57">
        <f t="shared" si="1"/>
        <v>34981690.3</v>
      </c>
      <c r="G10" s="57">
        <f t="shared" si="1"/>
        <v>34981690.3</v>
      </c>
      <c r="H10" s="57">
        <f t="shared" si="1"/>
        <v>34981690.3</v>
      </c>
      <c r="I10" s="57">
        <f t="shared" si="1"/>
        <v>34981690.3</v>
      </c>
    </row>
    <row r="11" spans="1:9" ht="16.5" customHeight="1">
      <c r="A11" s="56" t="s">
        <v>2</v>
      </c>
      <c r="B11" s="61">
        <f>C11+D11+E11+F11+G11+H11+I11</f>
        <v>4806100</v>
      </c>
      <c r="C11" s="57">
        <f aca="true" t="shared" si="2" ref="C11:I13">C18+C25</f>
        <v>0</v>
      </c>
      <c r="D11" s="57">
        <f t="shared" si="2"/>
        <v>4806100</v>
      </c>
      <c r="E11" s="57">
        <f t="shared" si="2"/>
        <v>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 t="shared" si="2"/>
        <v>0</v>
      </c>
    </row>
    <row r="12" spans="1:9" ht="16.5" customHeight="1">
      <c r="A12" s="56" t="s">
        <v>3</v>
      </c>
      <c r="B12" s="61">
        <f>C12+D12+E12+F12+G12+H12+I12</f>
        <v>202570884.18</v>
      </c>
      <c r="C12" s="57">
        <f t="shared" si="2"/>
        <v>153856484.18</v>
      </c>
      <c r="D12" s="57">
        <f t="shared" si="2"/>
        <v>48714400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</row>
    <row r="13" spans="1:9" ht="16.5" customHeight="1">
      <c r="A13" s="56" t="s">
        <v>52</v>
      </c>
      <c r="B13" s="61">
        <f>C13+D13+E13+F13+G13+H13+I13</f>
        <v>0</v>
      </c>
      <c r="C13" s="57">
        <f t="shared" si="2"/>
        <v>0</v>
      </c>
      <c r="D13" s="57">
        <f t="shared" si="2"/>
        <v>0</v>
      </c>
      <c r="E13" s="57">
        <f t="shared" si="2"/>
        <v>0</v>
      </c>
      <c r="F13" s="57">
        <f t="shared" si="2"/>
        <v>0</v>
      </c>
      <c r="G13" s="57">
        <f t="shared" si="2"/>
        <v>0</v>
      </c>
      <c r="H13" s="57">
        <f t="shared" si="2"/>
        <v>0</v>
      </c>
      <c r="I13" s="57">
        <f t="shared" si="2"/>
        <v>0</v>
      </c>
    </row>
    <row r="14" spans="1:9" ht="16.5" customHeight="1">
      <c r="A14" s="148" t="s">
        <v>53</v>
      </c>
      <c r="B14" s="149"/>
      <c r="C14" s="149"/>
      <c r="D14" s="149"/>
      <c r="E14" s="149"/>
      <c r="F14" s="149"/>
      <c r="G14" s="149"/>
      <c r="H14" s="149"/>
      <c r="I14" s="150"/>
    </row>
    <row r="15" spans="1:9" ht="47.25" customHeight="1">
      <c r="A15" s="64" t="s">
        <v>60</v>
      </c>
      <c r="B15" s="61">
        <f>B17+B18+B19+B20</f>
        <v>174278279.53000003</v>
      </c>
      <c r="C15" s="61">
        <f>C17+C18+C19+C20</f>
        <v>37890057.95</v>
      </c>
      <c r="D15" s="61">
        <f aca="true" t="shared" si="3" ref="D15:I15">D17+D18+D19+D20</f>
        <v>31443150.68</v>
      </c>
      <c r="E15" s="61">
        <f t="shared" si="3"/>
        <v>0</v>
      </c>
      <c r="F15" s="61">
        <f t="shared" si="3"/>
        <v>0</v>
      </c>
      <c r="G15" s="61">
        <f t="shared" si="3"/>
        <v>34981690.3</v>
      </c>
      <c r="H15" s="61">
        <f t="shared" si="3"/>
        <v>34981690.3</v>
      </c>
      <c r="I15" s="61">
        <f t="shared" si="3"/>
        <v>34981690.3</v>
      </c>
    </row>
    <row r="16" spans="1:9" ht="16.5" customHeight="1">
      <c r="A16" s="139" t="s">
        <v>48</v>
      </c>
      <c r="B16" s="140"/>
      <c r="C16" s="140"/>
      <c r="D16" s="140"/>
      <c r="E16" s="140"/>
      <c r="F16" s="140"/>
      <c r="G16" s="140"/>
      <c r="H16" s="140"/>
      <c r="I16" s="141"/>
    </row>
    <row r="17" spans="1:9" ht="16.5" customHeight="1">
      <c r="A17" s="56" t="s">
        <v>49</v>
      </c>
      <c r="B17" s="61">
        <f>C17+D17+E17+F17+G17+H17+I17</f>
        <v>169472179.53000003</v>
      </c>
      <c r="C17" s="57">
        <v>37890057.95</v>
      </c>
      <c r="D17" s="57">
        <f>+'таб 3(8)'!G35+'таб 3(8)'!G74+9442710.68</f>
        <v>26637050.68</v>
      </c>
      <c r="E17" s="57">
        <v>0</v>
      </c>
      <c r="F17" s="57">
        <v>0</v>
      </c>
      <c r="G17" s="57">
        <v>34981690.3</v>
      </c>
      <c r="H17" s="57">
        <v>34981690.3</v>
      </c>
      <c r="I17" s="57">
        <v>34981690.3</v>
      </c>
    </row>
    <row r="18" spans="1:9" ht="16.5" customHeight="1">
      <c r="A18" s="56" t="s">
        <v>2</v>
      </c>
      <c r="B18" s="61">
        <f>C18+D18+E18+F18+G18+H18+I18</f>
        <v>4806100</v>
      </c>
      <c r="C18" s="57">
        <v>0</v>
      </c>
      <c r="D18" s="57">
        <f>+'таб 3(8)'!G36</f>
        <v>4806100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</row>
    <row r="19" spans="1:9" ht="16.5" customHeight="1">
      <c r="A19" s="56" t="s">
        <v>3</v>
      </c>
      <c r="B19" s="61">
        <f>C19+D19+E19+F19+G19+H19+I19</f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</row>
    <row r="20" spans="1:9" ht="16.5" customHeight="1">
      <c r="A20" s="56" t="s">
        <v>52</v>
      </c>
      <c r="B20" s="61">
        <f>C20+D20+E20+F20+G20+H20+I20</f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</row>
    <row r="21" spans="1:9" ht="30">
      <c r="A21" s="60" t="s">
        <v>54</v>
      </c>
      <c r="B21" s="61">
        <f>C21+D21+E21+F21+G21+H21+I21</f>
        <v>20333549.72</v>
      </c>
      <c r="C21" s="57">
        <f>'таб 3(8)'!F27</f>
        <v>20333549.72</v>
      </c>
      <c r="D21" s="57">
        <f>'таб 3(8)'!G27</f>
        <v>0</v>
      </c>
      <c r="E21" s="57">
        <f>'таб 3(8)'!H27</f>
        <v>0</v>
      </c>
      <c r="F21" s="57">
        <f>'таб 3(8)'!I27</f>
        <v>0</v>
      </c>
      <c r="G21" s="57">
        <f>'таб 3(8)'!J27</f>
        <v>0</v>
      </c>
      <c r="H21" s="57">
        <f>'таб 3(8)'!K27</f>
        <v>0</v>
      </c>
      <c r="I21" s="57">
        <f>'таб 3(8)'!L27</f>
        <v>0</v>
      </c>
    </row>
    <row r="22" spans="1:9" ht="45" customHeight="1">
      <c r="A22" s="64" t="s">
        <v>84</v>
      </c>
      <c r="B22" s="61">
        <f>B24+B25+B26+B27</f>
        <v>615441877.55</v>
      </c>
      <c r="C22" s="61">
        <f>C24+C25+C26+C27</f>
        <v>340807502.75</v>
      </c>
      <c r="D22" s="61">
        <f aca="true" t="shared" si="4" ref="D22:I22">D24+D25+D26+D27</f>
        <v>239652684.5</v>
      </c>
      <c r="E22" s="61">
        <f t="shared" si="4"/>
        <v>0</v>
      </c>
      <c r="F22" s="61">
        <f t="shared" si="4"/>
        <v>34981690.3</v>
      </c>
      <c r="G22" s="61">
        <f t="shared" si="4"/>
        <v>0</v>
      </c>
      <c r="H22" s="61">
        <f t="shared" si="4"/>
        <v>0</v>
      </c>
      <c r="I22" s="61">
        <f t="shared" si="4"/>
        <v>0</v>
      </c>
    </row>
    <row r="23" spans="1:9" ht="16.5" customHeight="1">
      <c r="A23" s="139" t="s">
        <v>48</v>
      </c>
      <c r="B23" s="140"/>
      <c r="C23" s="140"/>
      <c r="D23" s="140"/>
      <c r="E23" s="140"/>
      <c r="F23" s="140"/>
      <c r="G23" s="140"/>
      <c r="H23" s="140"/>
      <c r="I23" s="141"/>
    </row>
    <row r="24" spans="1:9" ht="16.5" customHeight="1">
      <c r="A24" s="56" t="s">
        <v>49</v>
      </c>
      <c r="B24" s="61">
        <f>C24+D24+E24+F24+G24+H24+I24</f>
        <v>412870993.37</v>
      </c>
      <c r="C24" s="57">
        <v>186951018.57</v>
      </c>
      <c r="D24" s="80">
        <f>+'таб 3(8)'!G11+'таб 3(8)'!G17-9442710.68+'таб 3(8)'!G23</f>
        <v>190938284.5</v>
      </c>
      <c r="E24" s="57"/>
      <c r="F24" s="57">
        <v>34981690.3</v>
      </c>
      <c r="G24" s="57"/>
      <c r="H24" s="57"/>
      <c r="I24" s="57"/>
    </row>
    <row r="25" spans="1:9" ht="16.5" customHeight="1">
      <c r="A25" s="56" t="s">
        <v>2</v>
      </c>
      <c r="B25" s="61">
        <f>C25+D25+E25+F25+G25+H25+I25</f>
        <v>0</v>
      </c>
      <c r="C25" s="59"/>
      <c r="D25" s="57">
        <f>+'таб 3(8)'!G12</f>
        <v>0</v>
      </c>
      <c r="E25" s="57"/>
      <c r="F25" s="57"/>
      <c r="G25" s="57"/>
      <c r="H25" s="57"/>
      <c r="I25" s="57"/>
    </row>
    <row r="26" spans="1:9" ht="16.5" customHeight="1">
      <c r="A26" s="56" t="s">
        <v>3</v>
      </c>
      <c r="B26" s="61">
        <f>C26+D26+E26+F26+G26+H26+I26</f>
        <v>202570884.18</v>
      </c>
      <c r="C26" s="57">
        <f>'таб 3(8)'!F84</f>
        <v>153856484.18</v>
      </c>
      <c r="D26" s="57">
        <f>+'таб 3(8)'!G13</f>
        <v>48714400</v>
      </c>
      <c r="E26" s="57"/>
      <c r="F26" s="57"/>
      <c r="G26" s="57"/>
      <c r="H26" s="57"/>
      <c r="I26" s="57"/>
    </row>
    <row r="27" spans="1:9" ht="16.5" customHeight="1">
      <c r="A27" s="56" t="s">
        <v>52</v>
      </c>
      <c r="B27" s="61">
        <f>C27+D27+E27+F27+G27+H27+I27</f>
        <v>0</v>
      </c>
      <c r="C27" s="57">
        <f aca="true" t="shared" si="5" ref="C27:I27">C34+C41</f>
        <v>0</v>
      </c>
      <c r="D27" s="57">
        <f t="shared" si="5"/>
        <v>0</v>
      </c>
      <c r="E27" s="57">
        <f t="shared" si="5"/>
        <v>0</v>
      </c>
      <c r="F27" s="57">
        <f t="shared" si="5"/>
        <v>0</v>
      </c>
      <c r="G27" s="57">
        <f t="shared" si="5"/>
        <v>0</v>
      </c>
      <c r="H27" s="57">
        <f t="shared" si="5"/>
        <v>0</v>
      </c>
      <c r="I27" s="57">
        <f t="shared" si="5"/>
        <v>0</v>
      </c>
    </row>
    <row r="28" spans="1:9" ht="30">
      <c r="A28" s="60" t="s">
        <v>54</v>
      </c>
      <c r="B28" s="61">
        <f>B22</f>
        <v>615441877.55</v>
      </c>
      <c r="C28" s="58">
        <f aca="true" t="shared" si="6" ref="C28:I28">C22</f>
        <v>340807502.75</v>
      </c>
      <c r="D28" s="58">
        <f t="shared" si="6"/>
        <v>239652684.5</v>
      </c>
      <c r="E28" s="58">
        <f t="shared" si="6"/>
        <v>0</v>
      </c>
      <c r="F28" s="58">
        <f t="shared" si="6"/>
        <v>34981690.3</v>
      </c>
      <c r="G28" s="58">
        <f t="shared" si="6"/>
        <v>0</v>
      </c>
      <c r="H28" s="58">
        <f t="shared" si="6"/>
        <v>0</v>
      </c>
      <c r="I28" s="58">
        <f t="shared" si="6"/>
        <v>0</v>
      </c>
    </row>
  </sheetData>
  <sheetProtection/>
  <mergeCells count="9">
    <mergeCell ref="E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SheetLayoutView="115" zoomScalePageLayoutView="0" workbookViewId="0" topLeftCell="A1">
      <pane xSplit="4" ySplit="5" topLeftCell="O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" sqref="Q1:U1"/>
    </sheetView>
  </sheetViews>
  <sheetFormatPr defaultColWidth="9.140625" defaultRowHeight="15"/>
  <cols>
    <col min="1" max="1" width="9.140625" style="31" customWidth="1"/>
    <col min="2" max="2" width="38.00390625" style="31" customWidth="1"/>
    <col min="3" max="3" width="10.8515625" style="31" customWidth="1"/>
    <col min="4" max="4" width="10.00390625" style="31" customWidth="1"/>
    <col min="5" max="6" width="14.00390625" style="31" customWidth="1"/>
    <col min="7" max="7" width="14.00390625" style="31" bestFit="1" customWidth="1"/>
    <col min="8" max="8" width="7.57421875" style="31" customWidth="1"/>
    <col min="9" max="12" width="12.8515625" style="31" bestFit="1" customWidth="1"/>
    <col min="13" max="13" width="25.421875" style="31" customWidth="1"/>
    <col min="14" max="19" width="4.421875" style="31" bestFit="1" customWidth="1"/>
    <col min="20" max="20" width="9.28125" style="31" customWidth="1"/>
    <col min="21" max="21" width="20.7109375" style="31" customWidth="1"/>
    <col min="22" max="16384" width="9.140625" style="31" customWidth="1"/>
  </cols>
  <sheetData>
    <row r="1" spans="17:21" ht="81" customHeight="1">
      <c r="Q1" s="82" t="s">
        <v>94</v>
      </c>
      <c r="R1" s="134"/>
      <c r="S1" s="134"/>
      <c r="T1" s="134"/>
      <c r="U1" s="134"/>
    </row>
    <row r="2" spans="20:21" s="27" customFormat="1" ht="15" customHeight="1">
      <c r="T2" s="29"/>
      <c r="U2" s="30" t="s">
        <v>77</v>
      </c>
    </row>
    <row r="3" spans="1:21" s="27" customFormat="1" ht="15.75">
      <c r="A3" s="176" t="s">
        <v>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1" ht="24.75" customHeight="1">
      <c r="A4" s="136" t="s">
        <v>43</v>
      </c>
      <c r="B4" s="92" t="s">
        <v>55</v>
      </c>
      <c r="C4" s="92" t="s">
        <v>56</v>
      </c>
      <c r="D4" s="92" t="s">
        <v>45</v>
      </c>
      <c r="E4" s="92" t="s">
        <v>57</v>
      </c>
      <c r="F4" s="92"/>
      <c r="G4" s="92"/>
      <c r="H4" s="92"/>
      <c r="I4" s="92"/>
      <c r="J4" s="92"/>
      <c r="K4" s="92"/>
      <c r="L4" s="92"/>
      <c r="M4" s="136" t="s">
        <v>13</v>
      </c>
      <c r="N4" s="136"/>
      <c r="O4" s="136"/>
      <c r="P4" s="136"/>
      <c r="Q4" s="136"/>
      <c r="R4" s="136"/>
      <c r="S4" s="136"/>
      <c r="T4" s="136"/>
      <c r="U4" s="137" t="s">
        <v>58</v>
      </c>
    </row>
    <row r="5" spans="1:21" ht="21" customHeight="1">
      <c r="A5" s="136"/>
      <c r="B5" s="92"/>
      <c r="C5" s="92"/>
      <c r="D5" s="92"/>
      <c r="E5" s="32" t="s">
        <v>39</v>
      </c>
      <c r="F5" s="46" t="s">
        <v>28</v>
      </c>
      <c r="G5" s="46" t="s">
        <v>29</v>
      </c>
      <c r="H5" s="46" t="s">
        <v>30</v>
      </c>
      <c r="I5" s="46" t="s">
        <v>31</v>
      </c>
      <c r="J5" s="46" t="s">
        <v>32</v>
      </c>
      <c r="K5" s="46" t="s">
        <v>33</v>
      </c>
      <c r="L5" s="46" t="s">
        <v>34</v>
      </c>
      <c r="M5" s="7" t="s">
        <v>44</v>
      </c>
      <c r="N5" s="46" t="s">
        <v>28</v>
      </c>
      <c r="O5" s="46" t="s">
        <v>29</v>
      </c>
      <c r="P5" s="46" t="s">
        <v>30</v>
      </c>
      <c r="Q5" s="46" t="s">
        <v>31</v>
      </c>
      <c r="R5" s="46" t="s">
        <v>32</v>
      </c>
      <c r="S5" s="46" t="s">
        <v>33</v>
      </c>
      <c r="T5" s="46" t="s">
        <v>34</v>
      </c>
      <c r="U5" s="138"/>
    </row>
    <row r="6" spans="1:21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  <c r="R6" s="43">
        <v>18</v>
      </c>
      <c r="S6" s="43">
        <v>19</v>
      </c>
      <c r="T6" s="43">
        <v>20</v>
      </c>
      <c r="U6" s="43">
        <v>21</v>
      </c>
    </row>
    <row r="7" spans="1:21" ht="12.75">
      <c r="A7" s="33"/>
      <c r="B7" s="131" t="s">
        <v>11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</row>
    <row r="8" spans="1:21" ht="12.75">
      <c r="A8" s="33">
        <v>1</v>
      </c>
      <c r="B8" s="131" t="s">
        <v>85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</row>
    <row r="9" spans="1:21" ht="12.75">
      <c r="A9" s="171" t="s">
        <v>41</v>
      </c>
      <c r="B9" s="172" t="s">
        <v>21</v>
      </c>
      <c r="C9" s="167">
        <v>2015</v>
      </c>
      <c r="D9" s="69" t="s">
        <v>39</v>
      </c>
      <c r="E9" s="35">
        <f aca="true" t="shared" si="0" ref="E9:L9">E11+E12+E13+E14</f>
        <v>313670022.25</v>
      </c>
      <c r="F9" s="35">
        <f t="shared" si="0"/>
        <v>155467418.57</v>
      </c>
      <c r="G9" s="35">
        <f t="shared" si="0"/>
        <v>158202603.68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159" t="s">
        <v>86</v>
      </c>
      <c r="N9" s="166"/>
      <c r="O9" s="165">
        <v>1</v>
      </c>
      <c r="P9" s="166"/>
      <c r="Q9" s="166"/>
      <c r="R9" s="166"/>
      <c r="S9" s="166"/>
      <c r="T9" s="166"/>
      <c r="U9" s="168" t="s">
        <v>92</v>
      </c>
    </row>
    <row r="10" spans="1:21" ht="12.75">
      <c r="A10" s="167"/>
      <c r="B10" s="172"/>
      <c r="C10" s="167"/>
      <c r="D10" s="121" t="s">
        <v>59</v>
      </c>
      <c r="E10" s="122"/>
      <c r="F10" s="122"/>
      <c r="G10" s="122"/>
      <c r="H10" s="122"/>
      <c r="I10" s="122"/>
      <c r="J10" s="122"/>
      <c r="K10" s="122"/>
      <c r="L10" s="123"/>
      <c r="M10" s="160"/>
      <c r="N10" s="166"/>
      <c r="O10" s="165"/>
      <c r="P10" s="166"/>
      <c r="Q10" s="166"/>
      <c r="R10" s="166"/>
      <c r="S10" s="166"/>
      <c r="T10" s="166"/>
      <c r="U10" s="169"/>
    </row>
    <row r="11" spans="1:21" ht="12.75">
      <c r="A11" s="167"/>
      <c r="B11" s="172"/>
      <c r="C11" s="167"/>
      <c r="D11" s="36" t="s">
        <v>37</v>
      </c>
      <c r="E11" s="37">
        <f>F11+G11+H11+I11+J11+K11+L11</f>
        <v>140205622.25</v>
      </c>
      <c r="F11" s="37">
        <f>53237500-22520081.43</f>
        <v>30717418.57</v>
      </c>
      <c r="G11" s="37">
        <f>100045493+9442710.68</f>
        <v>109488203.68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160"/>
      <c r="N11" s="166"/>
      <c r="O11" s="165"/>
      <c r="P11" s="166"/>
      <c r="Q11" s="166"/>
      <c r="R11" s="166"/>
      <c r="S11" s="166"/>
      <c r="T11" s="166"/>
      <c r="U11" s="169"/>
    </row>
    <row r="12" spans="1:21" ht="12.75">
      <c r="A12" s="167"/>
      <c r="B12" s="172"/>
      <c r="C12" s="167"/>
      <c r="D12" s="36" t="s">
        <v>35</v>
      </c>
      <c r="E12" s="37">
        <f>F12+G12+H12+I12+J12+K12+L12</f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160"/>
      <c r="N12" s="166"/>
      <c r="O12" s="165"/>
      <c r="P12" s="166"/>
      <c r="Q12" s="166"/>
      <c r="R12" s="166"/>
      <c r="S12" s="166"/>
      <c r="T12" s="166"/>
      <c r="U12" s="169"/>
    </row>
    <row r="13" spans="1:21" ht="12.75">
      <c r="A13" s="167"/>
      <c r="B13" s="172"/>
      <c r="C13" s="167"/>
      <c r="D13" s="36" t="s">
        <v>36</v>
      </c>
      <c r="E13" s="37">
        <f>F13+G13+H13+I13+J13+K13+L13</f>
        <v>173464400</v>
      </c>
      <c r="F13" s="37">
        <v>124750000</v>
      </c>
      <c r="G13" s="37">
        <v>48714400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160"/>
      <c r="N13" s="166"/>
      <c r="O13" s="165"/>
      <c r="P13" s="166"/>
      <c r="Q13" s="166"/>
      <c r="R13" s="166"/>
      <c r="S13" s="166"/>
      <c r="T13" s="166"/>
      <c r="U13" s="169"/>
    </row>
    <row r="14" spans="1:21" ht="12.75">
      <c r="A14" s="167"/>
      <c r="B14" s="172"/>
      <c r="C14" s="167"/>
      <c r="D14" s="36" t="s">
        <v>38</v>
      </c>
      <c r="E14" s="37">
        <f>F14+G14+H14+I14+J14+K14+L14</f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161"/>
      <c r="N14" s="166"/>
      <c r="O14" s="165"/>
      <c r="P14" s="166"/>
      <c r="Q14" s="166"/>
      <c r="R14" s="166"/>
      <c r="S14" s="166"/>
      <c r="T14" s="166"/>
      <c r="U14" s="170"/>
    </row>
    <row r="15" spans="1:21" ht="12.75">
      <c r="A15" s="167" t="s">
        <v>40</v>
      </c>
      <c r="B15" s="172" t="s">
        <v>20</v>
      </c>
      <c r="C15" s="167">
        <v>2015</v>
      </c>
      <c r="D15" s="34" t="s">
        <v>39</v>
      </c>
      <c r="E15" s="35">
        <f aca="true" t="shared" si="1" ref="E15:L15">E17+E18+E19+E20</f>
        <v>273802875.68</v>
      </c>
      <c r="F15" s="35">
        <f t="shared" si="1"/>
        <v>185340084.18</v>
      </c>
      <c r="G15" s="35">
        <f t="shared" si="1"/>
        <v>88462791.5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159" t="s">
        <v>86</v>
      </c>
      <c r="N15" s="166"/>
      <c r="O15" s="165">
        <v>1</v>
      </c>
      <c r="P15" s="166"/>
      <c r="Q15" s="166"/>
      <c r="R15" s="166"/>
      <c r="S15" s="166"/>
      <c r="T15" s="166"/>
      <c r="U15" s="168" t="s">
        <v>87</v>
      </c>
    </row>
    <row r="16" spans="1:21" ht="12.75">
      <c r="A16" s="167"/>
      <c r="B16" s="172"/>
      <c r="C16" s="167"/>
      <c r="D16" s="121" t="s">
        <v>59</v>
      </c>
      <c r="E16" s="122"/>
      <c r="F16" s="122"/>
      <c r="G16" s="122"/>
      <c r="H16" s="122"/>
      <c r="I16" s="122"/>
      <c r="J16" s="122"/>
      <c r="K16" s="122"/>
      <c r="L16" s="123"/>
      <c r="M16" s="160"/>
      <c r="N16" s="166"/>
      <c r="O16" s="165"/>
      <c r="P16" s="166"/>
      <c r="Q16" s="166"/>
      <c r="R16" s="166"/>
      <c r="S16" s="166"/>
      <c r="T16" s="166"/>
      <c r="U16" s="169"/>
    </row>
    <row r="17" spans="1:21" ht="12.75">
      <c r="A17" s="167"/>
      <c r="B17" s="172"/>
      <c r="C17" s="167"/>
      <c r="D17" s="36" t="s">
        <v>37</v>
      </c>
      <c r="E17" s="37">
        <f>F17+G17+H17+I17+J17+K17+L17</f>
        <v>244696391.5</v>
      </c>
      <c r="F17" s="37">
        <v>156233600</v>
      </c>
      <c r="G17" s="37">
        <f>85221880+3240911.5</f>
        <v>88462791.5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160"/>
      <c r="N17" s="166"/>
      <c r="O17" s="165"/>
      <c r="P17" s="166"/>
      <c r="Q17" s="166"/>
      <c r="R17" s="166"/>
      <c r="S17" s="166"/>
      <c r="T17" s="166"/>
      <c r="U17" s="169"/>
    </row>
    <row r="18" spans="1:21" ht="12.75">
      <c r="A18" s="167"/>
      <c r="B18" s="172"/>
      <c r="C18" s="167"/>
      <c r="D18" s="36" t="s">
        <v>35</v>
      </c>
      <c r="E18" s="37">
        <f>F18+G18+H18+I18+J18+K18+L18</f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160"/>
      <c r="N18" s="166"/>
      <c r="O18" s="165"/>
      <c r="P18" s="166"/>
      <c r="Q18" s="166"/>
      <c r="R18" s="166"/>
      <c r="S18" s="166"/>
      <c r="T18" s="166"/>
      <c r="U18" s="169"/>
    </row>
    <row r="19" spans="1:21" ht="12.75">
      <c r="A19" s="167"/>
      <c r="B19" s="172"/>
      <c r="C19" s="167"/>
      <c r="D19" s="36" t="s">
        <v>36</v>
      </c>
      <c r="E19" s="37">
        <f>F19+G19+H19+I19+J19+K19+L19</f>
        <v>29106484.18</v>
      </c>
      <c r="F19" s="37">
        <v>29106484.18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160"/>
      <c r="N19" s="166"/>
      <c r="O19" s="165"/>
      <c r="P19" s="166"/>
      <c r="Q19" s="166"/>
      <c r="R19" s="166"/>
      <c r="S19" s="166"/>
      <c r="T19" s="166"/>
      <c r="U19" s="169"/>
    </row>
    <row r="20" spans="1:21" ht="12.75">
      <c r="A20" s="167"/>
      <c r="B20" s="172"/>
      <c r="C20" s="167"/>
      <c r="D20" s="36" t="s">
        <v>38</v>
      </c>
      <c r="E20" s="37">
        <f>F20+G20+H20+I20+J20+K20+L20</f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161"/>
      <c r="N20" s="166"/>
      <c r="O20" s="165"/>
      <c r="P20" s="166"/>
      <c r="Q20" s="166"/>
      <c r="R20" s="166"/>
      <c r="S20" s="166"/>
      <c r="T20" s="166"/>
      <c r="U20" s="170"/>
    </row>
    <row r="21" spans="1:21" ht="12.75">
      <c r="A21" s="177" t="s">
        <v>42</v>
      </c>
      <c r="B21" s="172" t="s">
        <v>22</v>
      </c>
      <c r="C21" s="167">
        <v>2017</v>
      </c>
      <c r="D21" s="34" t="s">
        <v>39</v>
      </c>
      <c r="E21" s="35">
        <f aca="true" t="shared" si="2" ref="E21:L21">E23+E24+E25+E26</f>
        <v>37411690.3</v>
      </c>
      <c r="F21" s="35">
        <f t="shared" si="2"/>
        <v>0</v>
      </c>
      <c r="G21" s="35">
        <f t="shared" si="2"/>
        <v>2430000</v>
      </c>
      <c r="H21" s="35">
        <f t="shared" si="2"/>
        <v>0</v>
      </c>
      <c r="I21" s="35">
        <f t="shared" si="2"/>
        <v>34981690.3</v>
      </c>
      <c r="J21" s="35">
        <f t="shared" si="2"/>
        <v>0</v>
      </c>
      <c r="K21" s="35">
        <f t="shared" si="2"/>
        <v>0</v>
      </c>
      <c r="L21" s="35">
        <f t="shared" si="2"/>
        <v>0</v>
      </c>
      <c r="M21" s="159" t="s">
        <v>86</v>
      </c>
      <c r="N21" s="166"/>
      <c r="O21" s="166"/>
      <c r="P21" s="166"/>
      <c r="Q21" s="165">
        <v>1</v>
      </c>
      <c r="R21" s="166"/>
      <c r="S21" s="166"/>
      <c r="T21" s="166"/>
      <c r="U21" s="168" t="s">
        <v>87</v>
      </c>
    </row>
    <row r="22" spans="1:21" ht="12.75">
      <c r="A22" s="167"/>
      <c r="B22" s="172"/>
      <c r="C22" s="167"/>
      <c r="D22" s="121" t="s">
        <v>59</v>
      </c>
      <c r="E22" s="122"/>
      <c r="F22" s="122"/>
      <c r="G22" s="122"/>
      <c r="H22" s="122"/>
      <c r="I22" s="122"/>
      <c r="J22" s="122"/>
      <c r="K22" s="122"/>
      <c r="L22" s="123"/>
      <c r="M22" s="160"/>
      <c r="N22" s="166"/>
      <c r="O22" s="166"/>
      <c r="P22" s="166"/>
      <c r="Q22" s="165"/>
      <c r="R22" s="166"/>
      <c r="S22" s="166"/>
      <c r="T22" s="166"/>
      <c r="U22" s="169"/>
    </row>
    <row r="23" spans="1:21" ht="12.75">
      <c r="A23" s="167"/>
      <c r="B23" s="172"/>
      <c r="C23" s="167"/>
      <c r="D23" s="36" t="s">
        <v>37</v>
      </c>
      <c r="E23" s="37">
        <f>F23+G23+H23+I23+J23+K23+L23</f>
        <v>37411690.3</v>
      </c>
      <c r="F23" s="37">
        <v>0</v>
      </c>
      <c r="G23" s="37">
        <v>2430000</v>
      </c>
      <c r="H23" s="37">
        <v>0</v>
      </c>
      <c r="I23" s="37">
        <v>34981690.3</v>
      </c>
      <c r="J23" s="37">
        <v>0</v>
      </c>
      <c r="K23" s="37">
        <v>0</v>
      </c>
      <c r="L23" s="37">
        <v>0</v>
      </c>
      <c r="M23" s="160"/>
      <c r="N23" s="166"/>
      <c r="O23" s="166"/>
      <c r="P23" s="166"/>
      <c r="Q23" s="165"/>
      <c r="R23" s="166"/>
      <c r="S23" s="166"/>
      <c r="T23" s="166"/>
      <c r="U23" s="169"/>
    </row>
    <row r="24" spans="1:21" ht="12.75">
      <c r="A24" s="167"/>
      <c r="B24" s="172"/>
      <c r="C24" s="167"/>
      <c r="D24" s="36" t="s">
        <v>35</v>
      </c>
      <c r="E24" s="37">
        <f>F24+G24+H24+I24+J24+K24+L24</f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160"/>
      <c r="N24" s="166"/>
      <c r="O24" s="166"/>
      <c r="P24" s="166"/>
      <c r="Q24" s="165"/>
      <c r="R24" s="166"/>
      <c r="S24" s="166"/>
      <c r="T24" s="166"/>
      <c r="U24" s="169"/>
    </row>
    <row r="25" spans="1:21" ht="12.75">
      <c r="A25" s="167"/>
      <c r="B25" s="172"/>
      <c r="C25" s="167"/>
      <c r="D25" s="36" t="s">
        <v>36</v>
      </c>
      <c r="E25" s="37">
        <f>F25+G25+H25+I25+J25+K25+L25</f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160"/>
      <c r="N25" s="166"/>
      <c r="O25" s="166"/>
      <c r="P25" s="166"/>
      <c r="Q25" s="165"/>
      <c r="R25" s="166"/>
      <c r="S25" s="166"/>
      <c r="T25" s="166"/>
      <c r="U25" s="169"/>
    </row>
    <row r="26" spans="1:21" ht="12.75">
      <c r="A26" s="167"/>
      <c r="B26" s="172"/>
      <c r="C26" s="167"/>
      <c r="D26" s="36" t="s">
        <v>38</v>
      </c>
      <c r="E26" s="37">
        <f>F26+G26+H26+I26+J26+K26+L26</f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161"/>
      <c r="N26" s="166"/>
      <c r="O26" s="166"/>
      <c r="P26" s="166"/>
      <c r="Q26" s="165"/>
      <c r="R26" s="166"/>
      <c r="S26" s="166"/>
      <c r="T26" s="166"/>
      <c r="U26" s="170"/>
    </row>
    <row r="27" spans="1:21" ht="12.75">
      <c r="A27" s="124" t="s">
        <v>63</v>
      </c>
      <c r="B27" s="125" t="s">
        <v>90</v>
      </c>
      <c r="C27" s="128" t="s">
        <v>27</v>
      </c>
      <c r="D27" s="34" t="s">
        <v>39</v>
      </c>
      <c r="E27" s="35">
        <f>E29+E30+E31+E32</f>
        <v>20333549.72</v>
      </c>
      <c r="F27" s="35">
        <f aca="true" t="shared" si="3" ref="F27:L27">F29+F30+F31+F32</f>
        <v>20333549.72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159" t="s">
        <v>86</v>
      </c>
      <c r="N27" s="162">
        <v>1</v>
      </c>
      <c r="O27" s="162"/>
      <c r="P27" s="111"/>
      <c r="Q27" s="111"/>
      <c r="R27" s="111"/>
      <c r="S27" s="111"/>
      <c r="T27" s="111"/>
      <c r="U27" s="105" t="s">
        <v>10</v>
      </c>
    </row>
    <row r="28" spans="1:21" ht="12.75">
      <c r="A28" s="124"/>
      <c r="B28" s="126"/>
      <c r="C28" s="129"/>
      <c r="D28" s="121" t="s">
        <v>59</v>
      </c>
      <c r="E28" s="122"/>
      <c r="F28" s="122"/>
      <c r="G28" s="122"/>
      <c r="H28" s="122"/>
      <c r="I28" s="122"/>
      <c r="J28" s="122"/>
      <c r="K28" s="122"/>
      <c r="L28" s="123"/>
      <c r="M28" s="160"/>
      <c r="N28" s="163"/>
      <c r="O28" s="163"/>
      <c r="P28" s="112"/>
      <c r="Q28" s="112"/>
      <c r="R28" s="112"/>
      <c r="S28" s="112"/>
      <c r="T28" s="112"/>
      <c r="U28" s="106"/>
    </row>
    <row r="29" spans="1:21" ht="12.75">
      <c r="A29" s="124"/>
      <c r="B29" s="126"/>
      <c r="C29" s="129"/>
      <c r="D29" s="36" t="s">
        <v>37</v>
      </c>
      <c r="E29" s="37">
        <f>F29+G29+H29+I29+J29+K29+L29</f>
        <v>20333549.72</v>
      </c>
      <c r="F29" s="37">
        <v>20333549.72</v>
      </c>
      <c r="G29" s="37"/>
      <c r="H29" s="37"/>
      <c r="I29" s="37"/>
      <c r="J29" s="37"/>
      <c r="K29" s="37"/>
      <c r="L29" s="37"/>
      <c r="M29" s="160"/>
      <c r="N29" s="163"/>
      <c r="O29" s="163"/>
      <c r="P29" s="112"/>
      <c r="Q29" s="112"/>
      <c r="R29" s="112"/>
      <c r="S29" s="112"/>
      <c r="T29" s="112"/>
      <c r="U29" s="106"/>
    </row>
    <row r="30" spans="1:21" ht="12.75">
      <c r="A30" s="124"/>
      <c r="B30" s="126"/>
      <c r="C30" s="129"/>
      <c r="D30" s="36" t="s">
        <v>35</v>
      </c>
      <c r="E30" s="37">
        <f>F30+G30+H30+I30+J30+K30+L30</f>
        <v>0</v>
      </c>
      <c r="F30" s="37"/>
      <c r="G30" s="37"/>
      <c r="H30" s="37"/>
      <c r="I30" s="37"/>
      <c r="J30" s="37"/>
      <c r="K30" s="37"/>
      <c r="L30" s="37"/>
      <c r="M30" s="160"/>
      <c r="N30" s="163"/>
      <c r="O30" s="163"/>
      <c r="P30" s="112"/>
      <c r="Q30" s="112"/>
      <c r="R30" s="112"/>
      <c r="S30" s="112"/>
      <c r="T30" s="112"/>
      <c r="U30" s="106"/>
    </row>
    <row r="31" spans="1:21" ht="12.75">
      <c r="A31" s="124"/>
      <c r="B31" s="126"/>
      <c r="C31" s="129"/>
      <c r="D31" s="36" t="s">
        <v>36</v>
      </c>
      <c r="E31" s="37">
        <f>F31+G31+H31+I31+J31+K31+L31</f>
        <v>0</v>
      </c>
      <c r="F31" s="37"/>
      <c r="G31" s="37"/>
      <c r="H31" s="37"/>
      <c r="I31" s="37"/>
      <c r="J31" s="37"/>
      <c r="K31" s="37"/>
      <c r="L31" s="37"/>
      <c r="M31" s="160"/>
      <c r="N31" s="163"/>
      <c r="O31" s="163"/>
      <c r="P31" s="112"/>
      <c r="Q31" s="112"/>
      <c r="R31" s="112"/>
      <c r="S31" s="112"/>
      <c r="T31" s="112"/>
      <c r="U31" s="106"/>
    </row>
    <row r="32" spans="1:21" ht="43.5" customHeight="1">
      <c r="A32" s="124"/>
      <c r="B32" s="127"/>
      <c r="C32" s="130"/>
      <c r="D32" s="36" t="s">
        <v>38</v>
      </c>
      <c r="E32" s="37">
        <f>F32+G32+H32+I32+J32+K32+L32</f>
        <v>0</v>
      </c>
      <c r="F32" s="37"/>
      <c r="G32" s="37"/>
      <c r="H32" s="37"/>
      <c r="I32" s="37"/>
      <c r="J32" s="37"/>
      <c r="K32" s="37"/>
      <c r="L32" s="37"/>
      <c r="M32" s="161"/>
      <c r="N32" s="164"/>
      <c r="O32" s="164"/>
      <c r="P32" s="113"/>
      <c r="Q32" s="113"/>
      <c r="R32" s="113"/>
      <c r="S32" s="113"/>
      <c r="T32" s="113"/>
      <c r="U32" s="107"/>
    </row>
    <row r="33" spans="1:21" ht="32.25" customHeight="1">
      <c r="A33" s="151" t="s">
        <v>64</v>
      </c>
      <c r="B33" s="125" t="s">
        <v>91</v>
      </c>
      <c r="C33" s="128">
        <v>2015</v>
      </c>
      <c r="D33" s="36" t="s">
        <v>39</v>
      </c>
      <c r="E33" s="37">
        <f>+F33+G33+H33+I33+J33+K33+L33</f>
        <v>8500440</v>
      </c>
      <c r="F33" s="37">
        <f aca="true" t="shared" si="4" ref="F33:L33">+F36</f>
        <v>0</v>
      </c>
      <c r="G33" s="37">
        <f>+G35+G36</f>
        <v>8500440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74"/>
      <c r="N33" s="72"/>
      <c r="O33" s="72"/>
      <c r="P33" s="71"/>
      <c r="Q33" s="71"/>
      <c r="R33" s="71"/>
      <c r="S33" s="71"/>
      <c r="T33" s="71"/>
      <c r="U33" s="73"/>
    </row>
    <row r="34" spans="1:21" ht="20.25" customHeight="1">
      <c r="A34" s="152"/>
      <c r="B34" s="154"/>
      <c r="C34" s="152"/>
      <c r="D34" s="36" t="s">
        <v>59</v>
      </c>
      <c r="E34" s="156"/>
      <c r="F34" s="157"/>
      <c r="G34" s="157"/>
      <c r="H34" s="157"/>
      <c r="I34" s="157"/>
      <c r="J34" s="157"/>
      <c r="K34" s="157"/>
      <c r="L34" s="158"/>
      <c r="M34" s="74"/>
      <c r="N34" s="72"/>
      <c r="O34" s="72"/>
      <c r="P34" s="71"/>
      <c r="Q34" s="71"/>
      <c r="R34" s="71"/>
      <c r="S34" s="71"/>
      <c r="T34" s="71"/>
      <c r="U34" s="73"/>
    </row>
    <row r="35" spans="1:21" ht="20.25" customHeight="1">
      <c r="A35" s="152"/>
      <c r="B35" s="154"/>
      <c r="C35" s="152"/>
      <c r="D35" s="36" t="s">
        <v>37</v>
      </c>
      <c r="E35" s="37">
        <v>0</v>
      </c>
      <c r="F35" s="37">
        <v>0</v>
      </c>
      <c r="G35" s="37">
        <v>3694340</v>
      </c>
      <c r="H35" s="81"/>
      <c r="I35" s="81"/>
      <c r="J35" s="81"/>
      <c r="K35" s="81"/>
      <c r="L35" s="81"/>
      <c r="M35" s="74"/>
      <c r="N35" s="72"/>
      <c r="O35" s="72"/>
      <c r="P35" s="71"/>
      <c r="Q35" s="71"/>
      <c r="R35" s="71"/>
      <c r="S35" s="71"/>
      <c r="T35" s="71"/>
      <c r="U35" s="73"/>
    </row>
    <row r="36" spans="1:21" ht="42" customHeight="1">
      <c r="A36" s="153"/>
      <c r="B36" s="155"/>
      <c r="C36" s="153"/>
      <c r="D36" s="36" t="s">
        <v>35</v>
      </c>
      <c r="E36" s="37">
        <v>0</v>
      </c>
      <c r="F36" s="37">
        <v>0</v>
      </c>
      <c r="G36" s="37">
        <v>4806100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74"/>
      <c r="N36" s="72"/>
      <c r="O36" s="72"/>
      <c r="P36" s="71"/>
      <c r="Q36" s="71"/>
      <c r="R36" s="71"/>
      <c r="S36" s="71"/>
      <c r="T36" s="71"/>
      <c r="U36" s="73"/>
    </row>
    <row r="37" spans="1:21" ht="13.5">
      <c r="A37" s="114"/>
      <c r="B37" s="115" t="s">
        <v>71</v>
      </c>
      <c r="C37" s="114"/>
      <c r="D37" s="38" t="s">
        <v>39</v>
      </c>
      <c r="E37" s="39">
        <f aca="true" t="shared" si="5" ref="E37:L37">E39+E40+E41+E42</f>
        <v>653718577.95</v>
      </c>
      <c r="F37" s="39">
        <f t="shared" si="5"/>
        <v>361141052.47</v>
      </c>
      <c r="G37" s="39">
        <f>G39+G40+G41+G42</f>
        <v>257595835.18</v>
      </c>
      <c r="H37" s="39">
        <f t="shared" si="5"/>
        <v>0</v>
      </c>
      <c r="I37" s="39">
        <f t="shared" si="5"/>
        <v>34981690.3</v>
      </c>
      <c r="J37" s="39">
        <f t="shared" si="5"/>
        <v>0</v>
      </c>
      <c r="K37" s="39">
        <f t="shared" si="5"/>
        <v>0</v>
      </c>
      <c r="L37" s="39">
        <f t="shared" si="5"/>
        <v>0</v>
      </c>
      <c r="M37" s="118"/>
      <c r="N37" s="99"/>
      <c r="O37" s="99"/>
      <c r="P37" s="99"/>
      <c r="Q37" s="99"/>
      <c r="R37" s="99"/>
      <c r="S37" s="99"/>
      <c r="T37" s="99"/>
      <c r="U37" s="108"/>
    </row>
    <row r="38" spans="1:21" ht="12.75">
      <c r="A38" s="114"/>
      <c r="B38" s="116"/>
      <c r="C38" s="114"/>
      <c r="D38" s="102" t="s">
        <v>59</v>
      </c>
      <c r="E38" s="103"/>
      <c r="F38" s="103"/>
      <c r="G38" s="103"/>
      <c r="H38" s="103"/>
      <c r="I38" s="103"/>
      <c r="J38" s="103"/>
      <c r="K38" s="103"/>
      <c r="L38" s="104"/>
      <c r="M38" s="119"/>
      <c r="N38" s="100"/>
      <c r="O38" s="100"/>
      <c r="P38" s="100"/>
      <c r="Q38" s="100"/>
      <c r="R38" s="100"/>
      <c r="S38" s="100"/>
      <c r="T38" s="100"/>
      <c r="U38" s="109"/>
    </row>
    <row r="39" spans="1:21" ht="13.5">
      <c r="A39" s="114"/>
      <c r="B39" s="116"/>
      <c r="C39" s="114"/>
      <c r="D39" s="40" t="s">
        <v>37</v>
      </c>
      <c r="E39" s="39">
        <f>F39+G39+H39+I39+J39+K39+L39</f>
        <v>446341593.77000004</v>
      </c>
      <c r="F39" s="41">
        <f>F11+F17+F23+F29</f>
        <v>207284568.29</v>
      </c>
      <c r="G39" s="41">
        <f>G11+G17+G23+G29+G35</f>
        <v>204075335.18</v>
      </c>
      <c r="H39" s="41">
        <f aca="true" t="shared" si="6" ref="H39:L40">H11+H17+H23+H29</f>
        <v>0</v>
      </c>
      <c r="I39" s="41">
        <f t="shared" si="6"/>
        <v>34981690.3</v>
      </c>
      <c r="J39" s="41">
        <f t="shared" si="6"/>
        <v>0</v>
      </c>
      <c r="K39" s="41">
        <f t="shared" si="6"/>
        <v>0</v>
      </c>
      <c r="L39" s="41">
        <f t="shared" si="6"/>
        <v>0</v>
      </c>
      <c r="M39" s="119"/>
      <c r="N39" s="100"/>
      <c r="O39" s="100"/>
      <c r="P39" s="100"/>
      <c r="Q39" s="100"/>
      <c r="R39" s="100"/>
      <c r="S39" s="100"/>
      <c r="T39" s="100"/>
      <c r="U39" s="109"/>
    </row>
    <row r="40" spans="1:21" ht="13.5">
      <c r="A40" s="114"/>
      <c r="B40" s="116"/>
      <c r="C40" s="114"/>
      <c r="D40" s="40" t="s">
        <v>35</v>
      </c>
      <c r="E40" s="39">
        <f>F40+G40+H40+I40+J40+K40+L40</f>
        <v>4806100</v>
      </c>
      <c r="F40" s="41">
        <f>F12+F18+F24+F30</f>
        <v>0</v>
      </c>
      <c r="G40" s="41">
        <f>+G36</f>
        <v>4806100</v>
      </c>
      <c r="H40" s="41">
        <f t="shared" si="6"/>
        <v>0</v>
      </c>
      <c r="I40" s="41">
        <f t="shared" si="6"/>
        <v>0</v>
      </c>
      <c r="J40" s="41">
        <f t="shared" si="6"/>
        <v>0</v>
      </c>
      <c r="K40" s="41">
        <f t="shared" si="6"/>
        <v>0</v>
      </c>
      <c r="L40" s="41">
        <f t="shared" si="6"/>
        <v>0</v>
      </c>
      <c r="M40" s="119"/>
      <c r="N40" s="100"/>
      <c r="O40" s="100"/>
      <c r="P40" s="100"/>
      <c r="Q40" s="100"/>
      <c r="R40" s="100"/>
      <c r="S40" s="100"/>
      <c r="T40" s="100"/>
      <c r="U40" s="109"/>
    </row>
    <row r="41" spans="1:21" ht="13.5">
      <c r="A41" s="114"/>
      <c r="B41" s="116"/>
      <c r="C41" s="114"/>
      <c r="D41" s="40" t="s">
        <v>36</v>
      </c>
      <c r="E41" s="39">
        <f>F41+G41+H41+I41+J41+K41+L41</f>
        <v>202570884.18</v>
      </c>
      <c r="F41" s="41">
        <f>F13+F19+F25+F31</f>
        <v>153856484.18</v>
      </c>
      <c r="G41" s="41">
        <f aca="true" t="shared" si="7" ref="G41:L41">G13+G19+G25+G31</f>
        <v>48714400</v>
      </c>
      <c r="H41" s="41">
        <f t="shared" si="7"/>
        <v>0</v>
      </c>
      <c r="I41" s="41">
        <f t="shared" si="7"/>
        <v>0</v>
      </c>
      <c r="J41" s="41">
        <f t="shared" si="7"/>
        <v>0</v>
      </c>
      <c r="K41" s="41">
        <f t="shared" si="7"/>
        <v>0</v>
      </c>
      <c r="L41" s="41">
        <f t="shared" si="7"/>
        <v>0</v>
      </c>
      <c r="M41" s="119"/>
      <c r="N41" s="100"/>
      <c r="O41" s="100"/>
      <c r="P41" s="100"/>
      <c r="Q41" s="100"/>
      <c r="R41" s="100"/>
      <c r="S41" s="100"/>
      <c r="T41" s="100"/>
      <c r="U41" s="109"/>
    </row>
    <row r="42" spans="1:21" ht="13.5">
      <c r="A42" s="114"/>
      <c r="B42" s="117"/>
      <c r="C42" s="114"/>
      <c r="D42" s="40" t="s">
        <v>38</v>
      </c>
      <c r="E42" s="39">
        <f>F42+G42+H42+I42+J42+K42+L42</f>
        <v>0</v>
      </c>
      <c r="F42" s="41"/>
      <c r="G42" s="41"/>
      <c r="H42" s="41"/>
      <c r="I42" s="41"/>
      <c r="J42" s="41"/>
      <c r="K42" s="41"/>
      <c r="L42" s="41"/>
      <c r="M42" s="120"/>
      <c r="N42" s="101"/>
      <c r="O42" s="101"/>
      <c r="P42" s="101"/>
      <c r="Q42" s="101"/>
      <c r="R42" s="101"/>
      <c r="S42" s="101"/>
      <c r="T42" s="101"/>
      <c r="U42" s="110"/>
    </row>
    <row r="43" spans="1:21" ht="12.75">
      <c r="A43" s="33">
        <v>2</v>
      </c>
      <c r="B43" s="131" t="s">
        <v>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</row>
    <row r="44" spans="1:21" ht="12.75">
      <c r="A44" s="124" t="s">
        <v>65</v>
      </c>
      <c r="B44" s="125" t="s">
        <v>78</v>
      </c>
      <c r="C44" s="128" t="s">
        <v>27</v>
      </c>
      <c r="D44" s="34" t="s">
        <v>39</v>
      </c>
      <c r="E44" s="35">
        <f>E46+E47+E48+E49</f>
        <v>6024394.33</v>
      </c>
      <c r="F44" s="35">
        <f aca="true" t="shared" si="8" ref="F44:L44">F46+F47+F48+F49</f>
        <v>4391930.86</v>
      </c>
      <c r="G44" s="35">
        <f t="shared" si="8"/>
        <v>1632463.47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105" t="s">
        <v>19</v>
      </c>
      <c r="N44" s="162">
        <v>1</v>
      </c>
      <c r="O44" s="162">
        <v>1</v>
      </c>
      <c r="P44" s="162">
        <v>1</v>
      </c>
      <c r="Q44" s="162">
        <v>1</v>
      </c>
      <c r="R44" s="162">
        <v>1</v>
      </c>
      <c r="S44" s="162">
        <v>1</v>
      </c>
      <c r="T44" s="162">
        <v>1</v>
      </c>
      <c r="U44" s="105" t="s">
        <v>88</v>
      </c>
    </row>
    <row r="45" spans="1:21" ht="12.75">
      <c r="A45" s="124"/>
      <c r="B45" s="126"/>
      <c r="C45" s="129"/>
      <c r="D45" s="121" t="s">
        <v>59</v>
      </c>
      <c r="E45" s="122"/>
      <c r="F45" s="122"/>
      <c r="G45" s="122"/>
      <c r="H45" s="122"/>
      <c r="I45" s="122"/>
      <c r="J45" s="122"/>
      <c r="K45" s="122"/>
      <c r="L45" s="123"/>
      <c r="M45" s="106"/>
      <c r="N45" s="163"/>
      <c r="O45" s="163"/>
      <c r="P45" s="163"/>
      <c r="Q45" s="163"/>
      <c r="R45" s="163"/>
      <c r="S45" s="163"/>
      <c r="T45" s="163"/>
      <c r="U45" s="106"/>
    </row>
    <row r="46" spans="1:21" ht="12.75">
      <c r="A46" s="124"/>
      <c r="B46" s="126"/>
      <c r="C46" s="129"/>
      <c r="D46" s="36" t="s">
        <v>37</v>
      </c>
      <c r="E46" s="37">
        <f>F46+G46+H46+I46+J46+K46+L46</f>
        <v>6024394.33</v>
      </c>
      <c r="F46" s="37">
        <v>4391930.86</v>
      </c>
      <c r="G46" s="37">
        <v>1632463.47</v>
      </c>
      <c r="H46" s="37"/>
      <c r="I46" s="37"/>
      <c r="J46" s="37"/>
      <c r="K46" s="37"/>
      <c r="L46" s="37"/>
      <c r="M46" s="106"/>
      <c r="N46" s="163"/>
      <c r="O46" s="163"/>
      <c r="P46" s="163"/>
      <c r="Q46" s="163"/>
      <c r="R46" s="163"/>
      <c r="S46" s="163"/>
      <c r="T46" s="163"/>
      <c r="U46" s="106"/>
    </row>
    <row r="47" spans="1:21" ht="12.75">
      <c r="A47" s="124"/>
      <c r="B47" s="126"/>
      <c r="C47" s="129"/>
      <c r="D47" s="36" t="s">
        <v>35</v>
      </c>
      <c r="E47" s="37">
        <f>F47+G47+H47+I47+J47+K47+L47</f>
        <v>0</v>
      </c>
      <c r="F47" s="37"/>
      <c r="G47" s="37"/>
      <c r="H47" s="37"/>
      <c r="I47" s="37"/>
      <c r="J47" s="37"/>
      <c r="K47" s="37"/>
      <c r="L47" s="37"/>
      <c r="M47" s="106"/>
      <c r="N47" s="163"/>
      <c r="O47" s="163"/>
      <c r="P47" s="163"/>
      <c r="Q47" s="163"/>
      <c r="R47" s="163"/>
      <c r="S47" s="163"/>
      <c r="T47" s="163"/>
      <c r="U47" s="106"/>
    </row>
    <row r="48" spans="1:21" ht="12.75">
      <c r="A48" s="124"/>
      <c r="B48" s="126"/>
      <c r="C48" s="129"/>
      <c r="D48" s="36" t="s">
        <v>36</v>
      </c>
      <c r="E48" s="37">
        <f>F48+G48+H48+I48+J48+K48+L48</f>
        <v>0</v>
      </c>
      <c r="F48" s="37"/>
      <c r="G48" s="37"/>
      <c r="H48" s="37"/>
      <c r="I48" s="37"/>
      <c r="J48" s="37"/>
      <c r="K48" s="37"/>
      <c r="L48" s="37"/>
      <c r="M48" s="106"/>
      <c r="N48" s="163"/>
      <c r="O48" s="163"/>
      <c r="P48" s="163"/>
      <c r="Q48" s="163"/>
      <c r="R48" s="163"/>
      <c r="S48" s="163"/>
      <c r="T48" s="163"/>
      <c r="U48" s="106"/>
    </row>
    <row r="49" spans="1:21" ht="12.75">
      <c r="A49" s="124"/>
      <c r="B49" s="127"/>
      <c r="C49" s="130"/>
      <c r="D49" s="36" t="s">
        <v>38</v>
      </c>
      <c r="E49" s="37">
        <f>F49+G49+H49+I49+J49+K49+L49</f>
        <v>0</v>
      </c>
      <c r="F49" s="37"/>
      <c r="G49" s="37"/>
      <c r="H49" s="37"/>
      <c r="I49" s="37"/>
      <c r="J49" s="37"/>
      <c r="K49" s="37"/>
      <c r="L49" s="37"/>
      <c r="M49" s="107"/>
      <c r="N49" s="164"/>
      <c r="O49" s="164"/>
      <c r="P49" s="164"/>
      <c r="Q49" s="164"/>
      <c r="R49" s="164"/>
      <c r="S49" s="164"/>
      <c r="T49" s="164"/>
      <c r="U49" s="107"/>
    </row>
    <row r="50" spans="1:21" ht="12.75" customHeight="1">
      <c r="A50" s="124" t="s">
        <v>66</v>
      </c>
      <c r="B50" s="125" t="s">
        <v>79</v>
      </c>
      <c r="C50" s="128" t="s">
        <v>27</v>
      </c>
      <c r="D50" s="34" t="s">
        <v>39</v>
      </c>
      <c r="E50" s="35">
        <f>E52+E53+E54+E55</f>
        <v>125772683.85</v>
      </c>
      <c r="F50" s="35">
        <f aca="true" t="shared" si="9" ref="F50:L50">F52+F53+F54+F55</f>
        <v>9671279.75</v>
      </c>
      <c r="G50" s="35">
        <f t="shared" si="9"/>
        <v>11156333.2</v>
      </c>
      <c r="H50" s="35">
        <f t="shared" si="9"/>
        <v>0</v>
      </c>
      <c r="I50" s="35">
        <f t="shared" si="9"/>
        <v>0</v>
      </c>
      <c r="J50" s="35">
        <f t="shared" si="9"/>
        <v>34981690.3</v>
      </c>
      <c r="K50" s="35">
        <f t="shared" si="9"/>
        <v>34981690.3</v>
      </c>
      <c r="L50" s="35">
        <f t="shared" si="9"/>
        <v>34981690.3</v>
      </c>
      <c r="M50" s="105" t="s">
        <v>18</v>
      </c>
      <c r="N50" s="162">
        <v>1</v>
      </c>
      <c r="O50" s="162">
        <v>1</v>
      </c>
      <c r="P50" s="162">
        <v>1</v>
      </c>
      <c r="Q50" s="162">
        <v>1</v>
      </c>
      <c r="R50" s="162">
        <v>1</v>
      </c>
      <c r="S50" s="162">
        <v>1</v>
      </c>
      <c r="T50" s="162">
        <v>1</v>
      </c>
      <c r="U50" s="105" t="s">
        <v>88</v>
      </c>
    </row>
    <row r="51" spans="1:21" ht="12.75">
      <c r="A51" s="124"/>
      <c r="B51" s="126"/>
      <c r="C51" s="129"/>
      <c r="D51" s="121" t="s">
        <v>59</v>
      </c>
      <c r="E51" s="122"/>
      <c r="F51" s="122"/>
      <c r="G51" s="122"/>
      <c r="H51" s="122"/>
      <c r="I51" s="122"/>
      <c r="J51" s="122"/>
      <c r="K51" s="122"/>
      <c r="L51" s="123"/>
      <c r="M51" s="106"/>
      <c r="N51" s="163"/>
      <c r="O51" s="163"/>
      <c r="P51" s="163"/>
      <c r="Q51" s="163"/>
      <c r="R51" s="163"/>
      <c r="S51" s="163"/>
      <c r="T51" s="163"/>
      <c r="U51" s="106"/>
    </row>
    <row r="52" spans="1:21" ht="12.75">
      <c r="A52" s="124"/>
      <c r="B52" s="126"/>
      <c r="C52" s="129"/>
      <c r="D52" s="36" t="s">
        <v>37</v>
      </c>
      <c r="E52" s="37">
        <f>F52+G52+H52+I52+J52+K52+L52</f>
        <v>125772683.85</v>
      </c>
      <c r="F52" s="37">
        <v>9671279.75</v>
      </c>
      <c r="G52" s="37">
        <v>11156333.2</v>
      </c>
      <c r="H52" s="37"/>
      <c r="I52" s="37"/>
      <c r="J52" s="37">
        <v>34981690.3</v>
      </c>
      <c r="K52" s="37">
        <v>34981690.3</v>
      </c>
      <c r="L52" s="37">
        <v>34981690.3</v>
      </c>
      <c r="M52" s="106"/>
      <c r="N52" s="163"/>
      <c r="O52" s="163"/>
      <c r="P52" s="163"/>
      <c r="Q52" s="163"/>
      <c r="R52" s="163"/>
      <c r="S52" s="163"/>
      <c r="T52" s="163"/>
      <c r="U52" s="106"/>
    </row>
    <row r="53" spans="1:21" ht="12.75">
      <c r="A53" s="124"/>
      <c r="B53" s="126"/>
      <c r="C53" s="129"/>
      <c r="D53" s="36" t="s">
        <v>35</v>
      </c>
      <c r="E53" s="37">
        <f>F53+G53+H53+I53+J53+K53+L53</f>
        <v>0</v>
      </c>
      <c r="F53" s="37"/>
      <c r="G53" s="37"/>
      <c r="H53" s="37"/>
      <c r="I53" s="37"/>
      <c r="J53" s="37"/>
      <c r="K53" s="37"/>
      <c r="L53" s="37"/>
      <c r="M53" s="106"/>
      <c r="N53" s="163"/>
      <c r="O53" s="163"/>
      <c r="P53" s="163"/>
      <c r="Q53" s="163"/>
      <c r="R53" s="163"/>
      <c r="S53" s="163"/>
      <c r="T53" s="163"/>
      <c r="U53" s="106"/>
    </row>
    <row r="54" spans="1:21" ht="12.75">
      <c r="A54" s="124"/>
      <c r="B54" s="126"/>
      <c r="C54" s="129"/>
      <c r="D54" s="36" t="s">
        <v>36</v>
      </c>
      <c r="E54" s="37">
        <f>F54+G54+H54+I54+J54+K54+L54</f>
        <v>0</v>
      </c>
      <c r="F54" s="37"/>
      <c r="G54" s="37"/>
      <c r="H54" s="37"/>
      <c r="I54" s="37"/>
      <c r="J54" s="37"/>
      <c r="K54" s="37"/>
      <c r="L54" s="37"/>
      <c r="M54" s="106"/>
      <c r="N54" s="163"/>
      <c r="O54" s="163"/>
      <c r="P54" s="163"/>
      <c r="Q54" s="163"/>
      <c r="R54" s="163"/>
      <c r="S54" s="163"/>
      <c r="T54" s="163"/>
      <c r="U54" s="106"/>
    </row>
    <row r="55" spans="1:21" ht="12.75">
      <c r="A55" s="124"/>
      <c r="B55" s="127"/>
      <c r="C55" s="130"/>
      <c r="D55" s="36" t="s">
        <v>38</v>
      </c>
      <c r="E55" s="37">
        <f>F55+G55+H55+I55+J55+K55+L55</f>
        <v>0</v>
      </c>
      <c r="F55" s="37"/>
      <c r="G55" s="37"/>
      <c r="H55" s="37"/>
      <c r="I55" s="37"/>
      <c r="J55" s="37"/>
      <c r="K55" s="37"/>
      <c r="L55" s="37"/>
      <c r="M55" s="107"/>
      <c r="N55" s="164"/>
      <c r="O55" s="164"/>
      <c r="P55" s="164"/>
      <c r="Q55" s="164"/>
      <c r="R55" s="164"/>
      <c r="S55" s="164"/>
      <c r="T55" s="164"/>
      <c r="U55" s="107"/>
    </row>
    <row r="56" spans="1:21" ht="12.75">
      <c r="A56" s="124" t="s">
        <v>67</v>
      </c>
      <c r="B56" s="125" t="s">
        <v>80</v>
      </c>
      <c r="C56" s="128" t="s">
        <v>27</v>
      </c>
      <c r="D56" s="34" t="s">
        <v>39</v>
      </c>
      <c r="E56" s="35">
        <f>E58+E59+E60+E61</f>
        <v>0</v>
      </c>
      <c r="F56" s="35">
        <f aca="true" t="shared" si="10" ref="F56:L56">F58+F59+F60+F61</f>
        <v>0</v>
      </c>
      <c r="G56" s="35">
        <f t="shared" si="10"/>
        <v>0</v>
      </c>
      <c r="H56" s="35">
        <f t="shared" si="10"/>
        <v>0</v>
      </c>
      <c r="I56" s="35">
        <f t="shared" si="10"/>
        <v>0</v>
      </c>
      <c r="J56" s="35">
        <f t="shared" si="10"/>
        <v>0</v>
      </c>
      <c r="K56" s="35">
        <f t="shared" si="10"/>
        <v>0</v>
      </c>
      <c r="L56" s="35">
        <f t="shared" si="10"/>
        <v>0</v>
      </c>
      <c r="M56" s="105" t="s">
        <v>17</v>
      </c>
      <c r="N56" s="162">
        <v>1</v>
      </c>
      <c r="O56" s="162">
        <v>1</v>
      </c>
      <c r="P56" s="162">
        <v>1</v>
      </c>
      <c r="Q56" s="162">
        <v>1</v>
      </c>
      <c r="R56" s="162">
        <v>1</v>
      </c>
      <c r="S56" s="162">
        <v>1</v>
      </c>
      <c r="T56" s="162">
        <v>1</v>
      </c>
      <c r="U56" s="105" t="s">
        <v>88</v>
      </c>
    </row>
    <row r="57" spans="1:21" ht="12.75">
      <c r="A57" s="124"/>
      <c r="B57" s="126"/>
      <c r="C57" s="129"/>
      <c r="D57" s="121" t="s">
        <v>59</v>
      </c>
      <c r="E57" s="122"/>
      <c r="F57" s="122"/>
      <c r="G57" s="122"/>
      <c r="H57" s="122"/>
      <c r="I57" s="122"/>
      <c r="J57" s="122"/>
      <c r="K57" s="122"/>
      <c r="L57" s="123"/>
      <c r="M57" s="106"/>
      <c r="N57" s="163"/>
      <c r="O57" s="163"/>
      <c r="P57" s="163"/>
      <c r="Q57" s="163"/>
      <c r="R57" s="163"/>
      <c r="S57" s="163"/>
      <c r="T57" s="163"/>
      <c r="U57" s="106"/>
    </row>
    <row r="58" spans="1:21" ht="12.75">
      <c r="A58" s="124"/>
      <c r="B58" s="126"/>
      <c r="C58" s="129"/>
      <c r="D58" s="36" t="s">
        <v>37</v>
      </c>
      <c r="E58" s="37">
        <f>F58+G58+H58+I58+J58+K58+L58</f>
        <v>0</v>
      </c>
      <c r="F58" s="37"/>
      <c r="G58" s="37"/>
      <c r="H58" s="37"/>
      <c r="I58" s="37"/>
      <c r="J58" s="37"/>
      <c r="K58" s="37"/>
      <c r="L58" s="37"/>
      <c r="M58" s="106"/>
      <c r="N58" s="163"/>
      <c r="O58" s="163"/>
      <c r="P58" s="163"/>
      <c r="Q58" s="163"/>
      <c r="R58" s="163"/>
      <c r="S58" s="163"/>
      <c r="T58" s="163"/>
      <c r="U58" s="106"/>
    </row>
    <row r="59" spans="1:21" ht="12.75">
      <c r="A59" s="124"/>
      <c r="B59" s="126"/>
      <c r="C59" s="129"/>
      <c r="D59" s="36" t="s">
        <v>35</v>
      </c>
      <c r="E59" s="37">
        <f>F59+G59+H59+I59+J59+K59+L59</f>
        <v>0</v>
      </c>
      <c r="F59" s="37"/>
      <c r="G59" s="37"/>
      <c r="H59" s="37"/>
      <c r="I59" s="37"/>
      <c r="J59" s="37"/>
      <c r="K59" s="37"/>
      <c r="L59" s="37"/>
      <c r="M59" s="106"/>
      <c r="N59" s="163"/>
      <c r="O59" s="163"/>
      <c r="P59" s="163"/>
      <c r="Q59" s="163"/>
      <c r="R59" s="163"/>
      <c r="S59" s="163"/>
      <c r="T59" s="163"/>
      <c r="U59" s="106"/>
    </row>
    <row r="60" spans="1:21" ht="12.75">
      <c r="A60" s="124"/>
      <c r="B60" s="126"/>
      <c r="C60" s="129"/>
      <c r="D60" s="36" t="s">
        <v>36</v>
      </c>
      <c r="E60" s="37">
        <f>F60+G60+H60+I60+J60+K60+L60</f>
        <v>0</v>
      </c>
      <c r="F60" s="37"/>
      <c r="G60" s="37"/>
      <c r="H60" s="37"/>
      <c r="I60" s="37"/>
      <c r="J60" s="37"/>
      <c r="K60" s="37"/>
      <c r="L60" s="37"/>
      <c r="M60" s="106"/>
      <c r="N60" s="163"/>
      <c r="O60" s="163"/>
      <c r="P60" s="163"/>
      <c r="Q60" s="163"/>
      <c r="R60" s="163"/>
      <c r="S60" s="163"/>
      <c r="T60" s="163"/>
      <c r="U60" s="106"/>
    </row>
    <row r="61" spans="1:21" ht="12.75">
      <c r="A61" s="124"/>
      <c r="B61" s="127"/>
      <c r="C61" s="130"/>
      <c r="D61" s="36" t="s">
        <v>38</v>
      </c>
      <c r="E61" s="37">
        <f>F61+G61+H61+I61+J61+K61+L61</f>
        <v>0</v>
      </c>
      <c r="F61" s="37"/>
      <c r="G61" s="37"/>
      <c r="H61" s="37"/>
      <c r="I61" s="37"/>
      <c r="J61" s="37"/>
      <c r="K61" s="37"/>
      <c r="L61" s="37"/>
      <c r="M61" s="107"/>
      <c r="N61" s="164"/>
      <c r="O61" s="164"/>
      <c r="P61" s="164"/>
      <c r="Q61" s="164"/>
      <c r="R61" s="164"/>
      <c r="S61" s="164"/>
      <c r="T61" s="164"/>
      <c r="U61" s="107"/>
    </row>
    <row r="62" spans="1:21" ht="12.75" customHeight="1">
      <c r="A62" s="124" t="s">
        <v>68</v>
      </c>
      <c r="B62" s="125" t="s">
        <v>81</v>
      </c>
      <c r="C62" s="128" t="s">
        <v>27</v>
      </c>
      <c r="D62" s="34" t="s">
        <v>39</v>
      </c>
      <c r="E62" s="35">
        <f>E64+E65+E66+E67</f>
        <v>4204500.95</v>
      </c>
      <c r="F62" s="35">
        <f aca="true" t="shared" si="11" ref="F62:L62">F64+F65+F66+F67</f>
        <v>3493297.62</v>
      </c>
      <c r="G62" s="35">
        <f t="shared" si="11"/>
        <v>711203.33</v>
      </c>
      <c r="H62" s="35">
        <f t="shared" si="11"/>
        <v>0</v>
      </c>
      <c r="I62" s="35">
        <f t="shared" si="11"/>
        <v>0</v>
      </c>
      <c r="J62" s="35">
        <f t="shared" si="11"/>
        <v>0</v>
      </c>
      <c r="K62" s="35">
        <f t="shared" si="11"/>
        <v>0</v>
      </c>
      <c r="L62" s="35">
        <f t="shared" si="11"/>
        <v>0</v>
      </c>
      <c r="M62" s="105" t="s">
        <v>16</v>
      </c>
      <c r="N62" s="162">
        <v>1</v>
      </c>
      <c r="O62" s="162">
        <v>1</v>
      </c>
      <c r="P62" s="162">
        <v>1</v>
      </c>
      <c r="Q62" s="162">
        <v>1</v>
      </c>
      <c r="R62" s="162">
        <v>1</v>
      </c>
      <c r="S62" s="162">
        <v>1</v>
      </c>
      <c r="T62" s="162">
        <v>1</v>
      </c>
      <c r="U62" s="105" t="s">
        <v>88</v>
      </c>
    </row>
    <row r="63" spans="1:21" ht="12.75">
      <c r="A63" s="124"/>
      <c r="B63" s="126"/>
      <c r="C63" s="129"/>
      <c r="D63" s="121" t="s">
        <v>59</v>
      </c>
      <c r="E63" s="122"/>
      <c r="F63" s="122"/>
      <c r="G63" s="122"/>
      <c r="H63" s="122"/>
      <c r="I63" s="122"/>
      <c r="J63" s="122"/>
      <c r="K63" s="122"/>
      <c r="L63" s="123"/>
      <c r="M63" s="106"/>
      <c r="N63" s="163"/>
      <c r="O63" s="163"/>
      <c r="P63" s="163"/>
      <c r="Q63" s="163"/>
      <c r="R63" s="163"/>
      <c r="S63" s="163"/>
      <c r="T63" s="163"/>
      <c r="U63" s="106"/>
    </row>
    <row r="64" spans="1:21" ht="12.75">
      <c r="A64" s="124"/>
      <c r="B64" s="126"/>
      <c r="C64" s="129"/>
      <c r="D64" s="36" t="s">
        <v>37</v>
      </c>
      <c r="E64" s="37">
        <f>F64+G64+H64+I64+J64+K64+L64</f>
        <v>4204500.95</v>
      </c>
      <c r="F64" s="37">
        <v>3493297.62</v>
      </c>
      <c r="G64" s="37">
        <v>711203.33</v>
      </c>
      <c r="H64" s="37"/>
      <c r="I64" s="37"/>
      <c r="J64" s="37"/>
      <c r="K64" s="37"/>
      <c r="L64" s="37"/>
      <c r="M64" s="106"/>
      <c r="N64" s="163"/>
      <c r="O64" s="163"/>
      <c r="P64" s="163"/>
      <c r="Q64" s="163"/>
      <c r="R64" s="163"/>
      <c r="S64" s="163"/>
      <c r="T64" s="163"/>
      <c r="U64" s="106"/>
    </row>
    <row r="65" spans="1:21" ht="12.75">
      <c r="A65" s="124"/>
      <c r="B65" s="126"/>
      <c r="C65" s="129"/>
      <c r="D65" s="36" t="s">
        <v>35</v>
      </c>
      <c r="E65" s="37">
        <f>F65+G65+H65+I65+J65+K65+L65</f>
        <v>0</v>
      </c>
      <c r="F65" s="37"/>
      <c r="G65" s="37"/>
      <c r="H65" s="37"/>
      <c r="I65" s="37"/>
      <c r="J65" s="37"/>
      <c r="K65" s="37"/>
      <c r="L65" s="37"/>
      <c r="M65" s="106"/>
      <c r="N65" s="163"/>
      <c r="O65" s="163"/>
      <c r="P65" s="163"/>
      <c r="Q65" s="163"/>
      <c r="R65" s="163"/>
      <c r="S65" s="163"/>
      <c r="T65" s="163"/>
      <c r="U65" s="106"/>
    </row>
    <row r="66" spans="1:21" ht="12.75">
      <c r="A66" s="124"/>
      <c r="B66" s="126"/>
      <c r="C66" s="129"/>
      <c r="D66" s="36" t="s">
        <v>36</v>
      </c>
      <c r="E66" s="37">
        <f>F66+G66+H66+I66+J66+K66+L66</f>
        <v>0</v>
      </c>
      <c r="F66" s="37"/>
      <c r="G66" s="37"/>
      <c r="H66" s="37"/>
      <c r="I66" s="37"/>
      <c r="J66" s="37"/>
      <c r="K66" s="37"/>
      <c r="L66" s="37"/>
      <c r="M66" s="106"/>
      <c r="N66" s="163"/>
      <c r="O66" s="163"/>
      <c r="P66" s="163"/>
      <c r="Q66" s="163"/>
      <c r="R66" s="163"/>
      <c r="S66" s="163"/>
      <c r="T66" s="163"/>
      <c r="U66" s="106"/>
    </row>
    <row r="67" spans="1:21" ht="12.75">
      <c r="A67" s="124"/>
      <c r="B67" s="127"/>
      <c r="C67" s="130"/>
      <c r="D67" s="36" t="s">
        <v>38</v>
      </c>
      <c r="E67" s="37">
        <f>F67+G67+H67+I67+J67+K67+L67</f>
        <v>0</v>
      </c>
      <c r="F67" s="37"/>
      <c r="G67" s="37"/>
      <c r="H67" s="37"/>
      <c r="I67" s="37"/>
      <c r="J67" s="37"/>
      <c r="K67" s="37"/>
      <c r="L67" s="37"/>
      <c r="M67" s="107"/>
      <c r="N67" s="164"/>
      <c r="O67" s="164"/>
      <c r="P67" s="164"/>
      <c r="Q67" s="164"/>
      <c r="R67" s="164"/>
      <c r="S67" s="164"/>
      <c r="T67" s="164"/>
      <c r="U67" s="107"/>
    </row>
    <row r="68" spans="1:21" ht="12.75" customHeight="1">
      <c r="A68" s="124" t="s">
        <v>69</v>
      </c>
      <c r="B68" s="125" t="s">
        <v>82</v>
      </c>
      <c r="C68" s="128" t="s">
        <v>27</v>
      </c>
      <c r="D68" s="34" t="s">
        <v>39</v>
      </c>
      <c r="E68" s="35">
        <f>E70+E71+E72+E73</f>
        <v>0</v>
      </c>
      <c r="F68" s="35">
        <f aca="true" t="shared" si="12" ref="F68:L68">F70+F71+F72+F73</f>
        <v>0</v>
      </c>
      <c r="G68" s="35">
        <f t="shared" si="12"/>
        <v>0</v>
      </c>
      <c r="H68" s="35">
        <f t="shared" si="12"/>
        <v>0</v>
      </c>
      <c r="I68" s="35">
        <f t="shared" si="12"/>
        <v>0</v>
      </c>
      <c r="J68" s="35">
        <f t="shared" si="12"/>
        <v>0</v>
      </c>
      <c r="K68" s="35">
        <f t="shared" si="12"/>
        <v>0</v>
      </c>
      <c r="L68" s="35">
        <f t="shared" si="12"/>
        <v>0</v>
      </c>
      <c r="M68" s="105" t="s">
        <v>15</v>
      </c>
      <c r="N68" s="162">
        <v>1</v>
      </c>
      <c r="O68" s="162">
        <v>1</v>
      </c>
      <c r="P68" s="162">
        <v>1</v>
      </c>
      <c r="Q68" s="162">
        <v>1</v>
      </c>
      <c r="R68" s="162">
        <v>1</v>
      </c>
      <c r="S68" s="162">
        <v>1</v>
      </c>
      <c r="T68" s="162">
        <v>1</v>
      </c>
      <c r="U68" s="173" t="s">
        <v>23</v>
      </c>
    </row>
    <row r="69" spans="1:21" ht="12.75">
      <c r="A69" s="124"/>
      <c r="B69" s="126"/>
      <c r="C69" s="129"/>
      <c r="D69" s="121" t="s">
        <v>59</v>
      </c>
      <c r="E69" s="122"/>
      <c r="F69" s="122"/>
      <c r="G69" s="122"/>
      <c r="H69" s="122"/>
      <c r="I69" s="122"/>
      <c r="J69" s="122"/>
      <c r="K69" s="122"/>
      <c r="L69" s="123"/>
      <c r="M69" s="106"/>
      <c r="N69" s="163"/>
      <c r="O69" s="163"/>
      <c r="P69" s="163"/>
      <c r="Q69" s="163"/>
      <c r="R69" s="163"/>
      <c r="S69" s="163"/>
      <c r="T69" s="163"/>
      <c r="U69" s="174"/>
    </row>
    <row r="70" spans="1:21" ht="12.75">
      <c r="A70" s="124"/>
      <c r="B70" s="126"/>
      <c r="C70" s="129"/>
      <c r="D70" s="36" t="s">
        <v>37</v>
      </c>
      <c r="E70" s="37">
        <f>F70+G70+H70+I70+J70+K70+L70</f>
        <v>0</v>
      </c>
      <c r="F70" s="37"/>
      <c r="G70" s="37"/>
      <c r="H70" s="37"/>
      <c r="I70" s="37"/>
      <c r="J70" s="37"/>
      <c r="K70" s="37"/>
      <c r="L70" s="37"/>
      <c r="M70" s="106"/>
      <c r="N70" s="163"/>
      <c r="O70" s="163"/>
      <c r="P70" s="163"/>
      <c r="Q70" s="163"/>
      <c r="R70" s="163"/>
      <c r="S70" s="163"/>
      <c r="T70" s="163"/>
      <c r="U70" s="174"/>
    </row>
    <row r="71" spans="1:21" ht="12.75">
      <c r="A71" s="124"/>
      <c r="B71" s="126"/>
      <c r="C71" s="129"/>
      <c r="D71" s="36" t="s">
        <v>35</v>
      </c>
      <c r="E71" s="37">
        <f>F71+G71+H71+I71+J71+K71+L71</f>
        <v>0</v>
      </c>
      <c r="F71" s="37"/>
      <c r="G71" s="37"/>
      <c r="H71" s="37"/>
      <c r="I71" s="37"/>
      <c r="J71" s="37"/>
      <c r="K71" s="37"/>
      <c r="L71" s="37"/>
      <c r="M71" s="106"/>
      <c r="N71" s="163"/>
      <c r="O71" s="163"/>
      <c r="P71" s="163"/>
      <c r="Q71" s="163"/>
      <c r="R71" s="163"/>
      <c r="S71" s="163"/>
      <c r="T71" s="163"/>
      <c r="U71" s="174"/>
    </row>
    <row r="72" spans="1:21" ht="12.75">
      <c r="A72" s="124"/>
      <c r="B72" s="126"/>
      <c r="C72" s="129"/>
      <c r="D72" s="36" t="s">
        <v>36</v>
      </c>
      <c r="E72" s="37">
        <f>F72+G72+H72+I72+J72+K72+L72</f>
        <v>0</v>
      </c>
      <c r="F72" s="37"/>
      <c r="G72" s="37"/>
      <c r="H72" s="37"/>
      <c r="I72" s="37"/>
      <c r="J72" s="37"/>
      <c r="K72" s="37"/>
      <c r="L72" s="37"/>
      <c r="M72" s="106"/>
      <c r="N72" s="163"/>
      <c r="O72" s="163"/>
      <c r="P72" s="163"/>
      <c r="Q72" s="163"/>
      <c r="R72" s="163"/>
      <c r="S72" s="163"/>
      <c r="T72" s="163"/>
      <c r="U72" s="174"/>
    </row>
    <row r="73" spans="1:21" ht="12.75">
      <c r="A73" s="124"/>
      <c r="B73" s="127"/>
      <c r="C73" s="130"/>
      <c r="D73" s="36" t="s">
        <v>38</v>
      </c>
      <c r="E73" s="37">
        <f>F73+G73+H73+I73+J73+K73+L73</f>
        <v>0</v>
      </c>
      <c r="F73" s="37"/>
      <c r="G73" s="37"/>
      <c r="H73" s="37"/>
      <c r="I73" s="37"/>
      <c r="J73" s="37"/>
      <c r="K73" s="37"/>
      <c r="L73" s="37"/>
      <c r="M73" s="107"/>
      <c r="N73" s="164"/>
      <c r="O73" s="164"/>
      <c r="P73" s="164"/>
      <c r="Q73" s="164"/>
      <c r="R73" s="164"/>
      <c r="S73" s="164"/>
      <c r="T73" s="164"/>
      <c r="U73" s="175"/>
    </row>
    <row r="74" spans="1:21" ht="13.5" customHeight="1">
      <c r="A74" s="114"/>
      <c r="B74" s="115" t="s">
        <v>70</v>
      </c>
      <c r="C74" s="114"/>
      <c r="D74" s="38" t="s">
        <v>39</v>
      </c>
      <c r="E74" s="39">
        <f aca="true" t="shared" si="13" ref="E74:L74">E76+E77+E78+E79</f>
        <v>136001579.13</v>
      </c>
      <c r="F74" s="39">
        <f t="shared" si="13"/>
        <v>17556508.23</v>
      </c>
      <c r="G74" s="39">
        <f t="shared" si="13"/>
        <v>13500000</v>
      </c>
      <c r="H74" s="39">
        <f t="shared" si="13"/>
        <v>0</v>
      </c>
      <c r="I74" s="39">
        <f t="shared" si="13"/>
        <v>0</v>
      </c>
      <c r="J74" s="39">
        <f t="shared" si="13"/>
        <v>34981690.3</v>
      </c>
      <c r="K74" s="39">
        <f t="shared" si="13"/>
        <v>34981690.3</v>
      </c>
      <c r="L74" s="39">
        <f t="shared" si="13"/>
        <v>34981690.3</v>
      </c>
      <c r="M74" s="118"/>
      <c r="N74" s="99"/>
      <c r="O74" s="99"/>
      <c r="P74" s="99"/>
      <c r="Q74" s="99"/>
      <c r="R74" s="99"/>
      <c r="S74" s="99"/>
      <c r="T74" s="99"/>
      <c r="U74" s="108"/>
    </row>
    <row r="75" spans="1:21" ht="12.75" customHeight="1">
      <c r="A75" s="114"/>
      <c r="B75" s="116"/>
      <c r="C75" s="114"/>
      <c r="D75" s="102" t="s">
        <v>59</v>
      </c>
      <c r="E75" s="103"/>
      <c r="F75" s="103"/>
      <c r="G75" s="103"/>
      <c r="H75" s="103"/>
      <c r="I75" s="103"/>
      <c r="J75" s="103"/>
      <c r="K75" s="103"/>
      <c r="L75" s="104"/>
      <c r="M75" s="119"/>
      <c r="N75" s="100"/>
      <c r="O75" s="100"/>
      <c r="P75" s="100"/>
      <c r="Q75" s="100"/>
      <c r="R75" s="100"/>
      <c r="S75" s="100"/>
      <c r="T75" s="100"/>
      <c r="U75" s="109"/>
    </row>
    <row r="76" spans="1:21" ht="13.5" customHeight="1">
      <c r="A76" s="114"/>
      <c r="B76" s="116"/>
      <c r="C76" s="114"/>
      <c r="D76" s="40" t="s">
        <v>37</v>
      </c>
      <c r="E76" s="39">
        <f>F76+G76+H76+I76+J76+K76+L76</f>
        <v>136001579.13</v>
      </c>
      <c r="F76" s="41">
        <f>F46+F52+F58+F64+F70</f>
        <v>17556508.23</v>
      </c>
      <c r="G76" s="41">
        <f aca="true" t="shared" si="14" ref="G76:L76">G46+G52+G58+G64+G70</f>
        <v>13500000</v>
      </c>
      <c r="H76" s="41">
        <f t="shared" si="14"/>
        <v>0</v>
      </c>
      <c r="I76" s="41">
        <f t="shared" si="14"/>
        <v>0</v>
      </c>
      <c r="J76" s="41">
        <f t="shared" si="14"/>
        <v>34981690.3</v>
      </c>
      <c r="K76" s="41">
        <f t="shared" si="14"/>
        <v>34981690.3</v>
      </c>
      <c r="L76" s="41">
        <f t="shared" si="14"/>
        <v>34981690.3</v>
      </c>
      <c r="M76" s="119"/>
      <c r="N76" s="100"/>
      <c r="O76" s="100"/>
      <c r="P76" s="100"/>
      <c r="Q76" s="100"/>
      <c r="R76" s="100"/>
      <c r="S76" s="100"/>
      <c r="T76" s="100"/>
      <c r="U76" s="109"/>
    </row>
    <row r="77" spans="1:21" ht="13.5" customHeight="1">
      <c r="A77" s="114"/>
      <c r="B77" s="116"/>
      <c r="C77" s="114"/>
      <c r="D77" s="40" t="s">
        <v>35</v>
      </c>
      <c r="E77" s="39">
        <f>F77+G77+H77+I77+J77+K77+L77</f>
        <v>0</v>
      </c>
      <c r="F77" s="41">
        <f aca="true" t="shared" si="15" ref="F77:L79">F47+F53+F59+F65+F71</f>
        <v>0</v>
      </c>
      <c r="G77" s="41">
        <f t="shared" si="15"/>
        <v>0</v>
      </c>
      <c r="H77" s="41">
        <f t="shared" si="15"/>
        <v>0</v>
      </c>
      <c r="I77" s="41">
        <f t="shared" si="15"/>
        <v>0</v>
      </c>
      <c r="J77" s="41">
        <f t="shared" si="15"/>
        <v>0</v>
      </c>
      <c r="K77" s="41">
        <f t="shared" si="15"/>
        <v>0</v>
      </c>
      <c r="L77" s="41">
        <f t="shared" si="15"/>
        <v>0</v>
      </c>
      <c r="M77" s="119"/>
      <c r="N77" s="100"/>
      <c r="O77" s="100"/>
      <c r="P77" s="100"/>
      <c r="Q77" s="100"/>
      <c r="R77" s="100"/>
      <c r="S77" s="100"/>
      <c r="T77" s="100"/>
      <c r="U77" s="109"/>
    </row>
    <row r="78" spans="1:21" ht="13.5" customHeight="1">
      <c r="A78" s="114"/>
      <c r="B78" s="116"/>
      <c r="C78" s="114"/>
      <c r="D78" s="40" t="s">
        <v>36</v>
      </c>
      <c r="E78" s="39">
        <f>F78+G78+H78+I78+J78+K78+L78</f>
        <v>0</v>
      </c>
      <c r="F78" s="41">
        <f t="shared" si="15"/>
        <v>0</v>
      </c>
      <c r="G78" s="41">
        <f t="shared" si="15"/>
        <v>0</v>
      </c>
      <c r="H78" s="41">
        <f t="shared" si="15"/>
        <v>0</v>
      </c>
      <c r="I78" s="41">
        <f t="shared" si="15"/>
        <v>0</v>
      </c>
      <c r="J78" s="41">
        <f t="shared" si="15"/>
        <v>0</v>
      </c>
      <c r="K78" s="41">
        <f t="shared" si="15"/>
        <v>0</v>
      </c>
      <c r="L78" s="41">
        <f t="shared" si="15"/>
        <v>0</v>
      </c>
      <c r="M78" s="119"/>
      <c r="N78" s="100"/>
      <c r="O78" s="100"/>
      <c r="P78" s="100"/>
      <c r="Q78" s="100"/>
      <c r="R78" s="100"/>
      <c r="S78" s="100"/>
      <c r="T78" s="100"/>
      <c r="U78" s="109"/>
    </row>
    <row r="79" spans="1:21" ht="13.5" customHeight="1">
      <c r="A79" s="114"/>
      <c r="B79" s="117"/>
      <c r="C79" s="114"/>
      <c r="D79" s="40" t="s">
        <v>38</v>
      </c>
      <c r="E79" s="39">
        <f>F79+G79+H79+I79+J79+K79+L79</f>
        <v>0</v>
      </c>
      <c r="F79" s="41">
        <f t="shared" si="15"/>
        <v>0</v>
      </c>
      <c r="G79" s="41">
        <f t="shared" si="15"/>
        <v>0</v>
      </c>
      <c r="H79" s="41">
        <f t="shared" si="15"/>
        <v>0</v>
      </c>
      <c r="I79" s="41">
        <f t="shared" si="15"/>
        <v>0</v>
      </c>
      <c r="J79" s="41">
        <f t="shared" si="15"/>
        <v>0</v>
      </c>
      <c r="K79" s="41">
        <f t="shared" si="15"/>
        <v>0</v>
      </c>
      <c r="L79" s="41">
        <f t="shared" si="15"/>
        <v>0</v>
      </c>
      <c r="M79" s="120"/>
      <c r="N79" s="101"/>
      <c r="O79" s="101"/>
      <c r="P79" s="101"/>
      <c r="Q79" s="101"/>
      <c r="R79" s="101"/>
      <c r="S79" s="101"/>
      <c r="T79" s="101"/>
      <c r="U79" s="110"/>
    </row>
    <row r="80" spans="1:21" ht="13.5" customHeight="1">
      <c r="A80" s="114"/>
      <c r="B80" s="115" t="s">
        <v>12</v>
      </c>
      <c r="C80" s="114"/>
      <c r="D80" s="38" t="s">
        <v>39</v>
      </c>
      <c r="E80" s="39">
        <f aca="true" t="shared" si="16" ref="E80:L80">E82+E83+E84+E85</f>
        <v>789720157.0799999</v>
      </c>
      <c r="F80" s="39">
        <f t="shared" si="16"/>
        <v>378697560.7</v>
      </c>
      <c r="G80" s="39">
        <f t="shared" si="16"/>
        <v>271095835.18</v>
      </c>
      <c r="H80" s="39">
        <f t="shared" si="16"/>
        <v>0</v>
      </c>
      <c r="I80" s="39">
        <f t="shared" si="16"/>
        <v>34981690.3</v>
      </c>
      <c r="J80" s="39">
        <f t="shared" si="16"/>
        <v>34981690.3</v>
      </c>
      <c r="K80" s="39">
        <f t="shared" si="16"/>
        <v>34981690.3</v>
      </c>
      <c r="L80" s="39">
        <f t="shared" si="16"/>
        <v>34981690.3</v>
      </c>
      <c r="M80" s="118"/>
      <c r="N80" s="99"/>
      <c r="O80" s="99"/>
      <c r="P80" s="99"/>
      <c r="Q80" s="99"/>
      <c r="R80" s="99"/>
      <c r="S80" s="99"/>
      <c r="T80" s="99"/>
      <c r="U80" s="108"/>
    </row>
    <row r="81" spans="1:21" ht="12.75" customHeight="1">
      <c r="A81" s="114"/>
      <c r="B81" s="116"/>
      <c r="C81" s="114"/>
      <c r="D81" s="102" t="s">
        <v>59</v>
      </c>
      <c r="E81" s="103"/>
      <c r="F81" s="103"/>
      <c r="G81" s="103"/>
      <c r="H81" s="103"/>
      <c r="I81" s="103"/>
      <c r="J81" s="103"/>
      <c r="K81" s="103"/>
      <c r="L81" s="104"/>
      <c r="M81" s="119"/>
      <c r="N81" s="100"/>
      <c r="O81" s="100"/>
      <c r="P81" s="100"/>
      <c r="Q81" s="100"/>
      <c r="R81" s="100"/>
      <c r="S81" s="100"/>
      <c r="T81" s="100"/>
      <c r="U81" s="109"/>
    </row>
    <row r="82" spans="1:21" ht="13.5" customHeight="1">
      <c r="A82" s="114"/>
      <c r="B82" s="116"/>
      <c r="C82" s="114"/>
      <c r="D82" s="40" t="s">
        <v>37</v>
      </c>
      <c r="E82" s="39">
        <f>F82+G82+H82+I82+J82+K82+L82</f>
        <v>582343172.9</v>
      </c>
      <c r="F82" s="41">
        <f>F39+F76</f>
        <v>224841076.51999998</v>
      </c>
      <c r="G82" s="41">
        <f aca="true" t="shared" si="17" ref="G82:L82">G39+G76</f>
        <v>217575335.18</v>
      </c>
      <c r="H82" s="41">
        <f t="shared" si="17"/>
        <v>0</v>
      </c>
      <c r="I82" s="41">
        <f t="shared" si="17"/>
        <v>34981690.3</v>
      </c>
      <c r="J82" s="41">
        <f t="shared" si="17"/>
        <v>34981690.3</v>
      </c>
      <c r="K82" s="41">
        <f t="shared" si="17"/>
        <v>34981690.3</v>
      </c>
      <c r="L82" s="41">
        <f t="shared" si="17"/>
        <v>34981690.3</v>
      </c>
      <c r="M82" s="119"/>
      <c r="N82" s="100"/>
      <c r="O82" s="100"/>
      <c r="P82" s="100"/>
      <c r="Q82" s="100"/>
      <c r="R82" s="100"/>
      <c r="S82" s="100"/>
      <c r="T82" s="100"/>
      <c r="U82" s="109"/>
    </row>
    <row r="83" spans="1:21" ht="13.5" customHeight="1">
      <c r="A83" s="114"/>
      <c r="B83" s="116"/>
      <c r="C83" s="114"/>
      <c r="D83" s="40" t="s">
        <v>35</v>
      </c>
      <c r="E83" s="39">
        <f>F83+G83+H83+I83+J83+K83+L83</f>
        <v>4806100</v>
      </c>
      <c r="F83" s="41">
        <f aca="true" t="shared" si="18" ref="F83:L85">F40+F77</f>
        <v>0</v>
      </c>
      <c r="G83" s="41">
        <f t="shared" si="18"/>
        <v>4806100</v>
      </c>
      <c r="H83" s="41">
        <f t="shared" si="18"/>
        <v>0</v>
      </c>
      <c r="I83" s="41">
        <f t="shared" si="18"/>
        <v>0</v>
      </c>
      <c r="J83" s="41">
        <f t="shared" si="18"/>
        <v>0</v>
      </c>
      <c r="K83" s="41">
        <f t="shared" si="18"/>
        <v>0</v>
      </c>
      <c r="L83" s="41">
        <f t="shared" si="18"/>
        <v>0</v>
      </c>
      <c r="M83" s="119"/>
      <c r="N83" s="100"/>
      <c r="O83" s="100"/>
      <c r="P83" s="100"/>
      <c r="Q83" s="100"/>
      <c r="R83" s="100"/>
      <c r="S83" s="100"/>
      <c r="T83" s="100"/>
      <c r="U83" s="109"/>
    </row>
    <row r="84" spans="1:21" ht="13.5" customHeight="1">
      <c r="A84" s="114"/>
      <c r="B84" s="116"/>
      <c r="C84" s="114"/>
      <c r="D84" s="40" t="s">
        <v>36</v>
      </c>
      <c r="E84" s="39">
        <f>F84+G84+H84+I84+J84+K84+L84</f>
        <v>202570884.18</v>
      </c>
      <c r="F84" s="41">
        <f t="shared" si="18"/>
        <v>153856484.18</v>
      </c>
      <c r="G84" s="41">
        <f t="shared" si="18"/>
        <v>48714400</v>
      </c>
      <c r="H84" s="41">
        <f t="shared" si="18"/>
        <v>0</v>
      </c>
      <c r="I84" s="41">
        <f t="shared" si="18"/>
        <v>0</v>
      </c>
      <c r="J84" s="41">
        <f t="shared" si="18"/>
        <v>0</v>
      </c>
      <c r="K84" s="41">
        <f t="shared" si="18"/>
        <v>0</v>
      </c>
      <c r="L84" s="41">
        <f t="shared" si="18"/>
        <v>0</v>
      </c>
      <c r="M84" s="119"/>
      <c r="N84" s="100"/>
      <c r="O84" s="100"/>
      <c r="P84" s="100"/>
      <c r="Q84" s="100"/>
      <c r="R84" s="100"/>
      <c r="S84" s="100"/>
      <c r="T84" s="100"/>
      <c r="U84" s="109"/>
    </row>
    <row r="85" spans="1:21" ht="13.5" customHeight="1">
      <c r="A85" s="114"/>
      <c r="B85" s="117"/>
      <c r="C85" s="114"/>
      <c r="D85" s="40" t="s">
        <v>38</v>
      </c>
      <c r="E85" s="39">
        <f>F85+G85+H85+I85+J85+K85+L85</f>
        <v>0</v>
      </c>
      <c r="F85" s="41">
        <f t="shared" si="18"/>
        <v>0</v>
      </c>
      <c r="G85" s="41">
        <f t="shared" si="18"/>
        <v>0</v>
      </c>
      <c r="H85" s="41">
        <f t="shared" si="18"/>
        <v>0</v>
      </c>
      <c r="I85" s="41">
        <f t="shared" si="18"/>
        <v>0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120"/>
      <c r="N85" s="101"/>
      <c r="O85" s="101"/>
      <c r="P85" s="101"/>
      <c r="Q85" s="101"/>
      <c r="R85" s="101"/>
      <c r="S85" s="101"/>
      <c r="T85" s="101"/>
      <c r="U85" s="110"/>
    </row>
    <row r="88" ht="12.75">
      <c r="G88" s="42">
        <f>+G80-266289735.18</f>
        <v>4806100</v>
      </c>
    </row>
  </sheetData>
  <sheetProtection/>
  <mergeCells count="172">
    <mergeCell ref="Q1:U1"/>
    <mergeCell ref="R21:R26"/>
    <mergeCell ref="S21:S26"/>
    <mergeCell ref="T21:T26"/>
    <mergeCell ref="A21:A26"/>
    <mergeCell ref="B21:B26"/>
    <mergeCell ref="C21:C26"/>
    <mergeCell ref="M21:M26"/>
    <mergeCell ref="N21:N26"/>
    <mergeCell ref="D22:L22"/>
    <mergeCell ref="A3:U3"/>
    <mergeCell ref="A4:A5"/>
    <mergeCell ref="B4:B5"/>
    <mergeCell ref="C4:C5"/>
    <mergeCell ref="D4:D5"/>
    <mergeCell ref="E4:L4"/>
    <mergeCell ref="M4:T4"/>
    <mergeCell ref="U4:U5"/>
    <mergeCell ref="U21:U26"/>
    <mergeCell ref="B7:U7"/>
    <mergeCell ref="B43:U43"/>
    <mergeCell ref="A44:A49"/>
    <mergeCell ref="B44:B49"/>
    <mergeCell ref="C44:C49"/>
    <mergeCell ref="M44:M49"/>
    <mergeCell ref="N44:N49"/>
    <mergeCell ref="O44:O49"/>
    <mergeCell ref="P44:P49"/>
    <mergeCell ref="U44:U49"/>
    <mergeCell ref="D45:L45"/>
    <mergeCell ref="A50:A55"/>
    <mergeCell ref="B50:B55"/>
    <mergeCell ref="C50:C55"/>
    <mergeCell ref="M50:M55"/>
    <mergeCell ref="N50:N55"/>
    <mergeCell ref="S50:S55"/>
    <mergeCell ref="T50:T55"/>
    <mergeCell ref="R44:R49"/>
    <mergeCell ref="S44:S49"/>
    <mergeCell ref="T44:T49"/>
    <mergeCell ref="O50:O55"/>
    <mergeCell ref="P50:P55"/>
    <mergeCell ref="Q50:Q55"/>
    <mergeCell ref="R50:R55"/>
    <mergeCell ref="Q44:Q49"/>
    <mergeCell ref="U50:U55"/>
    <mergeCell ref="D51:L51"/>
    <mergeCell ref="A56:A61"/>
    <mergeCell ref="B56:B61"/>
    <mergeCell ref="C56:C61"/>
    <mergeCell ref="M56:M61"/>
    <mergeCell ref="N56:N61"/>
    <mergeCell ref="O56:O61"/>
    <mergeCell ref="P56:P61"/>
    <mergeCell ref="Q56:Q61"/>
    <mergeCell ref="U56:U61"/>
    <mergeCell ref="D57:L57"/>
    <mergeCell ref="A62:A67"/>
    <mergeCell ref="B62:B67"/>
    <mergeCell ref="C62:C67"/>
    <mergeCell ref="M62:M67"/>
    <mergeCell ref="N62:N67"/>
    <mergeCell ref="T62:T67"/>
    <mergeCell ref="R56:R61"/>
    <mergeCell ref="S56:S61"/>
    <mergeCell ref="T56:T61"/>
    <mergeCell ref="P62:P67"/>
    <mergeCell ref="Q62:Q67"/>
    <mergeCell ref="R62:R67"/>
    <mergeCell ref="S62:S67"/>
    <mergeCell ref="R68:R73"/>
    <mergeCell ref="T68:T73"/>
    <mergeCell ref="U62:U67"/>
    <mergeCell ref="D63:L63"/>
    <mergeCell ref="A68:A73"/>
    <mergeCell ref="B68:B73"/>
    <mergeCell ref="C68:C73"/>
    <mergeCell ref="M68:M73"/>
    <mergeCell ref="N68:N73"/>
    <mergeCell ref="O68:O73"/>
    <mergeCell ref="P68:P73"/>
    <mergeCell ref="S68:S73"/>
    <mergeCell ref="O80:O85"/>
    <mergeCell ref="P80:P85"/>
    <mergeCell ref="Q80:Q85"/>
    <mergeCell ref="R80:R85"/>
    <mergeCell ref="S80:S85"/>
    <mergeCell ref="A80:A85"/>
    <mergeCell ref="B80:B85"/>
    <mergeCell ref="C80:C85"/>
    <mergeCell ref="M80:M85"/>
    <mergeCell ref="N80:N85"/>
    <mergeCell ref="R74:R79"/>
    <mergeCell ref="S74:S79"/>
    <mergeCell ref="T74:T79"/>
    <mergeCell ref="Q68:Q73"/>
    <mergeCell ref="T80:T85"/>
    <mergeCell ref="U80:U85"/>
    <mergeCell ref="U68:U73"/>
    <mergeCell ref="D81:L81"/>
    <mergeCell ref="A74:A79"/>
    <mergeCell ref="B74:B79"/>
    <mergeCell ref="C74:C79"/>
    <mergeCell ref="M74:M79"/>
    <mergeCell ref="N74:N79"/>
    <mergeCell ref="O74:O79"/>
    <mergeCell ref="P74:P79"/>
    <mergeCell ref="M15:M20"/>
    <mergeCell ref="Q74:Q79"/>
    <mergeCell ref="D75:L75"/>
    <mergeCell ref="B8:U8"/>
    <mergeCell ref="P9:P14"/>
    <mergeCell ref="Q9:Q14"/>
    <mergeCell ref="R9:R14"/>
    <mergeCell ref="S9:S14"/>
    <mergeCell ref="D69:L69"/>
    <mergeCell ref="Q15:Q20"/>
    <mergeCell ref="O62:O67"/>
    <mergeCell ref="U74:U79"/>
    <mergeCell ref="A9:A14"/>
    <mergeCell ref="B9:B14"/>
    <mergeCell ref="C9:C14"/>
    <mergeCell ref="M9:M14"/>
    <mergeCell ref="A15:A20"/>
    <mergeCell ref="B15:B20"/>
    <mergeCell ref="C15:C20"/>
    <mergeCell ref="D16:L16"/>
    <mergeCell ref="U15:U20"/>
    <mergeCell ref="T9:T14"/>
    <mergeCell ref="U9:U14"/>
    <mergeCell ref="D10:L10"/>
    <mergeCell ref="N15:N20"/>
    <mergeCell ref="O15:O20"/>
    <mergeCell ref="P15:P20"/>
    <mergeCell ref="N9:N14"/>
    <mergeCell ref="O9:O14"/>
    <mergeCell ref="R15:R20"/>
    <mergeCell ref="S15:S20"/>
    <mergeCell ref="T15:T20"/>
    <mergeCell ref="T27:T32"/>
    <mergeCell ref="R27:R32"/>
    <mergeCell ref="S27:S32"/>
    <mergeCell ref="P21:P26"/>
    <mergeCell ref="O21:O26"/>
    <mergeCell ref="Q21:Q26"/>
    <mergeCell ref="U27:U32"/>
    <mergeCell ref="A27:A32"/>
    <mergeCell ref="B27:B32"/>
    <mergeCell ref="C27:C32"/>
    <mergeCell ref="M27:M32"/>
    <mergeCell ref="N27:N32"/>
    <mergeCell ref="O27:O32"/>
    <mergeCell ref="D28:L28"/>
    <mergeCell ref="P27:P32"/>
    <mergeCell ref="Q27:Q32"/>
    <mergeCell ref="T37:T42"/>
    <mergeCell ref="U37:U42"/>
    <mergeCell ref="A37:A42"/>
    <mergeCell ref="B37:B42"/>
    <mergeCell ref="C37:C42"/>
    <mergeCell ref="M37:M42"/>
    <mergeCell ref="N37:N42"/>
    <mergeCell ref="O37:O42"/>
    <mergeCell ref="D38:L38"/>
    <mergeCell ref="P37:P42"/>
    <mergeCell ref="A33:A36"/>
    <mergeCell ref="B33:B36"/>
    <mergeCell ref="C33:C36"/>
    <mergeCell ref="E34:L34"/>
    <mergeCell ref="R37:R42"/>
    <mergeCell ref="S37:S42"/>
    <mergeCell ref="Q37:Q4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SheetLayoutView="115" workbookViewId="0" topLeftCell="C1">
      <selection activeCell="G1" sqref="G1:J1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7.8515625" style="0" customWidth="1"/>
    <col min="4" max="4" width="18.00390625" style="0" customWidth="1"/>
    <col min="5" max="5" width="19.28125" style="0" customWidth="1"/>
    <col min="6" max="6" width="18.140625" style="0" customWidth="1"/>
    <col min="7" max="9" width="16.28125" style="0" customWidth="1"/>
    <col min="11" max="11" width="15.28125" style="0" customWidth="1"/>
  </cols>
  <sheetData>
    <row r="1" spans="7:10" ht="79.5" customHeight="1">
      <c r="G1" s="82" t="s">
        <v>95</v>
      </c>
      <c r="H1" s="83"/>
      <c r="I1" s="83"/>
      <c r="J1" s="83"/>
    </row>
    <row r="2" spans="5:10" ht="39" customHeight="1">
      <c r="E2" s="1"/>
      <c r="F2" s="2"/>
      <c r="G2" s="3"/>
      <c r="I2" s="16" t="s">
        <v>25</v>
      </c>
      <c r="J2" s="15"/>
    </row>
    <row r="3" ht="15.75">
      <c r="F3" s="3"/>
    </row>
    <row r="4" spans="1:9" ht="36.75" customHeight="1">
      <c r="A4" s="87" t="s">
        <v>24</v>
      </c>
      <c r="B4" s="87"/>
      <c r="C4" s="87"/>
      <c r="D4" s="87"/>
      <c r="E4" s="87"/>
      <c r="F4" s="87"/>
      <c r="G4" s="87"/>
      <c r="H4" s="87"/>
      <c r="I4" s="87"/>
    </row>
    <row r="5" spans="1:9" ht="30" customHeight="1">
      <c r="A5" s="88" t="s">
        <v>45</v>
      </c>
      <c r="B5" s="90" t="s">
        <v>46</v>
      </c>
      <c r="C5" s="92" t="s">
        <v>47</v>
      </c>
      <c r="D5" s="92"/>
      <c r="E5" s="92"/>
      <c r="F5" s="92"/>
      <c r="G5" s="92"/>
      <c r="H5" s="92"/>
      <c r="I5" s="92"/>
    </row>
    <row r="6" spans="1:9" ht="16.5" customHeight="1">
      <c r="A6" s="89"/>
      <c r="B6" s="91"/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4">
        <v>2020</v>
      </c>
    </row>
    <row r="7" spans="1:9" ht="16.5" customHeight="1">
      <c r="A7" s="4">
        <v>1</v>
      </c>
      <c r="B7" s="5">
        <v>2</v>
      </c>
      <c r="C7" s="6">
        <v>3</v>
      </c>
      <c r="D7" s="6">
        <v>4</v>
      </c>
      <c r="E7" s="6">
        <v>5</v>
      </c>
      <c r="F7" s="6"/>
      <c r="G7" s="6"/>
      <c r="H7" s="6"/>
      <c r="I7" s="4"/>
    </row>
    <row r="8" spans="1:9" ht="19.5" customHeight="1">
      <c r="A8" s="76" t="s">
        <v>26</v>
      </c>
      <c r="B8" s="77">
        <v>10938274933.220001</v>
      </c>
      <c r="C8" s="77">
        <v>1694513067.23</v>
      </c>
      <c r="D8" s="77">
        <v>1553566728.7899997</v>
      </c>
      <c r="E8" s="77">
        <v>1454387130.88</v>
      </c>
      <c r="F8" s="77">
        <v>1546418301.58</v>
      </c>
      <c r="G8" s="77">
        <v>1563129901.58</v>
      </c>
      <c r="H8" s="77">
        <v>1563129901.58</v>
      </c>
      <c r="I8" s="77">
        <v>1563129901.58</v>
      </c>
    </row>
    <row r="9" spans="1:9" ht="16.5" customHeight="1">
      <c r="A9" s="93" t="s">
        <v>48</v>
      </c>
      <c r="B9" s="94"/>
      <c r="C9" s="94"/>
      <c r="D9" s="94"/>
      <c r="E9" s="94"/>
      <c r="F9" s="94"/>
      <c r="G9" s="94"/>
      <c r="H9" s="94"/>
      <c r="I9" s="95"/>
    </row>
    <row r="10" spans="1:9" ht="16.5" customHeight="1">
      <c r="A10" s="78" t="s">
        <v>49</v>
      </c>
      <c r="B10" s="79">
        <v>4904380093.990001</v>
      </c>
      <c r="C10" s="79">
        <v>781992303.05</v>
      </c>
      <c r="D10" s="79">
        <v>761676155.7399999</v>
      </c>
      <c r="E10" s="79">
        <v>628522476.88</v>
      </c>
      <c r="F10" s="79">
        <v>683047289.5799999</v>
      </c>
      <c r="G10" s="79">
        <v>683047289.5799999</v>
      </c>
      <c r="H10" s="79">
        <v>683047289.5799999</v>
      </c>
      <c r="I10" s="79">
        <v>683047289.5799999</v>
      </c>
    </row>
    <row r="11" spans="1:9" ht="16.5" customHeight="1">
      <c r="A11" s="9" t="s">
        <v>50</v>
      </c>
      <c r="B11" s="10">
        <v>5081112990</v>
      </c>
      <c r="C11" s="10">
        <v>654944860</v>
      </c>
      <c r="D11" s="10">
        <v>651450808</v>
      </c>
      <c r="E11" s="10">
        <v>714968090</v>
      </c>
      <c r="F11" s="10">
        <v>752403608</v>
      </c>
      <c r="G11" s="10">
        <v>769115208</v>
      </c>
      <c r="H11" s="10">
        <v>769115208</v>
      </c>
      <c r="I11" s="10">
        <v>769115208</v>
      </c>
    </row>
    <row r="12" spans="1:9" ht="16.5" customHeight="1">
      <c r="A12" s="9" t="s">
        <v>51</v>
      </c>
      <c r="B12" s="10">
        <v>202570884.18</v>
      </c>
      <c r="C12" s="10">
        <v>153856484.18</v>
      </c>
      <c r="D12" s="10">
        <v>48714400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6.5" customHeight="1">
      <c r="A13" s="9" t="s">
        <v>52</v>
      </c>
      <c r="B13" s="10">
        <v>750210965.05</v>
      </c>
      <c r="C13" s="10">
        <v>103719420</v>
      </c>
      <c r="D13" s="10">
        <v>91725365.05</v>
      </c>
      <c r="E13" s="10">
        <v>110896564</v>
      </c>
      <c r="F13" s="10">
        <v>110967404</v>
      </c>
      <c r="G13" s="10">
        <v>110967404</v>
      </c>
      <c r="H13" s="10">
        <v>110967404</v>
      </c>
      <c r="I13" s="10">
        <v>110967404</v>
      </c>
    </row>
    <row r="14" spans="1:9" ht="16.5" customHeight="1">
      <c r="A14" s="96" t="s">
        <v>53</v>
      </c>
      <c r="B14" s="97"/>
      <c r="C14" s="97"/>
      <c r="D14" s="97"/>
      <c r="E14" s="97"/>
      <c r="F14" s="97"/>
      <c r="G14" s="97"/>
      <c r="H14" s="97"/>
      <c r="I14" s="98"/>
    </row>
    <row r="15" spans="1:9" ht="39.75" customHeight="1">
      <c r="A15" s="12" t="s">
        <v>60</v>
      </c>
      <c r="B15" s="8">
        <v>10322833055.67</v>
      </c>
      <c r="C15" s="8">
        <v>1353705564.48</v>
      </c>
      <c r="D15" s="8">
        <v>1313914044.2899997</v>
      </c>
      <c r="E15" s="8">
        <v>1454387130.88</v>
      </c>
      <c r="F15" s="8">
        <v>1511436611.28</v>
      </c>
      <c r="G15" s="8">
        <v>1563129901.58</v>
      </c>
      <c r="H15" s="8">
        <v>1563129901.58</v>
      </c>
      <c r="I15" s="8">
        <v>1563129901.58</v>
      </c>
    </row>
    <row r="16" spans="1:9" ht="16.5" customHeight="1">
      <c r="A16" s="84" t="s">
        <v>48</v>
      </c>
      <c r="B16" s="85"/>
      <c r="C16" s="85"/>
      <c r="D16" s="85"/>
      <c r="E16" s="85"/>
      <c r="F16" s="85"/>
      <c r="G16" s="85"/>
      <c r="H16" s="85"/>
      <c r="I16" s="86"/>
    </row>
    <row r="17" spans="1:9" ht="16.5" customHeight="1">
      <c r="A17" s="9" t="s">
        <v>49</v>
      </c>
      <c r="B17" s="13">
        <v>4491509100.620001</v>
      </c>
      <c r="C17" s="13">
        <v>595041284.48</v>
      </c>
      <c r="D17" s="13">
        <v>570737871.2399999</v>
      </c>
      <c r="E17" s="13">
        <v>628522476.88</v>
      </c>
      <c r="F17" s="13">
        <v>648065599.28</v>
      </c>
      <c r="G17" s="13">
        <v>683047289.5799999</v>
      </c>
      <c r="H17" s="13">
        <v>683047289.5799999</v>
      </c>
      <c r="I17" s="13">
        <v>683047289.5799999</v>
      </c>
    </row>
    <row r="18" spans="1:9" ht="16.5" customHeight="1">
      <c r="A18" s="9" t="s">
        <v>50</v>
      </c>
      <c r="B18" s="13">
        <v>5081112990</v>
      </c>
      <c r="C18" s="13">
        <v>654944860</v>
      </c>
      <c r="D18" s="13">
        <v>651450808</v>
      </c>
      <c r="E18" s="13">
        <v>714968090</v>
      </c>
      <c r="F18" s="13">
        <v>752403608</v>
      </c>
      <c r="G18" s="13">
        <v>769115208</v>
      </c>
      <c r="H18" s="13">
        <v>769115208</v>
      </c>
      <c r="I18" s="13">
        <v>769115208</v>
      </c>
    </row>
    <row r="19" spans="1:9" ht="16.5" customHeight="1">
      <c r="A19" s="9" t="s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ht="16.5" customHeight="1">
      <c r="A20" s="9" t="s">
        <v>52</v>
      </c>
      <c r="B20" s="13">
        <v>750210965.05</v>
      </c>
      <c r="C20" s="13">
        <v>103719420</v>
      </c>
      <c r="D20" s="13">
        <v>91725365.05</v>
      </c>
      <c r="E20" s="13">
        <v>110896564</v>
      </c>
      <c r="F20" s="13">
        <v>110967404</v>
      </c>
      <c r="G20" s="13">
        <v>110967404</v>
      </c>
      <c r="H20" s="13">
        <v>110967404</v>
      </c>
      <c r="I20" s="13">
        <v>110967404</v>
      </c>
    </row>
    <row r="21" spans="1:9" ht="25.5">
      <c r="A21" s="14" t="s">
        <v>54</v>
      </c>
      <c r="B21" s="13">
        <v>20333549.72</v>
      </c>
      <c r="C21" s="13">
        <v>20333549.72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39.75" customHeight="1">
      <c r="A22" s="12" t="s">
        <v>84</v>
      </c>
      <c r="B22" s="8">
        <v>615441877.55</v>
      </c>
      <c r="C22" s="8">
        <v>340807502.75</v>
      </c>
      <c r="D22" s="8">
        <v>239652684.5</v>
      </c>
      <c r="E22" s="8">
        <v>0</v>
      </c>
      <c r="F22" s="8">
        <v>34981690.3</v>
      </c>
      <c r="G22" s="8">
        <v>0</v>
      </c>
      <c r="H22" s="8">
        <v>0</v>
      </c>
      <c r="I22" s="8">
        <v>0</v>
      </c>
    </row>
    <row r="23" spans="1:9" ht="16.5" customHeight="1">
      <c r="A23" s="84" t="s">
        <v>48</v>
      </c>
      <c r="B23" s="85"/>
      <c r="C23" s="85"/>
      <c r="D23" s="85"/>
      <c r="E23" s="85"/>
      <c r="F23" s="85"/>
      <c r="G23" s="85"/>
      <c r="H23" s="85"/>
      <c r="I23" s="86"/>
    </row>
    <row r="24" spans="1:9" ht="16.5" customHeight="1">
      <c r="A24" s="9" t="s">
        <v>49</v>
      </c>
      <c r="B24" s="13">
        <v>412870993.37</v>
      </c>
      <c r="C24" s="11">
        <v>186951018.57</v>
      </c>
      <c r="D24" s="75">
        <v>190938284.5</v>
      </c>
      <c r="E24" s="11"/>
      <c r="F24" s="11">
        <v>34981690.3</v>
      </c>
      <c r="G24" s="11"/>
      <c r="H24" s="11"/>
      <c r="I24" s="11"/>
    </row>
    <row r="25" spans="1:9" ht="16.5" customHeight="1">
      <c r="A25" s="9" t="s">
        <v>50</v>
      </c>
      <c r="B25" s="13">
        <v>0</v>
      </c>
      <c r="C25" s="17"/>
      <c r="D25" s="75">
        <v>0</v>
      </c>
      <c r="E25" s="11"/>
      <c r="F25" s="11"/>
      <c r="G25" s="11"/>
      <c r="H25" s="11"/>
      <c r="I25" s="11"/>
    </row>
    <row r="26" spans="1:9" ht="16.5" customHeight="1">
      <c r="A26" s="9" t="s">
        <v>51</v>
      </c>
      <c r="B26" s="13">
        <v>202570884.18</v>
      </c>
      <c r="C26" s="11">
        <v>153856484.18</v>
      </c>
      <c r="D26" s="75">
        <v>48714400</v>
      </c>
      <c r="E26" s="11"/>
      <c r="F26" s="11"/>
      <c r="G26" s="11"/>
      <c r="H26" s="11"/>
      <c r="I26" s="11"/>
    </row>
    <row r="27" spans="1:9" ht="16.5" customHeight="1">
      <c r="A27" s="9" t="s">
        <v>52</v>
      </c>
      <c r="B27" s="13">
        <v>0</v>
      </c>
      <c r="C27" s="17"/>
      <c r="D27" s="11"/>
      <c r="E27" s="11"/>
      <c r="F27" s="11"/>
      <c r="G27" s="11"/>
      <c r="H27" s="11"/>
      <c r="I27" s="11"/>
    </row>
    <row r="28" spans="1:9" ht="25.5">
      <c r="A28" s="14" t="s">
        <v>54</v>
      </c>
      <c r="B28" s="13">
        <v>615441877.55</v>
      </c>
      <c r="C28" s="13">
        <v>340807502.75</v>
      </c>
      <c r="D28" s="13">
        <v>239652684.5</v>
      </c>
      <c r="E28" s="13">
        <v>0</v>
      </c>
      <c r="F28" s="13">
        <v>34981690.3</v>
      </c>
      <c r="G28" s="13">
        <v>0</v>
      </c>
      <c r="H28" s="13">
        <v>0</v>
      </c>
      <c r="I28" s="13">
        <v>0</v>
      </c>
    </row>
    <row r="29" spans="1:9" ht="15">
      <c r="A29" s="18"/>
      <c r="B29" s="19"/>
      <c r="C29" s="20"/>
      <c r="D29" s="20"/>
      <c r="E29" s="20"/>
      <c r="F29" s="20"/>
      <c r="G29" s="20"/>
      <c r="H29" s="20"/>
      <c r="I29" s="20"/>
    </row>
    <row r="30" spans="3:9" ht="15">
      <c r="C30" s="22"/>
      <c r="D30" s="22"/>
      <c r="E30" s="22"/>
      <c r="F30" s="22"/>
      <c r="G30" s="22"/>
      <c r="H30" s="22"/>
      <c r="I30" s="22"/>
    </row>
    <row r="31" spans="3:9" ht="15">
      <c r="C31" s="22"/>
      <c r="D31" s="22"/>
      <c r="E31" s="22"/>
      <c r="F31" s="22"/>
      <c r="G31" s="22"/>
      <c r="H31" s="22"/>
      <c r="I31" s="22"/>
    </row>
    <row r="32" spans="3:9" ht="15">
      <c r="C32" s="22"/>
      <c r="D32" s="22"/>
      <c r="E32" s="22"/>
      <c r="F32" s="22"/>
      <c r="G32" s="22"/>
      <c r="H32" s="22"/>
      <c r="I32" s="22"/>
    </row>
    <row r="33" spans="3:9" ht="15">
      <c r="C33" s="178"/>
      <c r="D33" s="178"/>
      <c r="E33" s="178"/>
      <c r="F33" s="178"/>
      <c r="G33" s="178"/>
      <c r="H33" s="178"/>
      <c r="I33" s="178"/>
    </row>
    <row r="34" spans="4:9" ht="15">
      <c r="D34" s="178"/>
      <c r="E34" s="178"/>
      <c r="F34" s="178"/>
      <c r="G34" s="178"/>
      <c r="H34" s="178"/>
      <c r="I34" s="178"/>
    </row>
    <row r="35" spans="3:9" ht="15">
      <c r="C35" s="21"/>
      <c r="D35" s="178"/>
      <c r="E35" s="178"/>
      <c r="F35" s="178"/>
      <c r="G35" s="178"/>
      <c r="H35" s="178"/>
      <c r="I35" s="178"/>
    </row>
    <row r="36" spans="2:9" ht="15">
      <c r="B36" s="25"/>
      <c r="C36" s="22"/>
      <c r="D36" s="178"/>
      <c r="E36" s="178"/>
      <c r="F36" s="178"/>
      <c r="G36" s="178"/>
      <c r="H36" s="178"/>
      <c r="I36" s="178"/>
    </row>
    <row r="37" spans="2:9" ht="15">
      <c r="B37" s="178"/>
      <c r="D37" s="178"/>
      <c r="E37" s="178"/>
      <c r="F37" s="178"/>
      <c r="G37" s="178"/>
      <c r="H37" s="178"/>
      <c r="I37" s="178"/>
    </row>
    <row r="38" spans="4:9" ht="15">
      <c r="D38" s="178"/>
      <c r="E38" s="178"/>
      <c r="F38" s="178"/>
      <c r="G38" s="178"/>
      <c r="H38" s="178"/>
      <c r="I38" s="178"/>
    </row>
    <row r="39" spans="4:9" ht="15">
      <c r="D39" s="178"/>
      <c r="E39" s="178"/>
      <c r="F39" s="178"/>
      <c r="G39" s="178"/>
      <c r="H39" s="178"/>
      <c r="I39" s="178"/>
    </row>
    <row r="40" spans="4:9" ht="15">
      <c r="D40" s="178"/>
      <c r="E40" s="178"/>
      <c r="F40" s="178"/>
      <c r="G40" s="178"/>
      <c r="H40" s="178"/>
      <c r="I40" s="178"/>
    </row>
    <row r="41" spans="4:9" ht="15">
      <c r="D41" s="178"/>
      <c r="E41" s="178"/>
      <c r="F41" s="178"/>
      <c r="G41" s="178"/>
      <c r="H41" s="178"/>
      <c r="I41" s="178"/>
    </row>
    <row r="42" spans="4:9" ht="15">
      <c r="D42" s="178"/>
      <c r="E42" s="178"/>
      <c r="F42" s="178"/>
      <c r="G42" s="178"/>
      <c r="H42" s="178"/>
      <c r="I42" s="178"/>
    </row>
    <row r="43" spans="4:9" ht="15">
      <c r="D43" s="178"/>
      <c r="E43" s="178"/>
      <c r="F43" s="178"/>
      <c r="G43" s="178"/>
      <c r="H43" s="178"/>
      <c r="I43" s="178"/>
    </row>
    <row r="44" spans="4:9" ht="15">
      <c r="D44" s="178"/>
      <c r="E44" s="178"/>
      <c r="F44" s="178"/>
      <c r="G44" s="178"/>
      <c r="H44" s="178"/>
      <c r="I44" s="178"/>
    </row>
    <row r="45" spans="2:9" ht="15">
      <c r="B45" s="22"/>
      <c r="D45" s="178"/>
      <c r="E45" s="178"/>
      <c r="F45" s="178"/>
      <c r="G45" s="178"/>
      <c r="H45" s="178"/>
      <c r="I45" s="178"/>
    </row>
    <row r="46" spans="4:9" ht="15">
      <c r="D46" s="178"/>
      <c r="E46" s="178"/>
      <c r="F46" s="178"/>
      <c r="G46" s="178"/>
      <c r="H46" s="178"/>
      <c r="I46" s="178"/>
    </row>
    <row r="47" spans="5:9" s="23" customFormat="1" ht="15">
      <c r="E47" s="179"/>
      <c r="F47" s="179"/>
      <c r="G47" s="179"/>
      <c r="H47" s="179"/>
      <c r="I47" s="179"/>
    </row>
    <row r="48" spans="5:9" ht="15">
      <c r="E48" s="178"/>
      <c r="F48" s="178"/>
      <c r="G48" s="178"/>
      <c r="H48" s="178"/>
      <c r="I48" s="178"/>
    </row>
    <row r="49" spans="4:9" ht="15">
      <c r="D49" s="21"/>
      <c r="E49" s="21"/>
      <c r="F49" s="21"/>
      <c r="G49" s="178"/>
      <c r="H49" s="178"/>
      <c r="I49" s="178"/>
    </row>
  </sheetData>
  <sheetProtection/>
  <mergeCells count="9">
    <mergeCell ref="A14:I14"/>
    <mergeCell ref="A16:I16"/>
    <mergeCell ref="A23:I23"/>
    <mergeCell ref="G1:J1"/>
    <mergeCell ref="A4:I4"/>
    <mergeCell ref="A5:A6"/>
    <mergeCell ref="B5:B6"/>
    <mergeCell ref="C5:I5"/>
    <mergeCell ref="A9:I9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SheetLayoutView="115" zoomScalePageLayoutView="0" workbookViewId="0" topLeftCell="A1">
      <pane xSplit="4" ySplit="5" topLeftCell="K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21" sqref="Q21:Q26"/>
    </sheetView>
  </sheetViews>
  <sheetFormatPr defaultColWidth="9.140625" defaultRowHeight="15"/>
  <cols>
    <col min="1" max="1" width="9.140625" style="31" customWidth="1"/>
    <col min="2" max="2" width="38.00390625" style="31" customWidth="1"/>
    <col min="3" max="3" width="10.8515625" style="31" customWidth="1"/>
    <col min="4" max="4" width="9.7109375" style="31" customWidth="1"/>
    <col min="5" max="6" width="14.00390625" style="31" customWidth="1"/>
    <col min="7" max="7" width="14.00390625" style="31" bestFit="1" customWidth="1"/>
    <col min="8" max="8" width="7.57421875" style="31" customWidth="1"/>
    <col min="9" max="10" width="12.8515625" style="31" bestFit="1" customWidth="1"/>
    <col min="11" max="11" width="22.7109375" style="31" customWidth="1"/>
    <col min="12" max="12" width="12.8515625" style="31" bestFit="1" customWidth="1"/>
    <col min="13" max="13" width="25.421875" style="31" customWidth="1"/>
    <col min="14" max="19" width="4.421875" style="31" bestFit="1" customWidth="1"/>
    <col min="20" max="20" width="9.28125" style="31" customWidth="1"/>
    <col min="21" max="21" width="20.7109375" style="31" customWidth="1"/>
    <col min="22" max="16384" width="9.140625" style="31" customWidth="1"/>
  </cols>
  <sheetData>
    <row r="1" spans="17:21" ht="81" customHeight="1">
      <c r="Q1" s="82" t="s">
        <v>97</v>
      </c>
      <c r="R1" s="134"/>
      <c r="S1" s="134"/>
      <c r="T1" s="134"/>
      <c r="U1" s="134"/>
    </row>
    <row r="2" spans="20:21" s="27" customFormat="1" ht="15" customHeight="1">
      <c r="T2" s="29"/>
      <c r="U2" s="30" t="s">
        <v>77</v>
      </c>
    </row>
    <row r="3" spans="1:21" s="27" customFormat="1" ht="15.75">
      <c r="A3" s="176" t="s">
        <v>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1" ht="24.75" customHeight="1">
      <c r="A4" s="136" t="s">
        <v>43</v>
      </c>
      <c r="B4" s="92" t="s">
        <v>55</v>
      </c>
      <c r="C4" s="92" t="s">
        <v>56</v>
      </c>
      <c r="D4" s="92" t="s">
        <v>45</v>
      </c>
      <c r="E4" s="92" t="s">
        <v>57</v>
      </c>
      <c r="F4" s="92"/>
      <c r="G4" s="92"/>
      <c r="H4" s="92"/>
      <c r="I4" s="92"/>
      <c r="J4" s="92"/>
      <c r="K4" s="92"/>
      <c r="L4" s="92"/>
      <c r="M4" s="136" t="s">
        <v>13</v>
      </c>
      <c r="N4" s="136"/>
      <c r="O4" s="136"/>
      <c r="P4" s="136"/>
      <c r="Q4" s="136"/>
      <c r="R4" s="136"/>
      <c r="S4" s="136"/>
      <c r="T4" s="136"/>
      <c r="U4" s="137" t="s">
        <v>58</v>
      </c>
    </row>
    <row r="5" spans="1:21" ht="21" customHeight="1">
      <c r="A5" s="136"/>
      <c r="B5" s="92"/>
      <c r="C5" s="92"/>
      <c r="D5" s="92"/>
      <c r="E5" s="32" t="s">
        <v>39</v>
      </c>
      <c r="F5" s="46" t="s">
        <v>28</v>
      </c>
      <c r="G5" s="46" t="s">
        <v>29</v>
      </c>
      <c r="H5" s="46" t="s">
        <v>30</v>
      </c>
      <c r="I5" s="46" t="s">
        <v>31</v>
      </c>
      <c r="J5" s="46" t="s">
        <v>32</v>
      </c>
      <c r="K5" s="46" t="s">
        <v>33</v>
      </c>
      <c r="L5" s="46" t="s">
        <v>34</v>
      </c>
      <c r="M5" s="7" t="s">
        <v>44</v>
      </c>
      <c r="N5" s="46" t="s">
        <v>28</v>
      </c>
      <c r="O5" s="46" t="s">
        <v>29</v>
      </c>
      <c r="P5" s="46" t="s">
        <v>30</v>
      </c>
      <c r="Q5" s="46" t="s">
        <v>31</v>
      </c>
      <c r="R5" s="46" t="s">
        <v>32</v>
      </c>
      <c r="S5" s="46" t="s">
        <v>33</v>
      </c>
      <c r="T5" s="46" t="s">
        <v>34</v>
      </c>
      <c r="U5" s="138"/>
    </row>
    <row r="6" spans="1:21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  <c r="R6" s="43">
        <v>18</v>
      </c>
      <c r="S6" s="43">
        <v>19</v>
      </c>
      <c r="T6" s="43">
        <v>20</v>
      </c>
      <c r="U6" s="43">
        <v>21</v>
      </c>
    </row>
    <row r="7" spans="1:21" ht="12.75">
      <c r="A7" s="33"/>
      <c r="B7" s="131" t="s">
        <v>11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</row>
    <row r="8" spans="1:21" ht="12.75">
      <c r="A8" s="33">
        <v>1</v>
      </c>
      <c r="B8" s="131" t="s">
        <v>85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</row>
    <row r="9" spans="1:21" ht="12.75">
      <c r="A9" s="171" t="s">
        <v>41</v>
      </c>
      <c r="B9" s="172" t="s">
        <v>21</v>
      </c>
      <c r="C9" s="167">
        <v>2015</v>
      </c>
      <c r="D9" s="69" t="s">
        <v>39</v>
      </c>
      <c r="E9" s="35">
        <f aca="true" t="shared" si="0" ref="E9:L9">E11+E12+E13+E14</f>
        <v>313670022.25</v>
      </c>
      <c r="F9" s="35">
        <f t="shared" si="0"/>
        <v>155467418.57</v>
      </c>
      <c r="G9" s="35">
        <f t="shared" si="0"/>
        <v>158202603.68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159" t="s">
        <v>86</v>
      </c>
      <c r="N9" s="166"/>
      <c r="O9" s="165">
        <v>1</v>
      </c>
      <c r="P9" s="166"/>
      <c r="Q9" s="166"/>
      <c r="R9" s="166"/>
      <c r="S9" s="166"/>
      <c r="T9" s="166"/>
      <c r="U9" s="168" t="s">
        <v>92</v>
      </c>
    </row>
    <row r="10" spans="1:21" ht="12.75">
      <c r="A10" s="167"/>
      <c r="B10" s="172"/>
      <c r="C10" s="167"/>
      <c r="D10" s="121" t="s">
        <v>59</v>
      </c>
      <c r="E10" s="122"/>
      <c r="F10" s="122"/>
      <c r="G10" s="122"/>
      <c r="H10" s="122"/>
      <c r="I10" s="122"/>
      <c r="J10" s="122"/>
      <c r="K10" s="122"/>
      <c r="L10" s="123"/>
      <c r="M10" s="160"/>
      <c r="N10" s="166"/>
      <c r="O10" s="165"/>
      <c r="P10" s="166"/>
      <c r="Q10" s="166"/>
      <c r="R10" s="166"/>
      <c r="S10" s="166"/>
      <c r="T10" s="166"/>
      <c r="U10" s="169"/>
    </row>
    <row r="11" spans="1:21" ht="12.75">
      <c r="A11" s="167"/>
      <c r="B11" s="172"/>
      <c r="C11" s="167"/>
      <c r="D11" s="36" t="s">
        <v>37</v>
      </c>
      <c r="E11" s="37">
        <f>F11+G11+H11+I11+J11+K11+L11</f>
        <v>140205622.25</v>
      </c>
      <c r="F11" s="37">
        <f>53237500-22520081.43</f>
        <v>30717418.57</v>
      </c>
      <c r="G11" s="37">
        <f>100045493+9442710.68</f>
        <v>109488203.68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160"/>
      <c r="N11" s="166"/>
      <c r="O11" s="165"/>
      <c r="P11" s="166"/>
      <c r="Q11" s="166"/>
      <c r="R11" s="166"/>
      <c r="S11" s="166"/>
      <c r="T11" s="166"/>
      <c r="U11" s="169"/>
    </row>
    <row r="12" spans="1:21" ht="12.75">
      <c r="A12" s="167"/>
      <c r="B12" s="172"/>
      <c r="C12" s="167"/>
      <c r="D12" s="36" t="s">
        <v>35</v>
      </c>
      <c r="E12" s="37">
        <f>F12+G12+H12+I12+J12+K12+L12</f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160"/>
      <c r="N12" s="166"/>
      <c r="O12" s="165"/>
      <c r="P12" s="166"/>
      <c r="Q12" s="166"/>
      <c r="R12" s="166"/>
      <c r="S12" s="166"/>
      <c r="T12" s="166"/>
      <c r="U12" s="169"/>
    </row>
    <row r="13" spans="1:21" ht="12.75">
      <c r="A13" s="167"/>
      <c r="B13" s="172"/>
      <c r="C13" s="167"/>
      <c r="D13" s="36" t="s">
        <v>36</v>
      </c>
      <c r="E13" s="37">
        <f>F13+G13+H13+I13+J13+K13+L13</f>
        <v>173464400</v>
      </c>
      <c r="F13" s="37">
        <v>124750000</v>
      </c>
      <c r="G13" s="37">
        <v>48714400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160"/>
      <c r="N13" s="166"/>
      <c r="O13" s="165"/>
      <c r="P13" s="166"/>
      <c r="Q13" s="166"/>
      <c r="R13" s="166"/>
      <c r="S13" s="166"/>
      <c r="T13" s="166"/>
      <c r="U13" s="169"/>
    </row>
    <row r="14" spans="1:21" ht="12.75">
      <c r="A14" s="167"/>
      <c r="B14" s="172"/>
      <c r="C14" s="167"/>
      <c r="D14" s="36" t="s">
        <v>38</v>
      </c>
      <c r="E14" s="37">
        <f>F14+G14+H14+I14+J14+K14+L14</f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161"/>
      <c r="N14" s="166"/>
      <c r="O14" s="165"/>
      <c r="P14" s="166"/>
      <c r="Q14" s="166"/>
      <c r="R14" s="166"/>
      <c r="S14" s="166"/>
      <c r="T14" s="166"/>
      <c r="U14" s="170"/>
    </row>
    <row r="15" spans="1:21" ht="12.75">
      <c r="A15" s="167" t="s">
        <v>40</v>
      </c>
      <c r="B15" s="172" t="s">
        <v>20</v>
      </c>
      <c r="C15" s="167">
        <v>2015</v>
      </c>
      <c r="D15" s="34" t="s">
        <v>39</v>
      </c>
      <c r="E15" s="35">
        <f aca="true" t="shared" si="1" ref="E15:L15">E17+E18+E19+E20</f>
        <v>273802875.68</v>
      </c>
      <c r="F15" s="35">
        <f t="shared" si="1"/>
        <v>185340084.18</v>
      </c>
      <c r="G15" s="35">
        <f t="shared" si="1"/>
        <v>88462791.5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159" t="s">
        <v>86</v>
      </c>
      <c r="N15" s="166"/>
      <c r="O15" s="165">
        <v>1</v>
      </c>
      <c r="P15" s="166"/>
      <c r="Q15" s="166"/>
      <c r="R15" s="166"/>
      <c r="S15" s="166"/>
      <c r="T15" s="166"/>
      <c r="U15" s="168" t="s">
        <v>87</v>
      </c>
    </row>
    <row r="16" spans="1:21" ht="12.75">
      <c r="A16" s="167"/>
      <c r="B16" s="172"/>
      <c r="C16" s="167"/>
      <c r="D16" s="121" t="s">
        <v>59</v>
      </c>
      <c r="E16" s="122"/>
      <c r="F16" s="122"/>
      <c r="G16" s="122"/>
      <c r="H16" s="122"/>
      <c r="I16" s="122"/>
      <c r="J16" s="122"/>
      <c r="K16" s="122"/>
      <c r="L16" s="123"/>
      <c r="M16" s="160"/>
      <c r="N16" s="166"/>
      <c r="O16" s="165"/>
      <c r="P16" s="166"/>
      <c r="Q16" s="166"/>
      <c r="R16" s="166"/>
      <c r="S16" s="166"/>
      <c r="T16" s="166"/>
      <c r="U16" s="169"/>
    </row>
    <row r="17" spans="1:21" ht="12.75">
      <c r="A17" s="167"/>
      <c r="B17" s="172"/>
      <c r="C17" s="167"/>
      <c r="D17" s="36" t="s">
        <v>37</v>
      </c>
      <c r="E17" s="37">
        <f>F17+G17+H17+I17+J17+K17+L17</f>
        <v>244696391.5</v>
      </c>
      <c r="F17" s="37">
        <v>156233600</v>
      </c>
      <c r="G17" s="37">
        <f>85221880+3240911.5</f>
        <v>88462791.5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160"/>
      <c r="N17" s="166"/>
      <c r="O17" s="165"/>
      <c r="P17" s="166"/>
      <c r="Q17" s="166"/>
      <c r="R17" s="166"/>
      <c r="S17" s="166"/>
      <c r="T17" s="166"/>
      <c r="U17" s="169"/>
    </row>
    <row r="18" spans="1:21" ht="12.75">
      <c r="A18" s="167"/>
      <c r="B18" s="172"/>
      <c r="C18" s="167"/>
      <c r="D18" s="36" t="s">
        <v>35</v>
      </c>
      <c r="E18" s="37">
        <f>F18+G18+H18+I18+J18+K18+L18</f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160"/>
      <c r="N18" s="166"/>
      <c r="O18" s="165"/>
      <c r="P18" s="166"/>
      <c r="Q18" s="166"/>
      <c r="R18" s="166"/>
      <c r="S18" s="166"/>
      <c r="T18" s="166"/>
      <c r="U18" s="169"/>
    </row>
    <row r="19" spans="1:21" ht="12.75">
      <c r="A19" s="167"/>
      <c r="B19" s="172"/>
      <c r="C19" s="167"/>
      <c r="D19" s="36" t="s">
        <v>36</v>
      </c>
      <c r="E19" s="37">
        <f>F19+G19+H19+I19+J19+K19+L19</f>
        <v>29106484.18</v>
      </c>
      <c r="F19" s="37">
        <v>29106484.18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160"/>
      <c r="N19" s="166"/>
      <c r="O19" s="165"/>
      <c r="P19" s="166"/>
      <c r="Q19" s="166"/>
      <c r="R19" s="166"/>
      <c r="S19" s="166"/>
      <c r="T19" s="166"/>
      <c r="U19" s="169"/>
    </row>
    <row r="20" spans="1:21" ht="12.75">
      <c r="A20" s="167"/>
      <c r="B20" s="172"/>
      <c r="C20" s="167"/>
      <c r="D20" s="36" t="s">
        <v>38</v>
      </c>
      <c r="E20" s="37">
        <f>F20+G20+H20+I20+J20+K20+L20</f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161"/>
      <c r="N20" s="166"/>
      <c r="O20" s="165"/>
      <c r="P20" s="166"/>
      <c r="Q20" s="166"/>
      <c r="R20" s="166"/>
      <c r="S20" s="166"/>
      <c r="T20" s="166"/>
      <c r="U20" s="170"/>
    </row>
    <row r="21" spans="1:21" ht="12.75">
      <c r="A21" s="177" t="s">
        <v>42</v>
      </c>
      <c r="B21" s="172" t="s">
        <v>22</v>
      </c>
      <c r="C21" s="167">
        <v>2017</v>
      </c>
      <c r="D21" s="34" t="s">
        <v>39</v>
      </c>
      <c r="E21" s="35">
        <f aca="true" t="shared" si="2" ref="E21:L21">E23+E24+E25+E26</f>
        <v>37411690.3</v>
      </c>
      <c r="F21" s="35">
        <f t="shared" si="2"/>
        <v>0</v>
      </c>
      <c r="G21" s="35">
        <f t="shared" si="2"/>
        <v>2430000</v>
      </c>
      <c r="H21" s="35">
        <f t="shared" si="2"/>
        <v>0</v>
      </c>
      <c r="I21" s="35">
        <f t="shared" si="2"/>
        <v>34981690.3</v>
      </c>
      <c r="J21" s="35">
        <f t="shared" si="2"/>
        <v>0</v>
      </c>
      <c r="K21" s="35">
        <f t="shared" si="2"/>
        <v>0</v>
      </c>
      <c r="L21" s="35">
        <f t="shared" si="2"/>
        <v>0</v>
      </c>
      <c r="M21" s="159" t="s">
        <v>86</v>
      </c>
      <c r="N21" s="166"/>
      <c r="O21" s="166"/>
      <c r="P21" s="166"/>
      <c r="Q21" s="165">
        <v>1</v>
      </c>
      <c r="R21" s="166"/>
      <c r="S21" s="166"/>
      <c r="T21" s="166"/>
      <c r="U21" s="168" t="s">
        <v>87</v>
      </c>
    </row>
    <row r="22" spans="1:21" ht="12.75">
      <c r="A22" s="167"/>
      <c r="B22" s="172"/>
      <c r="C22" s="167"/>
      <c r="D22" s="121" t="s">
        <v>59</v>
      </c>
      <c r="E22" s="122"/>
      <c r="F22" s="122"/>
      <c r="G22" s="122"/>
      <c r="H22" s="122"/>
      <c r="I22" s="122"/>
      <c r="J22" s="122"/>
      <c r="K22" s="122"/>
      <c r="L22" s="123"/>
      <c r="M22" s="160"/>
      <c r="N22" s="166"/>
      <c r="O22" s="166"/>
      <c r="P22" s="166"/>
      <c r="Q22" s="165"/>
      <c r="R22" s="166"/>
      <c r="S22" s="166"/>
      <c r="T22" s="166"/>
      <c r="U22" s="169"/>
    </row>
    <row r="23" spans="1:21" ht="12.75">
      <c r="A23" s="167"/>
      <c r="B23" s="172"/>
      <c r="C23" s="167"/>
      <c r="D23" s="36" t="s">
        <v>37</v>
      </c>
      <c r="E23" s="37">
        <f>F23+G23+H23+I23+J23+K23+L23</f>
        <v>37411690.3</v>
      </c>
      <c r="F23" s="37">
        <v>0</v>
      </c>
      <c r="G23" s="37">
        <v>2430000</v>
      </c>
      <c r="H23" s="37">
        <v>0</v>
      </c>
      <c r="I23" s="37">
        <v>34981690.3</v>
      </c>
      <c r="J23" s="37">
        <v>0</v>
      </c>
      <c r="K23" s="37">
        <v>0</v>
      </c>
      <c r="L23" s="37">
        <v>0</v>
      </c>
      <c r="M23" s="160"/>
      <c r="N23" s="166"/>
      <c r="O23" s="166"/>
      <c r="P23" s="166"/>
      <c r="Q23" s="165"/>
      <c r="R23" s="166"/>
      <c r="S23" s="166"/>
      <c r="T23" s="166"/>
      <c r="U23" s="169"/>
    </row>
    <row r="24" spans="1:21" ht="12.75">
      <c r="A24" s="167"/>
      <c r="B24" s="172"/>
      <c r="C24" s="167"/>
      <c r="D24" s="36" t="s">
        <v>35</v>
      </c>
      <c r="E24" s="37">
        <f>F24+G24+H24+I24+J24+K24+L24</f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160"/>
      <c r="N24" s="166"/>
      <c r="O24" s="166"/>
      <c r="P24" s="166"/>
      <c r="Q24" s="165"/>
      <c r="R24" s="166"/>
      <c r="S24" s="166"/>
      <c r="T24" s="166"/>
      <c r="U24" s="169"/>
    </row>
    <row r="25" spans="1:21" ht="12.75">
      <c r="A25" s="167"/>
      <c r="B25" s="172"/>
      <c r="C25" s="167"/>
      <c r="D25" s="36" t="s">
        <v>36</v>
      </c>
      <c r="E25" s="37">
        <f>F25+G25+H25+I25+J25+K25+L25</f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160"/>
      <c r="N25" s="166"/>
      <c r="O25" s="166"/>
      <c r="P25" s="166"/>
      <c r="Q25" s="165"/>
      <c r="R25" s="166"/>
      <c r="S25" s="166"/>
      <c r="T25" s="166"/>
      <c r="U25" s="169"/>
    </row>
    <row r="26" spans="1:21" ht="12.75">
      <c r="A26" s="167"/>
      <c r="B26" s="172"/>
      <c r="C26" s="167"/>
      <c r="D26" s="36" t="s">
        <v>38</v>
      </c>
      <c r="E26" s="37">
        <f>F26+G26+H26+I26+J26+K26+L26</f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161"/>
      <c r="N26" s="166"/>
      <c r="O26" s="166"/>
      <c r="P26" s="166"/>
      <c r="Q26" s="165"/>
      <c r="R26" s="166"/>
      <c r="S26" s="166"/>
      <c r="T26" s="166"/>
      <c r="U26" s="170"/>
    </row>
    <row r="27" spans="1:21" ht="12.75">
      <c r="A27" s="124" t="s">
        <v>63</v>
      </c>
      <c r="B27" s="125" t="s">
        <v>90</v>
      </c>
      <c r="C27" s="128" t="s">
        <v>27</v>
      </c>
      <c r="D27" s="34" t="s">
        <v>39</v>
      </c>
      <c r="E27" s="35">
        <f>E29+E30+E31+E32</f>
        <v>20333549.72</v>
      </c>
      <c r="F27" s="35">
        <f aca="true" t="shared" si="3" ref="F27:L27">F29+F30+F31+F32</f>
        <v>20333549.72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159" t="s">
        <v>86</v>
      </c>
      <c r="N27" s="162">
        <v>1</v>
      </c>
      <c r="O27" s="162"/>
      <c r="P27" s="111"/>
      <c r="Q27" s="111"/>
      <c r="R27" s="111"/>
      <c r="S27" s="111"/>
      <c r="T27" s="111"/>
      <c r="U27" s="105" t="s">
        <v>10</v>
      </c>
    </row>
    <row r="28" spans="1:21" ht="12.75">
      <c r="A28" s="124"/>
      <c r="B28" s="126"/>
      <c r="C28" s="129"/>
      <c r="D28" s="121" t="s">
        <v>59</v>
      </c>
      <c r="E28" s="122"/>
      <c r="F28" s="122"/>
      <c r="G28" s="122"/>
      <c r="H28" s="122"/>
      <c r="I28" s="122"/>
      <c r="J28" s="122"/>
      <c r="K28" s="122"/>
      <c r="L28" s="123"/>
      <c r="M28" s="160"/>
      <c r="N28" s="163"/>
      <c r="O28" s="163"/>
      <c r="P28" s="112"/>
      <c r="Q28" s="112"/>
      <c r="R28" s="112"/>
      <c r="S28" s="112"/>
      <c r="T28" s="112"/>
      <c r="U28" s="106"/>
    </row>
    <row r="29" spans="1:21" ht="12.75">
      <c r="A29" s="124"/>
      <c r="B29" s="126"/>
      <c r="C29" s="129"/>
      <c r="D29" s="36" t="s">
        <v>37</v>
      </c>
      <c r="E29" s="37">
        <f>F29+G29+H29+I29+J29+K29+L29</f>
        <v>20333549.72</v>
      </c>
      <c r="F29" s="37">
        <v>20333549.72</v>
      </c>
      <c r="G29" s="37"/>
      <c r="H29" s="37"/>
      <c r="I29" s="37"/>
      <c r="J29" s="37"/>
      <c r="K29" s="37"/>
      <c r="L29" s="37"/>
      <c r="M29" s="160"/>
      <c r="N29" s="163"/>
      <c r="O29" s="163"/>
      <c r="P29" s="112"/>
      <c r="Q29" s="112"/>
      <c r="R29" s="112"/>
      <c r="S29" s="112"/>
      <c r="T29" s="112"/>
      <c r="U29" s="106"/>
    </row>
    <row r="30" spans="1:21" ht="12.75">
      <c r="A30" s="124"/>
      <c r="B30" s="126"/>
      <c r="C30" s="129"/>
      <c r="D30" s="36" t="s">
        <v>35</v>
      </c>
      <c r="E30" s="37">
        <f>F30+G30+H30+I30+J30+K30+L30</f>
        <v>0</v>
      </c>
      <c r="F30" s="37"/>
      <c r="G30" s="37"/>
      <c r="H30" s="37"/>
      <c r="I30" s="37"/>
      <c r="J30" s="37"/>
      <c r="K30" s="37"/>
      <c r="L30" s="37"/>
      <c r="M30" s="160"/>
      <c r="N30" s="163"/>
      <c r="O30" s="163"/>
      <c r="P30" s="112"/>
      <c r="Q30" s="112"/>
      <c r="R30" s="112"/>
      <c r="S30" s="112"/>
      <c r="T30" s="112"/>
      <c r="U30" s="106"/>
    </row>
    <row r="31" spans="1:21" ht="12.75">
      <c r="A31" s="124"/>
      <c r="B31" s="126"/>
      <c r="C31" s="129"/>
      <c r="D31" s="36" t="s">
        <v>36</v>
      </c>
      <c r="E31" s="37">
        <f>F31+G31+H31+I31+J31+K31+L31</f>
        <v>0</v>
      </c>
      <c r="F31" s="37"/>
      <c r="G31" s="37"/>
      <c r="H31" s="37"/>
      <c r="I31" s="37"/>
      <c r="J31" s="37"/>
      <c r="K31" s="37"/>
      <c r="L31" s="37"/>
      <c r="M31" s="160"/>
      <c r="N31" s="163"/>
      <c r="O31" s="163"/>
      <c r="P31" s="112"/>
      <c r="Q31" s="112"/>
      <c r="R31" s="112"/>
      <c r="S31" s="112"/>
      <c r="T31" s="112"/>
      <c r="U31" s="106"/>
    </row>
    <row r="32" spans="1:21" ht="43.5" customHeight="1">
      <c r="A32" s="124"/>
      <c r="B32" s="127"/>
      <c r="C32" s="130"/>
      <c r="D32" s="36" t="s">
        <v>38</v>
      </c>
      <c r="E32" s="37">
        <f>F32+G32+H32+I32+J32+K32+L32</f>
        <v>0</v>
      </c>
      <c r="F32" s="37"/>
      <c r="G32" s="37"/>
      <c r="H32" s="37"/>
      <c r="I32" s="37"/>
      <c r="J32" s="37"/>
      <c r="K32" s="37"/>
      <c r="L32" s="37"/>
      <c r="M32" s="161"/>
      <c r="N32" s="164"/>
      <c r="O32" s="164"/>
      <c r="P32" s="113"/>
      <c r="Q32" s="113"/>
      <c r="R32" s="113"/>
      <c r="S32" s="113"/>
      <c r="T32" s="113"/>
      <c r="U32" s="107"/>
    </row>
    <row r="33" spans="1:21" ht="32.25" customHeight="1">
      <c r="A33" s="151" t="s">
        <v>64</v>
      </c>
      <c r="B33" s="125" t="s">
        <v>91</v>
      </c>
      <c r="C33" s="128">
        <v>2015</v>
      </c>
      <c r="D33" s="36" t="s">
        <v>39</v>
      </c>
      <c r="E33" s="37">
        <f>+F33+G33+H33+I33+J33+K33+L33</f>
        <v>8500440</v>
      </c>
      <c r="F33" s="37">
        <f aca="true" t="shared" si="4" ref="F33:L33">+F36</f>
        <v>0</v>
      </c>
      <c r="G33" s="37">
        <f>+G35+G36</f>
        <v>8500440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74"/>
      <c r="N33" s="72"/>
      <c r="O33" s="72"/>
      <c r="P33" s="71"/>
      <c r="Q33" s="71"/>
      <c r="R33" s="71"/>
      <c r="S33" s="71"/>
      <c r="T33" s="71"/>
      <c r="U33" s="73"/>
    </row>
    <row r="34" spans="1:21" ht="20.25" customHeight="1">
      <c r="A34" s="152"/>
      <c r="B34" s="154"/>
      <c r="C34" s="152"/>
      <c r="D34" s="36" t="s">
        <v>59</v>
      </c>
      <c r="E34" s="156"/>
      <c r="F34" s="157"/>
      <c r="G34" s="157"/>
      <c r="H34" s="157"/>
      <c r="I34" s="157"/>
      <c r="J34" s="157"/>
      <c r="K34" s="157"/>
      <c r="L34" s="158"/>
      <c r="M34" s="74"/>
      <c r="N34" s="72"/>
      <c r="O34" s="72"/>
      <c r="P34" s="71"/>
      <c r="Q34" s="71"/>
      <c r="R34" s="71"/>
      <c r="S34" s="71"/>
      <c r="T34" s="71"/>
      <c r="U34" s="73"/>
    </row>
    <row r="35" spans="1:21" ht="20.25" customHeight="1">
      <c r="A35" s="152"/>
      <c r="B35" s="154"/>
      <c r="C35" s="152"/>
      <c r="D35" s="36" t="s">
        <v>37</v>
      </c>
      <c r="E35" s="37">
        <v>0</v>
      </c>
      <c r="F35" s="37">
        <v>0</v>
      </c>
      <c r="G35" s="37">
        <v>3694340</v>
      </c>
      <c r="H35" s="81"/>
      <c r="I35" s="81"/>
      <c r="J35" s="81"/>
      <c r="K35" s="81"/>
      <c r="L35" s="81"/>
      <c r="M35" s="74"/>
      <c r="N35" s="72"/>
      <c r="O35" s="72"/>
      <c r="P35" s="71"/>
      <c r="Q35" s="71"/>
      <c r="R35" s="71"/>
      <c r="S35" s="71"/>
      <c r="T35" s="71"/>
      <c r="U35" s="73"/>
    </row>
    <row r="36" spans="1:21" ht="42" customHeight="1">
      <c r="A36" s="153"/>
      <c r="B36" s="155"/>
      <c r="C36" s="153"/>
      <c r="D36" s="36" t="s">
        <v>35</v>
      </c>
      <c r="E36" s="37">
        <v>0</v>
      </c>
      <c r="F36" s="37">
        <v>0</v>
      </c>
      <c r="G36" s="37">
        <v>4806100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74"/>
      <c r="N36" s="72"/>
      <c r="O36" s="72"/>
      <c r="P36" s="71"/>
      <c r="Q36" s="71"/>
      <c r="R36" s="71"/>
      <c r="S36" s="71"/>
      <c r="T36" s="71"/>
      <c r="U36" s="73"/>
    </row>
    <row r="37" spans="1:21" ht="13.5">
      <c r="A37" s="114"/>
      <c r="B37" s="115" t="s">
        <v>71</v>
      </c>
      <c r="C37" s="114"/>
      <c r="D37" s="38" t="s">
        <v>39</v>
      </c>
      <c r="E37" s="39">
        <f aca="true" t="shared" si="5" ref="E37:L37">E39+E40+E41+E42</f>
        <v>653718577.95</v>
      </c>
      <c r="F37" s="39">
        <f t="shared" si="5"/>
        <v>361141052.47</v>
      </c>
      <c r="G37" s="39">
        <f>G39+G40+G41+G42</f>
        <v>257595835.18</v>
      </c>
      <c r="H37" s="39">
        <f t="shared" si="5"/>
        <v>0</v>
      </c>
      <c r="I37" s="39">
        <f t="shared" si="5"/>
        <v>34981690.3</v>
      </c>
      <c r="J37" s="39">
        <f t="shared" si="5"/>
        <v>0</v>
      </c>
      <c r="K37" s="39">
        <f t="shared" si="5"/>
        <v>0</v>
      </c>
      <c r="L37" s="39">
        <f t="shared" si="5"/>
        <v>0</v>
      </c>
      <c r="M37" s="118"/>
      <c r="N37" s="99"/>
      <c r="O37" s="99"/>
      <c r="P37" s="99"/>
      <c r="Q37" s="99"/>
      <c r="R37" s="99"/>
      <c r="S37" s="99"/>
      <c r="T37" s="99"/>
      <c r="U37" s="108"/>
    </row>
    <row r="38" spans="1:21" ht="12.75">
      <c r="A38" s="114"/>
      <c r="B38" s="116"/>
      <c r="C38" s="114"/>
      <c r="D38" s="102" t="s">
        <v>59</v>
      </c>
      <c r="E38" s="103"/>
      <c r="F38" s="103"/>
      <c r="G38" s="103"/>
      <c r="H38" s="103"/>
      <c r="I38" s="103"/>
      <c r="J38" s="103"/>
      <c r="K38" s="103"/>
      <c r="L38" s="104"/>
      <c r="M38" s="119"/>
      <c r="N38" s="100"/>
      <c r="O38" s="100"/>
      <c r="P38" s="100"/>
      <c r="Q38" s="100"/>
      <c r="R38" s="100"/>
      <c r="S38" s="100"/>
      <c r="T38" s="100"/>
      <c r="U38" s="109"/>
    </row>
    <row r="39" spans="1:21" ht="13.5">
      <c r="A39" s="114"/>
      <c r="B39" s="116"/>
      <c r="C39" s="114"/>
      <c r="D39" s="40" t="s">
        <v>37</v>
      </c>
      <c r="E39" s="39">
        <f>F39+G39+H39+I39+J39+K39+L39</f>
        <v>446341593.77000004</v>
      </c>
      <c r="F39" s="41">
        <f>F11+F17+F23+F29</f>
        <v>207284568.29</v>
      </c>
      <c r="G39" s="41">
        <f>G11+G17+G23+G29+G35</f>
        <v>204075335.18</v>
      </c>
      <c r="H39" s="41">
        <f aca="true" t="shared" si="6" ref="H39:L40">H11+H17+H23+H29</f>
        <v>0</v>
      </c>
      <c r="I39" s="41">
        <f t="shared" si="6"/>
        <v>34981690.3</v>
      </c>
      <c r="J39" s="41">
        <f t="shared" si="6"/>
        <v>0</v>
      </c>
      <c r="K39" s="41">
        <f t="shared" si="6"/>
        <v>0</v>
      </c>
      <c r="L39" s="41">
        <f t="shared" si="6"/>
        <v>0</v>
      </c>
      <c r="M39" s="119"/>
      <c r="N39" s="100"/>
      <c r="O39" s="100"/>
      <c r="P39" s="100"/>
      <c r="Q39" s="100"/>
      <c r="R39" s="100"/>
      <c r="S39" s="100"/>
      <c r="T39" s="100"/>
      <c r="U39" s="109"/>
    </row>
    <row r="40" spans="1:21" ht="13.5">
      <c r="A40" s="114"/>
      <c r="B40" s="116"/>
      <c r="C40" s="114"/>
      <c r="D40" s="40" t="s">
        <v>35</v>
      </c>
      <c r="E40" s="39">
        <f>F40+G40+H40+I40+J40+K40+L40</f>
        <v>4806100</v>
      </c>
      <c r="F40" s="41">
        <f>F12+F18+F24+F30</f>
        <v>0</v>
      </c>
      <c r="G40" s="41">
        <f>+G36</f>
        <v>4806100</v>
      </c>
      <c r="H40" s="41">
        <f t="shared" si="6"/>
        <v>0</v>
      </c>
      <c r="I40" s="41">
        <f t="shared" si="6"/>
        <v>0</v>
      </c>
      <c r="J40" s="41">
        <f t="shared" si="6"/>
        <v>0</v>
      </c>
      <c r="K40" s="41">
        <f t="shared" si="6"/>
        <v>0</v>
      </c>
      <c r="L40" s="41">
        <f t="shared" si="6"/>
        <v>0</v>
      </c>
      <c r="M40" s="119"/>
      <c r="N40" s="100"/>
      <c r="O40" s="100"/>
      <c r="P40" s="100"/>
      <c r="Q40" s="100"/>
      <c r="R40" s="100"/>
      <c r="S40" s="100"/>
      <c r="T40" s="100"/>
      <c r="U40" s="109"/>
    </row>
    <row r="41" spans="1:21" ht="13.5">
      <c r="A41" s="114"/>
      <c r="B41" s="116"/>
      <c r="C41" s="114"/>
      <c r="D41" s="40" t="s">
        <v>36</v>
      </c>
      <c r="E41" s="39">
        <f>F41+G41+H41+I41+J41+K41+L41</f>
        <v>202570884.18</v>
      </c>
      <c r="F41" s="41">
        <f>F13+F19+F25+F31</f>
        <v>153856484.18</v>
      </c>
      <c r="G41" s="41">
        <f aca="true" t="shared" si="7" ref="G41:L41">G13+G19+G25+G31</f>
        <v>48714400</v>
      </c>
      <c r="H41" s="41">
        <f t="shared" si="7"/>
        <v>0</v>
      </c>
      <c r="I41" s="41">
        <f t="shared" si="7"/>
        <v>0</v>
      </c>
      <c r="J41" s="41">
        <f t="shared" si="7"/>
        <v>0</v>
      </c>
      <c r="K41" s="41">
        <f t="shared" si="7"/>
        <v>0</v>
      </c>
      <c r="L41" s="41">
        <f t="shared" si="7"/>
        <v>0</v>
      </c>
      <c r="M41" s="119"/>
      <c r="N41" s="100"/>
      <c r="O41" s="100"/>
      <c r="P41" s="100"/>
      <c r="Q41" s="100"/>
      <c r="R41" s="100"/>
      <c r="S41" s="100"/>
      <c r="T41" s="100"/>
      <c r="U41" s="109"/>
    </row>
    <row r="42" spans="1:21" ht="13.5">
      <c r="A42" s="114"/>
      <c r="B42" s="117"/>
      <c r="C42" s="114"/>
      <c r="D42" s="40" t="s">
        <v>38</v>
      </c>
      <c r="E42" s="39">
        <f>F42+G42+H42+I42+J42+K42+L42</f>
        <v>0</v>
      </c>
      <c r="F42" s="41"/>
      <c r="G42" s="41"/>
      <c r="H42" s="41"/>
      <c r="I42" s="41"/>
      <c r="J42" s="41"/>
      <c r="K42" s="41"/>
      <c r="L42" s="41"/>
      <c r="M42" s="120"/>
      <c r="N42" s="101"/>
      <c r="O42" s="101"/>
      <c r="P42" s="101"/>
      <c r="Q42" s="101"/>
      <c r="R42" s="101"/>
      <c r="S42" s="101"/>
      <c r="T42" s="101"/>
      <c r="U42" s="110"/>
    </row>
    <row r="43" spans="1:21" ht="12.75">
      <c r="A43" s="33">
        <v>2</v>
      </c>
      <c r="B43" s="131" t="s">
        <v>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</row>
    <row r="44" spans="1:21" ht="12.75">
      <c r="A44" s="124" t="s">
        <v>65</v>
      </c>
      <c r="B44" s="125" t="s">
        <v>78</v>
      </c>
      <c r="C44" s="128" t="s">
        <v>27</v>
      </c>
      <c r="D44" s="34" t="s">
        <v>39</v>
      </c>
      <c r="E44" s="35">
        <f>E46+E47+E48+E49</f>
        <v>6024394.33</v>
      </c>
      <c r="F44" s="35">
        <f aca="true" t="shared" si="8" ref="F44:L44">F46+F47+F48+F49</f>
        <v>4391930.86</v>
      </c>
      <c r="G44" s="35">
        <f t="shared" si="8"/>
        <v>1632463.47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105" t="s">
        <v>19</v>
      </c>
      <c r="N44" s="162">
        <v>1</v>
      </c>
      <c r="O44" s="162">
        <v>1</v>
      </c>
      <c r="P44" s="162">
        <v>1</v>
      </c>
      <c r="Q44" s="162">
        <v>1</v>
      </c>
      <c r="R44" s="162">
        <v>1</v>
      </c>
      <c r="S44" s="162">
        <v>1</v>
      </c>
      <c r="T44" s="162">
        <v>1</v>
      </c>
      <c r="U44" s="105" t="s">
        <v>88</v>
      </c>
    </row>
    <row r="45" spans="1:21" ht="12.75">
      <c r="A45" s="124"/>
      <c r="B45" s="126"/>
      <c r="C45" s="129"/>
      <c r="D45" s="121" t="s">
        <v>59</v>
      </c>
      <c r="E45" s="122"/>
      <c r="F45" s="122"/>
      <c r="G45" s="122"/>
      <c r="H45" s="122"/>
      <c r="I45" s="122"/>
      <c r="J45" s="122"/>
      <c r="K45" s="122"/>
      <c r="L45" s="123"/>
      <c r="M45" s="106"/>
      <c r="N45" s="163"/>
      <c r="O45" s="163"/>
      <c r="P45" s="163"/>
      <c r="Q45" s="163"/>
      <c r="R45" s="163"/>
      <c r="S45" s="163"/>
      <c r="T45" s="163"/>
      <c r="U45" s="106"/>
    </row>
    <row r="46" spans="1:21" ht="12.75">
      <c r="A46" s="124"/>
      <c r="B46" s="126"/>
      <c r="C46" s="129"/>
      <c r="D46" s="36" t="s">
        <v>37</v>
      </c>
      <c r="E46" s="37">
        <f>F46+G46+H46+I46+J46+K46+L46</f>
        <v>6024394.33</v>
      </c>
      <c r="F46" s="37">
        <v>4391930.86</v>
      </c>
      <c r="G46" s="37">
        <v>1632463.47</v>
      </c>
      <c r="H46" s="37"/>
      <c r="I46" s="37"/>
      <c r="J46" s="37"/>
      <c r="K46" s="37"/>
      <c r="L46" s="37"/>
      <c r="M46" s="106"/>
      <c r="N46" s="163"/>
      <c r="O46" s="163"/>
      <c r="P46" s="163"/>
      <c r="Q46" s="163"/>
      <c r="R46" s="163"/>
      <c r="S46" s="163"/>
      <c r="T46" s="163"/>
      <c r="U46" s="106"/>
    </row>
    <row r="47" spans="1:21" ht="12.75">
      <c r="A47" s="124"/>
      <c r="B47" s="126"/>
      <c r="C47" s="129"/>
      <c r="D47" s="36" t="s">
        <v>35</v>
      </c>
      <c r="E47" s="37">
        <f>F47+G47+H47+I47+J47+K47+L47</f>
        <v>0</v>
      </c>
      <c r="F47" s="37"/>
      <c r="G47" s="37"/>
      <c r="H47" s="37"/>
      <c r="I47" s="37"/>
      <c r="J47" s="37"/>
      <c r="K47" s="37"/>
      <c r="L47" s="37"/>
      <c r="M47" s="106"/>
      <c r="N47" s="163"/>
      <c r="O47" s="163"/>
      <c r="P47" s="163"/>
      <c r="Q47" s="163"/>
      <c r="R47" s="163"/>
      <c r="S47" s="163"/>
      <c r="T47" s="163"/>
      <c r="U47" s="106"/>
    </row>
    <row r="48" spans="1:21" ht="12.75">
      <c r="A48" s="124"/>
      <c r="B48" s="126"/>
      <c r="C48" s="129"/>
      <c r="D48" s="36" t="s">
        <v>36</v>
      </c>
      <c r="E48" s="37">
        <f>F48+G48+H48+I48+J48+K48+L48</f>
        <v>0</v>
      </c>
      <c r="F48" s="37"/>
      <c r="G48" s="37"/>
      <c r="H48" s="37"/>
      <c r="I48" s="37"/>
      <c r="J48" s="37"/>
      <c r="K48" s="37"/>
      <c r="L48" s="37"/>
      <c r="M48" s="106"/>
      <c r="N48" s="163"/>
      <c r="O48" s="163"/>
      <c r="P48" s="163"/>
      <c r="Q48" s="163"/>
      <c r="R48" s="163"/>
      <c r="S48" s="163"/>
      <c r="T48" s="163"/>
      <c r="U48" s="106"/>
    </row>
    <row r="49" spans="1:21" ht="12.75">
      <c r="A49" s="124"/>
      <c r="B49" s="127"/>
      <c r="C49" s="130"/>
      <c r="D49" s="36" t="s">
        <v>38</v>
      </c>
      <c r="E49" s="37">
        <f>F49+G49+H49+I49+J49+K49+L49</f>
        <v>0</v>
      </c>
      <c r="F49" s="37"/>
      <c r="G49" s="37"/>
      <c r="H49" s="37"/>
      <c r="I49" s="37"/>
      <c r="J49" s="37"/>
      <c r="K49" s="37"/>
      <c r="L49" s="37"/>
      <c r="M49" s="107"/>
      <c r="N49" s="164"/>
      <c r="O49" s="164"/>
      <c r="P49" s="164"/>
      <c r="Q49" s="164"/>
      <c r="R49" s="164"/>
      <c r="S49" s="164"/>
      <c r="T49" s="164"/>
      <c r="U49" s="107"/>
    </row>
    <row r="50" spans="1:21" ht="12.75" customHeight="1">
      <c r="A50" s="124" t="s">
        <v>66</v>
      </c>
      <c r="B50" s="125" t="s">
        <v>79</v>
      </c>
      <c r="C50" s="128" t="s">
        <v>27</v>
      </c>
      <c r="D50" s="34" t="s">
        <v>39</v>
      </c>
      <c r="E50" s="35">
        <f>E52+E53+E54+E55</f>
        <v>125772683.85</v>
      </c>
      <c r="F50" s="35">
        <f aca="true" t="shared" si="9" ref="F50:L50">F52+F53+F54+F55</f>
        <v>9671279.75</v>
      </c>
      <c r="G50" s="35">
        <f t="shared" si="9"/>
        <v>11156333.2</v>
      </c>
      <c r="H50" s="35">
        <f t="shared" si="9"/>
        <v>0</v>
      </c>
      <c r="I50" s="35">
        <f t="shared" si="9"/>
        <v>0</v>
      </c>
      <c r="J50" s="35">
        <f t="shared" si="9"/>
        <v>34981690.3</v>
      </c>
      <c r="K50" s="35">
        <f t="shared" si="9"/>
        <v>34981690.3</v>
      </c>
      <c r="L50" s="35">
        <f t="shared" si="9"/>
        <v>34981690.3</v>
      </c>
      <c r="M50" s="105" t="s">
        <v>18</v>
      </c>
      <c r="N50" s="162">
        <v>1</v>
      </c>
      <c r="O50" s="162">
        <v>1</v>
      </c>
      <c r="P50" s="162">
        <v>1</v>
      </c>
      <c r="Q50" s="162">
        <v>1</v>
      </c>
      <c r="R50" s="162">
        <v>1</v>
      </c>
      <c r="S50" s="162">
        <v>1</v>
      </c>
      <c r="T50" s="162">
        <v>1</v>
      </c>
      <c r="U50" s="105" t="s">
        <v>88</v>
      </c>
    </row>
    <row r="51" spans="1:21" ht="12.75">
      <c r="A51" s="124"/>
      <c r="B51" s="126"/>
      <c r="C51" s="129"/>
      <c r="D51" s="121" t="s">
        <v>59</v>
      </c>
      <c r="E51" s="122"/>
      <c r="F51" s="122"/>
      <c r="G51" s="122"/>
      <c r="H51" s="122"/>
      <c r="I51" s="122"/>
      <c r="J51" s="122"/>
      <c r="K51" s="122"/>
      <c r="L51" s="123"/>
      <c r="M51" s="106"/>
      <c r="N51" s="163"/>
      <c r="O51" s="163"/>
      <c r="P51" s="163"/>
      <c r="Q51" s="163"/>
      <c r="R51" s="163"/>
      <c r="S51" s="163"/>
      <c r="T51" s="163"/>
      <c r="U51" s="106"/>
    </row>
    <row r="52" spans="1:21" ht="12.75">
      <c r="A52" s="124"/>
      <c r="B52" s="126"/>
      <c r="C52" s="129"/>
      <c r="D52" s="36" t="s">
        <v>37</v>
      </c>
      <c r="E52" s="37">
        <f>F52+G52+H52+I52+J52+K52+L52</f>
        <v>125772683.85</v>
      </c>
      <c r="F52" s="37">
        <v>9671279.75</v>
      </c>
      <c r="G52" s="37">
        <v>11156333.2</v>
      </c>
      <c r="H52" s="37"/>
      <c r="I52" s="37"/>
      <c r="J52" s="37">
        <v>34981690.3</v>
      </c>
      <c r="K52" s="37">
        <v>34981690.3</v>
      </c>
      <c r="L52" s="37">
        <v>34981690.3</v>
      </c>
      <c r="M52" s="106"/>
      <c r="N52" s="163"/>
      <c r="O52" s="163"/>
      <c r="P52" s="163"/>
      <c r="Q52" s="163"/>
      <c r="R52" s="163"/>
      <c r="S52" s="163"/>
      <c r="T52" s="163"/>
      <c r="U52" s="106"/>
    </row>
    <row r="53" spans="1:21" ht="12.75">
      <c r="A53" s="124"/>
      <c r="B53" s="126"/>
      <c r="C53" s="129"/>
      <c r="D53" s="36" t="s">
        <v>35</v>
      </c>
      <c r="E53" s="37">
        <f>F53+G53+H53+I53+J53+K53+L53</f>
        <v>0</v>
      </c>
      <c r="F53" s="37"/>
      <c r="G53" s="37"/>
      <c r="H53" s="37"/>
      <c r="I53" s="37"/>
      <c r="J53" s="37"/>
      <c r="K53" s="37"/>
      <c r="L53" s="37"/>
      <c r="M53" s="106"/>
      <c r="N53" s="163"/>
      <c r="O53" s="163"/>
      <c r="P53" s="163"/>
      <c r="Q53" s="163"/>
      <c r="R53" s="163"/>
      <c r="S53" s="163"/>
      <c r="T53" s="163"/>
      <c r="U53" s="106"/>
    </row>
    <row r="54" spans="1:21" ht="12.75">
      <c r="A54" s="124"/>
      <c r="B54" s="126"/>
      <c r="C54" s="129"/>
      <c r="D54" s="36" t="s">
        <v>36</v>
      </c>
      <c r="E54" s="37">
        <f>F54+G54+H54+I54+J54+K54+L54</f>
        <v>0</v>
      </c>
      <c r="F54" s="37"/>
      <c r="G54" s="37"/>
      <c r="H54" s="37"/>
      <c r="I54" s="37"/>
      <c r="J54" s="37"/>
      <c r="K54" s="37"/>
      <c r="L54" s="37"/>
      <c r="M54" s="106"/>
      <c r="N54" s="163"/>
      <c r="O54" s="163"/>
      <c r="P54" s="163"/>
      <c r="Q54" s="163"/>
      <c r="R54" s="163"/>
      <c r="S54" s="163"/>
      <c r="T54" s="163"/>
      <c r="U54" s="106"/>
    </row>
    <row r="55" spans="1:21" ht="12.75">
      <c r="A55" s="124"/>
      <c r="B55" s="127"/>
      <c r="C55" s="130"/>
      <c r="D55" s="36" t="s">
        <v>38</v>
      </c>
      <c r="E55" s="37">
        <f>F55+G55+H55+I55+J55+K55+L55</f>
        <v>0</v>
      </c>
      <c r="F55" s="37"/>
      <c r="G55" s="37"/>
      <c r="H55" s="37"/>
      <c r="I55" s="37"/>
      <c r="J55" s="37"/>
      <c r="K55" s="37"/>
      <c r="L55" s="37"/>
      <c r="M55" s="107"/>
      <c r="N55" s="164"/>
      <c r="O55" s="164"/>
      <c r="P55" s="164"/>
      <c r="Q55" s="164"/>
      <c r="R55" s="164"/>
      <c r="S55" s="164"/>
      <c r="T55" s="164"/>
      <c r="U55" s="107"/>
    </row>
    <row r="56" spans="1:21" ht="12.75">
      <c r="A56" s="124" t="s">
        <v>67</v>
      </c>
      <c r="B56" s="125" t="s">
        <v>80</v>
      </c>
      <c r="C56" s="128" t="s">
        <v>27</v>
      </c>
      <c r="D56" s="34" t="s">
        <v>39</v>
      </c>
      <c r="E56" s="35">
        <f>E58+E59+E60+E61</f>
        <v>0</v>
      </c>
      <c r="F56" s="35">
        <f aca="true" t="shared" si="10" ref="F56:L56">F58+F59+F60+F61</f>
        <v>0</v>
      </c>
      <c r="G56" s="35">
        <f t="shared" si="10"/>
        <v>0</v>
      </c>
      <c r="H56" s="35">
        <f t="shared" si="10"/>
        <v>0</v>
      </c>
      <c r="I56" s="35">
        <f t="shared" si="10"/>
        <v>0</v>
      </c>
      <c r="J56" s="35">
        <f t="shared" si="10"/>
        <v>0</v>
      </c>
      <c r="K56" s="35">
        <f t="shared" si="10"/>
        <v>0</v>
      </c>
      <c r="L56" s="35">
        <f t="shared" si="10"/>
        <v>0</v>
      </c>
      <c r="M56" s="105" t="s">
        <v>17</v>
      </c>
      <c r="N56" s="162">
        <v>1</v>
      </c>
      <c r="O56" s="162">
        <v>1</v>
      </c>
      <c r="P56" s="162">
        <v>1</v>
      </c>
      <c r="Q56" s="162">
        <v>1</v>
      </c>
      <c r="R56" s="162">
        <v>1</v>
      </c>
      <c r="S56" s="162">
        <v>1</v>
      </c>
      <c r="T56" s="162">
        <v>1</v>
      </c>
      <c r="U56" s="105" t="s">
        <v>88</v>
      </c>
    </row>
    <row r="57" spans="1:21" ht="12.75">
      <c r="A57" s="124"/>
      <c r="B57" s="126"/>
      <c r="C57" s="129"/>
      <c r="D57" s="121" t="s">
        <v>59</v>
      </c>
      <c r="E57" s="122"/>
      <c r="F57" s="122"/>
      <c r="G57" s="122"/>
      <c r="H57" s="122"/>
      <c r="I57" s="122"/>
      <c r="J57" s="122"/>
      <c r="K57" s="122"/>
      <c r="L57" s="123"/>
      <c r="M57" s="106"/>
      <c r="N57" s="163"/>
      <c r="O57" s="163"/>
      <c r="P57" s="163"/>
      <c r="Q57" s="163"/>
      <c r="R57" s="163"/>
      <c r="S57" s="163"/>
      <c r="T57" s="163"/>
      <c r="U57" s="106"/>
    </row>
    <row r="58" spans="1:21" ht="12.75">
      <c r="A58" s="124"/>
      <c r="B58" s="126"/>
      <c r="C58" s="129"/>
      <c r="D58" s="36" t="s">
        <v>37</v>
      </c>
      <c r="E58" s="37">
        <f>F58+G58+H58+I58+J58+K58+L58</f>
        <v>0</v>
      </c>
      <c r="F58" s="37"/>
      <c r="G58" s="37"/>
      <c r="H58" s="37"/>
      <c r="I58" s="37"/>
      <c r="J58" s="37"/>
      <c r="K58" s="37"/>
      <c r="L58" s="37"/>
      <c r="M58" s="106"/>
      <c r="N58" s="163"/>
      <c r="O58" s="163"/>
      <c r="P58" s="163"/>
      <c r="Q58" s="163"/>
      <c r="R58" s="163"/>
      <c r="S58" s="163"/>
      <c r="T58" s="163"/>
      <c r="U58" s="106"/>
    </row>
    <row r="59" spans="1:21" ht="12.75">
      <c r="A59" s="124"/>
      <c r="B59" s="126"/>
      <c r="C59" s="129"/>
      <c r="D59" s="36" t="s">
        <v>35</v>
      </c>
      <c r="E59" s="37">
        <f>F59+G59+H59+I59+J59+K59+L59</f>
        <v>0</v>
      </c>
      <c r="F59" s="37"/>
      <c r="G59" s="37"/>
      <c r="H59" s="37"/>
      <c r="I59" s="37"/>
      <c r="J59" s="37"/>
      <c r="K59" s="37"/>
      <c r="L59" s="37"/>
      <c r="M59" s="106"/>
      <c r="N59" s="163"/>
      <c r="O59" s="163"/>
      <c r="P59" s="163"/>
      <c r="Q59" s="163"/>
      <c r="R59" s="163"/>
      <c r="S59" s="163"/>
      <c r="T59" s="163"/>
      <c r="U59" s="106"/>
    </row>
    <row r="60" spans="1:21" ht="12.75">
      <c r="A60" s="124"/>
      <c r="B60" s="126"/>
      <c r="C60" s="129"/>
      <c r="D60" s="36" t="s">
        <v>36</v>
      </c>
      <c r="E60" s="37">
        <f>F60+G60+H60+I60+J60+K60+L60</f>
        <v>0</v>
      </c>
      <c r="F60" s="37"/>
      <c r="G60" s="37"/>
      <c r="H60" s="37"/>
      <c r="I60" s="37"/>
      <c r="J60" s="37"/>
      <c r="K60" s="37"/>
      <c r="L60" s="37"/>
      <c r="M60" s="106"/>
      <c r="N60" s="163"/>
      <c r="O60" s="163"/>
      <c r="P60" s="163"/>
      <c r="Q60" s="163"/>
      <c r="R60" s="163"/>
      <c r="S60" s="163"/>
      <c r="T60" s="163"/>
      <c r="U60" s="106"/>
    </row>
    <row r="61" spans="1:21" ht="12.75">
      <c r="A61" s="124"/>
      <c r="B61" s="127"/>
      <c r="C61" s="130"/>
      <c r="D61" s="36" t="s">
        <v>38</v>
      </c>
      <c r="E61" s="37">
        <f>F61+G61+H61+I61+J61+K61+L61</f>
        <v>0</v>
      </c>
      <c r="F61" s="37"/>
      <c r="G61" s="37"/>
      <c r="H61" s="37"/>
      <c r="I61" s="37"/>
      <c r="J61" s="37"/>
      <c r="K61" s="37"/>
      <c r="L61" s="37"/>
      <c r="M61" s="107"/>
      <c r="N61" s="164"/>
      <c r="O61" s="164"/>
      <c r="P61" s="164"/>
      <c r="Q61" s="164"/>
      <c r="R61" s="164"/>
      <c r="S61" s="164"/>
      <c r="T61" s="164"/>
      <c r="U61" s="107"/>
    </row>
    <row r="62" spans="1:21" ht="12.75" customHeight="1">
      <c r="A62" s="124" t="s">
        <v>68</v>
      </c>
      <c r="B62" s="125" t="s">
        <v>81</v>
      </c>
      <c r="C62" s="128" t="s">
        <v>27</v>
      </c>
      <c r="D62" s="34" t="s">
        <v>39</v>
      </c>
      <c r="E62" s="35">
        <f>E64+E65+E66+E67</f>
        <v>4204500.95</v>
      </c>
      <c r="F62" s="35">
        <f aca="true" t="shared" si="11" ref="F62:L62">F64+F65+F66+F67</f>
        <v>3493297.62</v>
      </c>
      <c r="G62" s="35">
        <f t="shared" si="11"/>
        <v>711203.33</v>
      </c>
      <c r="H62" s="35">
        <f t="shared" si="11"/>
        <v>0</v>
      </c>
      <c r="I62" s="35">
        <f t="shared" si="11"/>
        <v>0</v>
      </c>
      <c r="J62" s="35">
        <f t="shared" si="11"/>
        <v>0</v>
      </c>
      <c r="K62" s="35">
        <f t="shared" si="11"/>
        <v>0</v>
      </c>
      <c r="L62" s="35">
        <f t="shared" si="11"/>
        <v>0</v>
      </c>
      <c r="M62" s="105" t="s">
        <v>16</v>
      </c>
      <c r="N62" s="162">
        <v>1</v>
      </c>
      <c r="O62" s="162">
        <v>1</v>
      </c>
      <c r="P62" s="162">
        <v>1</v>
      </c>
      <c r="Q62" s="162">
        <v>1</v>
      </c>
      <c r="R62" s="162">
        <v>1</v>
      </c>
      <c r="S62" s="162">
        <v>1</v>
      </c>
      <c r="T62" s="162">
        <v>1</v>
      </c>
      <c r="U62" s="105" t="s">
        <v>88</v>
      </c>
    </row>
    <row r="63" spans="1:21" ht="12.75">
      <c r="A63" s="124"/>
      <c r="B63" s="126"/>
      <c r="C63" s="129"/>
      <c r="D63" s="121" t="s">
        <v>59</v>
      </c>
      <c r="E63" s="122"/>
      <c r="F63" s="122"/>
      <c r="G63" s="122"/>
      <c r="H63" s="122"/>
      <c r="I63" s="122"/>
      <c r="J63" s="122"/>
      <c r="K63" s="122"/>
      <c r="L63" s="123"/>
      <c r="M63" s="106"/>
      <c r="N63" s="163"/>
      <c r="O63" s="163"/>
      <c r="P63" s="163"/>
      <c r="Q63" s="163"/>
      <c r="R63" s="163"/>
      <c r="S63" s="163"/>
      <c r="T63" s="163"/>
      <c r="U63" s="106"/>
    </row>
    <row r="64" spans="1:21" ht="12.75">
      <c r="A64" s="124"/>
      <c r="B64" s="126"/>
      <c r="C64" s="129"/>
      <c r="D64" s="36" t="s">
        <v>37</v>
      </c>
      <c r="E64" s="37">
        <f>F64+G64+H64+I64+J64+K64+L64</f>
        <v>4204500.95</v>
      </c>
      <c r="F64" s="37">
        <v>3493297.62</v>
      </c>
      <c r="G64" s="37">
        <v>711203.33</v>
      </c>
      <c r="H64" s="37"/>
      <c r="I64" s="37"/>
      <c r="J64" s="37"/>
      <c r="K64" s="37"/>
      <c r="L64" s="37"/>
      <c r="M64" s="106"/>
      <c r="N64" s="163"/>
      <c r="O64" s="163"/>
      <c r="P64" s="163"/>
      <c r="Q64" s="163"/>
      <c r="R64" s="163"/>
      <c r="S64" s="163"/>
      <c r="T64" s="163"/>
      <c r="U64" s="106"/>
    </row>
    <row r="65" spans="1:21" ht="12.75">
      <c r="A65" s="124"/>
      <c r="B65" s="126"/>
      <c r="C65" s="129"/>
      <c r="D65" s="36" t="s">
        <v>35</v>
      </c>
      <c r="E65" s="37">
        <f>F65+G65+H65+I65+J65+K65+L65</f>
        <v>0</v>
      </c>
      <c r="F65" s="37"/>
      <c r="G65" s="37"/>
      <c r="H65" s="37"/>
      <c r="I65" s="37"/>
      <c r="J65" s="37"/>
      <c r="K65" s="37"/>
      <c r="L65" s="37"/>
      <c r="M65" s="106"/>
      <c r="N65" s="163"/>
      <c r="O65" s="163"/>
      <c r="P65" s="163"/>
      <c r="Q65" s="163"/>
      <c r="R65" s="163"/>
      <c r="S65" s="163"/>
      <c r="T65" s="163"/>
      <c r="U65" s="106"/>
    </row>
    <row r="66" spans="1:21" ht="12.75">
      <c r="A66" s="124"/>
      <c r="B66" s="126"/>
      <c r="C66" s="129"/>
      <c r="D66" s="36" t="s">
        <v>36</v>
      </c>
      <c r="E66" s="37">
        <f>F66+G66+H66+I66+J66+K66+L66</f>
        <v>0</v>
      </c>
      <c r="F66" s="37"/>
      <c r="G66" s="37"/>
      <c r="H66" s="37"/>
      <c r="I66" s="37"/>
      <c r="J66" s="37"/>
      <c r="K66" s="37"/>
      <c r="L66" s="37"/>
      <c r="M66" s="106"/>
      <c r="N66" s="163"/>
      <c r="O66" s="163"/>
      <c r="P66" s="163"/>
      <c r="Q66" s="163"/>
      <c r="R66" s="163"/>
      <c r="S66" s="163"/>
      <c r="T66" s="163"/>
      <c r="U66" s="106"/>
    </row>
    <row r="67" spans="1:21" ht="12.75">
      <c r="A67" s="124"/>
      <c r="B67" s="127"/>
      <c r="C67" s="130"/>
      <c r="D67" s="36" t="s">
        <v>38</v>
      </c>
      <c r="E67" s="37">
        <f>F67+G67+H67+I67+J67+K67+L67</f>
        <v>0</v>
      </c>
      <c r="F67" s="37"/>
      <c r="G67" s="37"/>
      <c r="H67" s="37"/>
      <c r="I67" s="37"/>
      <c r="J67" s="37"/>
      <c r="K67" s="37"/>
      <c r="L67" s="37"/>
      <c r="M67" s="107"/>
      <c r="N67" s="164"/>
      <c r="O67" s="164"/>
      <c r="P67" s="164"/>
      <c r="Q67" s="164"/>
      <c r="R67" s="164"/>
      <c r="S67" s="164"/>
      <c r="T67" s="164"/>
      <c r="U67" s="107"/>
    </row>
    <row r="68" spans="1:21" ht="12.75" customHeight="1">
      <c r="A68" s="124" t="s">
        <v>69</v>
      </c>
      <c r="B68" s="125" t="s">
        <v>82</v>
      </c>
      <c r="C68" s="128" t="s">
        <v>27</v>
      </c>
      <c r="D68" s="34" t="s">
        <v>39</v>
      </c>
      <c r="E68" s="35">
        <f>E70+E71+E72+E73</f>
        <v>0</v>
      </c>
      <c r="F68" s="35">
        <f aca="true" t="shared" si="12" ref="F68:L68">F70+F71+F72+F73</f>
        <v>0</v>
      </c>
      <c r="G68" s="35">
        <f t="shared" si="12"/>
        <v>0</v>
      </c>
      <c r="H68" s="35">
        <f t="shared" si="12"/>
        <v>0</v>
      </c>
      <c r="I68" s="35">
        <f t="shared" si="12"/>
        <v>0</v>
      </c>
      <c r="J68" s="35">
        <f t="shared" si="12"/>
        <v>0</v>
      </c>
      <c r="K68" s="35">
        <f t="shared" si="12"/>
        <v>0</v>
      </c>
      <c r="L68" s="35">
        <f t="shared" si="12"/>
        <v>0</v>
      </c>
      <c r="M68" s="105" t="s">
        <v>15</v>
      </c>
      <c r="N68" s="162">
        <v>1</v>
      </c>
      <c r="O68" s="162">
        <v>1</v>
      </c>
      <c r="P68" s="162">
        <v>1</v>
      </c>
      <c r="Q68" s="162">
        <v>1</v>
      </c>
      <c r="R68" s="162">
        <v>1</v>
      </c>
      <c r="S68" s="162">
        <v>1</v>
      </c>
      <c r="T68" s="162">
        <v>1</v>
      </c>
      <c r="U68" s="173" t="s">
        <v>23</v>
      </c>
    </row>
    <row r="69" spans="1:21" ht="12.75">
      <c r="A69" s="124"/>
      <c r="B69" s="126"/>
      <c r="C69" s="129"/>
      <c r="D69" s="121" t="s">
        <v>59</v>
      </c>
      <c r="E69" s="122"/>
      <c r="F69" s="122"/>
      <c r="G69" s="122"/>
      <c r="H69" s="122"/>
      <c r="I69" s="122"/>
      <c r="J69" s="122"/>
      <c r="K69" s="122"/>
      <c r="L69" s="123"/>
      <c r="M69" s="106"/>
      <c r="N69" s="163"/>
      <c r="O69" s="163"/>
      <c r="P69" s="163"/>
      <c r="Q69" s="163"/>
      <c r="R69" s="163"/>
      <c r="S69" s="163"/>
      <c r="T69" s="163"/>
      <c r="U69" s="174"/>
    </row>
    <row r="70" spans="1:21" ht="12.75">
      <c r="A70" s="124"/>
      <c r="B70" s="126"/>
      <c r="C70" s="129"/>
      <c r="D70" s="36" t="s">
        <v>37</v>
      </c>
      <c r="E70" s="37">
        <f>F70+G70+H70+I70+J70+K70+L70</f>
        <v>0</v>
      </c>
      <c r="F70" s="37"/>
      <c r="G70" s="37"/>
      <c r="H70" s="37"/>
      <c r="I70" s="37"/>
      <c r="J70" s="37"/>
      <c r="K70" s="37"/>
      <c r="L70" s="37"/>
      <c r="M70" s="106"/>
      <c r="N70" s="163"/>
      <c r="O70" s="163"/>
      <c r="P70" s="163"/>
      <c r="Q70" s="163"/>
      <c r="R70" s="163"/>
      <c r="S70" s="163"/>
      <c r="T70" s="163"/>
      <c r="U70" s="174"/>
    </row>
    <row r="71" spans="1:21" ht="12.75">
      <c r="A71" s="124"/>
      <c r="B71" s="126"/>
      <c r="C71" s="129"/>
      <c r="D71" s="36" t="s">
        <v>35</v>
      </c>
      <c r="E71" s="37">
        <f>F71+G71+H71+I71+J71+K71+L71</f>
        <v>0</v>
      </c>
      <c r="F71" s="37"/>
      <c r="G71" s="37"/>
      <c r="H71" s="37"/>
      <c r="I71" s="37"/>
      <c r="J71" s="37"/>
      <c r="K71" s="37"/>
      <c r="L71" s="37"/>
      <c r="M71" s="106"/>
      <c r="N71" s="163"/>
      <c r="O71" s="163"/>
      <c r="P71" s="163"/>
      <c r="Q71" s="163"/>
      <c r="R71" s="163"/>
      <c r="S71" s="163"/>
      <c r="T71" s="163"/>
      <c r="U71" s="174"/>
    </row>
    <row r="72" spans="1:21" ht="12.75">
      <c r="A72" s="124"/>
      <c r="B72" s="126"/>
      <c r="C72" s="129"/>
      <c r="D72" s="36" t="s">
        <v>36</v>
      </c>
      <c r="E72" s="37">
        <f>F72+G72+H72+I72+J72+K72+L72</f>
        <v>0</v>
      </c>
      <c r="F72" s="37"/>
      <c r="G72" s="37"/>
      <c r="H72" s="37"/>
      <c r="I72" s="37"/>
      <c r="J72" s="37"/>
      <c r="K72" s="37"/>
      <c r="L72" s="37"/>
      <c r="M72" s="106"/>
      <c r="N72" s="163"/>
      <c r="O72" s="163"/>
      <c r="P72" s="163"/>
      <c r="Q72" s="163"/>
      <c r="R72" s="163"/>
      <c r="S72" s="163"/>
      <c r="T72" s="163"/>
      <c r="U72" s="174"/>
    </row>
    <row r="73" spans="1:21" ht="12.75">
      <c r="A73" s="124"/>
      <c r="B73" s="127"/>
      <c r="C73" s="130"/>
      <c r="D73" s="36" t="s">
        <v>38</v>
      </c>
      <c r="E73" s="37">
        <f>F73+G73+H73+I73+J73+K73+L73</f>
        <v>0</v>
      </c>
      <c r="F73" s="37"/>
      <c r="G73" s="37"/>
      <c r="H73" s="37"/>
      <c r="I73" s="37"/>
      <c r="J73" s="37"/>
      <c r="K73" s="37"/>
      <c r="L73" s="37"/>
      <c r="M73" s="107"/>
      <c r="N73" s="164"/>
      <c r="O73" s="164"/>
      <c r="P73" s="164"/>
      <c r="Q73" s="164"/>
      <c r="R73" s="164"/>
      <c r="S73" s="164"/>
      <c r="T73" s="164"/>
      <c r="U73" s="175"/>
    </row>
    <row r="74" spans="1:21" ht="13.5" customHeight="1">
      <c r="A74" s="114"/>
      <c r="B74" s="115" t="s">
        <v>70</v>
      </c>
      <c r="C74" s="114"/>
      <c r="D74" s="38" t="s">
        <v>39</v>
      </c>
      <c r="E74" s="39">
        <f aca="true" t="shared" si="13" ref="E74:L74">E76+E77+E78+E79</f>
        <v>136001579.13</v>
      </c>
      <c r="F74" s="39">
        <f t="shared" si="13"/>
        <v>17556508.23</v>
      </c>
      <c r="G74" s="39">
        <f t="shared" si="13"/>
        <v>13500000</v>
      </c>
      <c r="H74" s="39">
        <f t="shared" si="13"/>
        <v>0</v>
      </c>
      <c r="I74" s="39">
        <f t="shared" si="13"/>
        <v>0</v>
      </c>
      <c r="J74" s="39">
        <f t="shared" si="13"/>
        <v>34981690.3</v>
      </c>
      <c r="K74" s="39">
        <f t="shared" si="13"/>
        <v>34981690.3</v>
      </c>
      <c r="L74" s="39">
        <f t="shared" si="13"/>
        <v>34981690.3</v>
      </c>
      <c r="M74" s="118"/>
      <c r="N74" s="99"/>
      <c r="O74" s="99"/>
      <c r="P74" s="99"/>
      <c r="Q74" s="99"/>
      <c r="R74" s="99"/>
      <c r="S74" s="99"/>
      <c r="T74" s="99"/>
      <c r="U74" s="108"/>
    </row>
    <row r="75" spans="1:21" ht="12.75" customHeight="1">
      <c r="A75" s="114"/>
      <c r="B75" s="116"/>
      <c r="C75" s="114"/>
      <c r="D75" s="102" t="s">
        <v>59</v>
      </c>
      <c r="E75" s="103"/>
      <c r="F75" s="103"/>
      <c r="G75" s="103"/>
      <c r="H75" s="103"/>
      <c r="I75" s="103"/>
      <c r="J75" s="103"/>
      <c r="K75" s="103"/>
      <c r="L75" s="104"/>
      <c r="M75" s="119"/>
      <c r="N75" s="100"/>
      <c r="O75" s="100"/>
      <c r="P75" s="100"/>
      <c r="Q75" s="100"/>
      <c r="R75" s="100"/>
      <c r="S75" s="100"/>
      <c r="T75" s="100"/>
      <c r="U75" s="109"/>
    </row>
    <row r="76" spans="1:21" ht="13.5" customHeight="1">
      <c r="A76" s="114"/>
      <c r="B76" s="116"/>
      <c r="C76" s="114"/>
      <c r="D76" s="40" t="s">
        <v>37</v>
      </c>
      <c r="E76" s="39">
        <f>F76+G76+H76+I76+J76+K76+L76</f>
        <v>136001579.13</v>
      </c>
      <c r="F76" s="41">
        <f>F46+F52+F58+F64+F70</f>
        <v>17556508.23</v>
      </c>
      <c r="G76" s="41">
        <f aca="true" t="shared" si="14" ref="G76:L76">G46+G52+G58+G64+G70</f>
        <v>13500000</v>
      </c>
      <c r="H76" s="41">
        <f t="shared" si="14"/>
        <v>0</v>
      </c>
      <c r="I76" s="41">
        <f t="shared" si="14"/>
        <v>0</v>
      </c>
      <c r="J76" s="41">
        <f t="shared" si="14"/>
        <v>34981690.3</v>
      </c>
      <c r="K76" s="41">
        <f t="shared" si="14"/>
        <v>34981690.3</v>
      </c>
      <c r="L76" s="41">
        <f t="shared" si="14"/>
        <v>34981690.3</v>
      </c>
      <c r="M76" s="119"/>
      <c r="N76" s="100"/>
      <c r="O76" s="100"/>
      <c r="P76" s="100"/>
      <c r="Q76" s="100"/>
      <c r="R76" s="100"/>
      <c r="S76" s="100"/>
      <c r="T76" s="100"/>
      <c r="U76" s="109"/>
    </row>
    <row r="77" spans="1:21" ht="13.5" customHeight="1">
      <c r="A77" s="114"/>
      <c r="B77" s="116"/>
      <c r="C77" s="114"/>
      <c r="D77" s="40" t="s">
        <v>35</v>
      </c>
      <c r="E77" s="39">
        <f>F77+G77+H77+I77+J77+K77+L77</f>
        <v>0</v>
      </c>
      <c r="F77" s="41">
        <f aca="true" t="shared" si="15" ref="F77:L79">F47+F53+F59+F65+F71</f>
        <v>0</v>
      </c>
      <c r="G77" s="41">
        <f t="shared" si="15"/>
        <v>0</v>
      </c>
      <c r="H77" s="41">
        <f t="shared" si="15"/>
        <v>0</v>
      </c>
      <c r="I77" s="41">
        <f t="shared" si="15"/>
        <v>0</v>
      </c>
      <c r="J77" s="41">
        <f t="shared" si="15"/>
        <v>0</v>
      </c>
      <c r="K77" s="41">
        <f t="shared" si="15"/>
        <v>0</v>
      </c>
      <c r="L77" s="41">
        <f t="shared" si="15"/>
        <v>0</v>
      </c>
      <c r="M77" s="119"/>
      <c r="N77" s="100"/>
      <c r="O77" s="100"/>
      <c r="P77" s="100"/>
      <c r="Q77" s="100"/>
      <c r="R77" s="100"/>
      <c r="S77" s="100"/>
      <c r="T77" s="100"/>
      <c r="U77" s="109"/>
    </row>
    <row r="78" spans="1:21" ht="13.5" customHeight="1">
      <c r="A78" s="114"/>
      <c r="B78" s="116"/>
      <c r="C78" s="114"/>
      <c r="D78" s="40" t="s">
        <v>36</v>
      </c>
      <c r="E78" s="39">
        <f>F78+G78+H78+I78+J78+K78+L78</f>
        <v>0</v>
      </c>
      <c r="F78" s="41">
        <f t="shared" si="15"/>
        <v>0</v>
      </c>
      <c r="G78" s="41">
        <f t="shared" si="15"/>
        <v>0</v>
      </c>
      <c r="H78" s="41">
        <f t="shared" si="15"/>
        <v>0</v>
      </c>
      <c r="I78" s="41">
        <f t="shared" si="15"/>
        <v>0</v>
      </c>
      <c r="J78" s="41">
        <f t="shared" si="15"/>
        <v>0</v>
      </c>
      <c r="K78" s="41">
        <f t="shared" si="15"/>
        <v>0</v>
      </c>
      <c r="L78" s="41">
        <f t="shared" si="15"/>
        <v>0</v>
      </c>
      <c r="M78" s="119"/>
      <c r="N78" s="100"/>
      <c r="O78" s="100"/>
      <c r="P78" s="100"/>
      <c r="Q78" s="100"/>
      <c r="R78" s="100"/>
      <c r="S78" s="100"/>
      <c r="T78" s="100"/>
      <c r="U78" s="109"/>
    </row>
    <row r="79" spans="1:21" ht="13.5" customHeight="1">
      <c r="A79" s="114"/>
      <c r="B79" s="117"/>
      <c r="C79" s="114"/>
      <c r="D79" s="40" t="s">
        <v>38</v>
      </c>
      <c r="E79" s="39">
        <f>F79+G79+H79+I79+J79+K79+L79</f>
        <v>0</v>
      </c>
      <c r="F79" s="41">
        <f t="shared" si="15"/>
        <v>0</v>
      </c>
      <c r="G79" s="41">
        <f t="shared" si="15"/>
        <v>0</v>
      </c>
      <c r="H79" s="41">
        <f t="shared" si="15"/>
        <v>0</v>
      </c>
      <c r="I79" s="41">
        <f t="shared" si="15"/>
        <v>0</v>
      </c>
      <c r="J79" s="41">
        <f t="shared" si="15"/>
        <v>0</v>
      </c>
      <c r="K79" s="41">
        <f t="shared" si="15"/>
        <v>0</v>
      </c>
      <c r="L79" s="41">
        <f t="shared" si="15"/>
        <v>0</v>
      </c>
      <c r="M79" s="120"/>
      <c r="N79" s="101"/>
      <c r="O79" s="101"/>
      <c r="P79" s="101"/>
      <c r="Q79" s="101"/>
      <c r="R79" s="101"/>
      <c r="S79" s="101"/>
      <c r="T79" s="101"/>
      <c r="U79" s="110"/>
    </row>
    <row r="80" spans="1:21" ht="13.5" customHeight="1">
      <c r="A80" s="114"/>
      <c r="B80" s="115" t="s">
        <v>12</v>
      </c>
      <c r="C80" s="114"/>
      <c r="D80" s="38" t="s">
        <v>39</v>
      </c>
      <c r="E80" s="39">
        <f aca="true" t="shared" si="16" ref="E80:L80">E82+E83+E84+E85</f>
        <v>789720157.0799999</v>
      </c>
      <c r="F80" s="39">
        <f t="shared" si="16"/>
        <v>378697560.7</v>
      </c>
      <c r="G80" s="39">
        <f t="shared" si="16"/>
        <v>271095835.18</v>
      </c>
      <c r="H80" s="39">
        <f t="shared" si="16"/>
        <v>0</v>
      </c>
      <c r="I80" s="39">
        <f t="shared" si="16"/>
        <v>34981690.3</v>
      </c>
      <c r="J80" s="39">
        <f t="shared" si="16"/>
        <v>34981690.3</v>
      </c>
      <c r="K80" s="39">
        <f t="shared" si="16"/>
        <v>34981690.3</v>
      </c>
      <c r="L80" s="39">
        <f t="shared" si="16"/>
        <v>34981690.3</v>
      </c>
      <c r="M80" s="118"/>
      <c r="N80" s="99"/>
      <c r="O80" s="99"/>
      <c r="P80" s="99"/>
      <c r="Q80" s="99"/>
      <c r="R80" s="99"/>
      <c r="S80" s="99"/>
      <c r="T80" s="99"/>
      <c r="U80" s="108"/>
    </row>
    <row r="81" spans="1:21" ht="12.75" customHeight="1">
      <c r="A81" s="114"/>
      <c r="B81" s="116"/>
      <c r="C81" s="114"/>
      <c r="D81" s="102" t="s">
        <v>59</v>
      </c>
      <c r="E81" s="103"/>
      <c r="F81" s="103"/>
      <c r="G81" s="103"/>
      <c r="H81" s="103"/>
      <c r="I81" s="103"/>
      <c r="J81" s="103"/>
      <c r="K81" s="103"/>
      <c r="L81" s="104"/>
      <c r="M81" s="119"/>
      <c r="N81" s="100"/>
      <c r="O81" s="100"/>
      <c r="P81" s="100"/>
      <c r="Q81" s="100"/>
      <c r="R81" s="100"/>
      <c r="S81" s="100"/>
      <c r="T81" s="100"/>
      <c r="U81" s="109"/>
    </row>
    <row r="82" spans="1:21" ht="13.5" customHeight="1">
      <c r="A82" s="114"/>
      <c r="B82" s="116"/>
      <c r="C82" s="114"/>
      <c r="D82" s="40" t="s">
        <v>37</v>
      </c>
      <c r="E82" s="39">
        <f>F82+G82+H82+I82+J82+K82+L82</f>
        <v>582343172.9</v>
      </c>
      <c r="F82" s="41">
        <f>F39+F76</f>
        <v>224841076.51999998</v>
      </c>
      <c r="G82" s="41">
        <f aca="true" t="shared" si="17" ref="G82:L82">G39+G76</f>
        <v>217575335.18</v>
      </c>
      <c r="H82" s="41">
        <f t="shared" si="17"/>
        <v>0</v>
      </c>
      <c r="I82" s="41">
        <f t="shared" si="17"/>
        <v>34981690.3</v>
      </c>
      <c r="J82" s="41">
        <f t="shared" si="17"/>
        <v>34981690.3</v>
      </c>
      <c r="K82" s="41">
        <f t="shared" si="17"/>
        <v>34981690.3</v>
      </c>
      <c r="L82" s="41">
        <f t="shared" si="17"/>
        <v>34981690.3</v>
      </c>
      <c r="M82" s="119"/>
      <c r="N82" s="100"/>
      <c r="O82" s="100"/>
      <c r="P82" s="100"/>
      <c r="Q82" s="100"/>
      <c r="R82" s="100"/>
      <c r="S82" s="100"/>
      <c r="T82" s="100"/>
      <c r="U82" s="109"/>
    </row>
    <row r="83" spans="1:21" ht="13.5" customHeight="1">
      <c r="A83" s="114"/>
      <c r="B83" s="116"/>
      <c r="C83" s="114"/>
      <c r="D83" s="40" t="s">
        <v>35</v>
      </c>
      <c r="E83" s="39">
        <f>F83+G83+H83+I83+J83+K83+L83</f>
        <v>4806100</v>
      </c>
      <c r="F83" s="41">
        <f aca="true" t="shared" si="18" ref="F83:L85">F40+F77</f>
        <v>0</v>
      </c>
      <c r="G83" s="41">
        <f t="shared" si="18"/>
        <v>4806100</v>
      </c>
      <c r="H83" s="41">
        <f t="shared" si="18"/>
        <v>0</v>
      </c>
      <c r="I83" s="41">
        <f t="shared" si="18"/>
        <v>0</v>
      </c>
      <c r="J83" s="41">
        <f t="shared" si="18"/>
        <v>0</v>
      </c>
      <c r="K83" s="41">
        <f t="shared" si="18"/>
        <v>0</v>
      </c>
      <c r="L83" s="41">
        <f t="shared" si="18"/>
        <v>0</v>
      </c>
      <c r="M83" s="119"/>
      <c r="N83" s="100"/>
      <c r="O83" s="100"/>
      <c r="P83" s="100"/>
      <c r="Q83" s="100"/>
      <c r="R83" s="100"/>
      <c r="S83" s="100"/>
      <c r="T83" s="100"/>
      <c r="U83" s="109"/>
    </row>
    <row r="84" spans="1:21" ht="13.5" customHeight="1">
      <c r="A84" s="114"/>
      <c r="B84" s="116"/>
      <c r="C84" s="114"/>
      <c r="D84" s="40" t="s">
        <v>36</v>
      </c>
      <c r="E84" s="39">
        <f>F84+G84+H84+I84+J84+K84+L84</f>
        <v>202570884.18</v>
      </c>
      <c r="F84" s="41">
        <f t="shared" si="18"/>
        <v>153856484.18</v>
      </c>
      <c r="G84" s="41">
        <f t="shared" si="18"/>
        <v>48714400</v>
      </c>
      <c r="H84" s="41">
        <f t="shared" si="18"/>
        <v>0</v>
      </c>
      <c r="I84" s="41">
        <f t="shared" si="18"/>
        <v>0</v>
      </c>
      <c r="J84" s="41">
        <f t="shared" si="18"/>
        <v>0</v>
      </c>
      <c r="K84" s="41">
        <f t="shared" si="18"/>
        <v>0</v>
      </c>
      <c r="L84" s="41">
        <f t="shared" si="18"/>
        <v>0</v>
      </c>
      <c r="M84" s="119"/>
      <c r="N84" s="100"/>
      <c r="O84" s="100"/>
      <c r="P84" s="100"/>
      <c r="Q84" s="100"/>
      <c r="R84" s="100"/>
      <c r="S84" s="100"/>
      <c r="T84" s="100"/>
      <c r="U84" s="109"/>
    </row>
    <row r="85" spans="1:21" ht="13.5" customHeight="1">
      <c r="A85" s="114"/>
      <c r="B85" s="117"/>
      <c r="C85" s="114"/>
      <c r="D85" s="40" t="s">
        <v>38</v>
      </c>
      <c r="E85" s="39">
        <f>F85+G85+H85+I85+J85+K85+L85</f>
        <v>0</v>
      </c>
      <c r="F85" s="41">
        <f t="shared" si="18"/>
        <v>0</v>
      </c>
      <c r="G85" s="41">
        <f t="shared" si="18"/>
        <v>0</v>
      </c>
      <c r="H85" s="41">
        <f t="shared" si="18"/>
        <v>0</v>
      </c>
      <c r="I85" s="41">
        <f t="shared" si="18"/>
        <v>0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120"/>
      <c r="N85" s="101"/>
      <c r="O85" s="101"/>
      <c r="P85" s="101"/>
      <c r="Q85" s="101"/>
      <c r="R85" s="101"/>
      <c r="S85" s="101"/>
      <c r="T85" s="101"/>
      <c r="U85" s="110"/>
    </row>
    <row r="88" ht="12.75">
      <c r="G88" s="42">
        <f>+G80-266289735.18</f>
        <v>4806100</v>
      </c>
    </row>
  </sheetData>
  <sheetProtection/>
  <mergeCells count="172">
    <mergeCell ref="U80:U85"/>
    <mergeCell ref="D81:L81"/>
    <mergeCell ref="O80:O85"/>
    <mergeCell ref="P80:P85"/>
    <mergeCell ref="Q80:Q85"/>
    <mergeCell ref="R80:R85"/>
    <mergeCell ref="S80:S85"/>
    <mergeCell ref="T80:T85"/>
    <mergeCell ref="R74:R79"/>
    <mergeCell ref="S74:S79"/>
    <mergeCell ref="T74:T79"/>
    <mergeCell ref="U74:U79"/>
    <mergeCell ref="D75:L75"/>
    <mergeCell ref="A80:A85"/>
    <mergeCell ref="B80:B85"/>
    <mergeCell ref="C80:C85"/>
    <mergeCell ref="M80:M85"/>
    <mergeCell ref="N80:N85"/>
    <mergeCell ref="U68:U73"/>
    <mergeCell ref="D69:L69"/>
    <mergeCell ref="A74:A79"/>
    <mergeCell ref="B74:B79"/>
    <mergeCell ref="C74:C79"/>
    <mergeCell ref="M74:M79"/>
    <mergeCell ref="N74:N79"/>
    <mergeCell ref="O74:O79"/>
    <mergeCell ref="P74:P79"/>
    <mergeCell ref="Q74:Q79"/>
    <mergeCell ref="O68:O73"/>
    <mergeCell ref="P68:P73"/>
    <mergeCell ref="Q68:Q73"/>
    <mergeCell ref="R68:R73"/>
    <mergeCell ref="S68:S73"/>
    <mergeCell ref="T68:T73"/>
    <mergeCell ref="R62:R67"/>
    <mergeCell ref="S62:S67"/>
    <mergeCell ref="T62:T67"/>
    <mergeCell ref="U62:U67"/>
    <mergeCell ref="D63:L63"/>
    <mergeCell ref="A68:A73"/>
    <mergeCell ref="B68:B73"/>
    <mergeCell ref="C68:C73"/>
    <mergeCell ref="M68:M73"/>
    <mergeCell ref="N68:N73"/>
    <mergeCell ref="U56:U61"/>
    <mergeCell ref="D57:L57"/>
    <mergeCell ref="A62:A67"/>
    <mergeCell ref="B62:B67"/>
    <mergeCell ref="C62:C67"/>
    <mergeCell ref="M62:M67"/>
    <mergeCell ref="N62:N67"/>
    <mergeCell ref="O62:O67"/>
    <mergeCell ref="P62:P67"/>
    <mergeCell ref="Q62:Q67"/>
    <mergeCell ref="O56:O61"/>
    <mergeCell ref="P56:P61"/>
    <mergeCell ref="Q56:Q61"/>
    <mergeCell ref="R56:R61"/>
    <mergeCell ref="S56:S61"/>
    <mergeCell ref="T56:T61"/>
    <mergeCell ref="D51:L51"/>
    <mergeCell ref="A56:A61"/>
    <mergeCell ref="B56:B61"/>
    <mergeCell ref="C56:C61"/>
    <mergeCell ref="M56:M61"/>
    <mergeCell ref="N56:N61"/>
    <mergeCell ref="P50:P55"/>
    <mergeCell ref="Q50:Q55"/>
    <mergeCell ref="R50:R55"/>
    <mergeCell ref="S50:S55"/>
    <mergeCell ref="T50:T55"/>
    <mergeCell ref="U50:U55"/>
    <mergeCell ref="S44:S49"/>
    <mergeCell ref="T44:T49"/>
    <mergeCell ref="U44:U49"/>
    <mergeCell ref="D45:L45"/>
    <mergeCell ref="A50:A55"/>
    <mergeCell ref="B50:B55"/>
    <mergeCell ref="C50:C55"/>
    <mergeCell ref="M50:M55"/>
    <mergeCell ref="N50:N55"/>
    <mergeCell ref="O50:O55"/>
    <mergeCell ref="B43:U43"/>
    <mergeCell ref="A44:A49"/>
    <mergeCell ref="B44:B49"/>
    <mergeCell ref="C44:C49"/>
    <mergeCell ref="M44:M49"/>
    <mergeCell ref="N44:N49"/>
    <mergeCell ref="O44:O49"/>
    <mergeCell ref="P44:P49"/>
    <mergeCell ref="Q44:Q49"/>
    <mergeCell ref="R44:R49"/>
    <mergeCell ref="P37:P42"/>
    <mergeCell ref="Q37:Q42"/>
    <mergeCell ref="R37:R42"/>
    <mergeCell ref="S37:S42"/>
    <mergeCell ref="T37:T42"/>
    <mergeCell ref="U37:U42"/>
    <mergeCell ref="A37:A42"/>
    <mergeCell ref="B37:B42"/>
    <mergeCell ref="C37:C42"/>
    <mergeCell ref="M37:M42"/>
    <mergeCell ref="N37:N42"/>
    <mergeCell ref="O37:O42"/>
    <mergeCell ref="D38:L38"/>
    <mergeCell ref="U27:U32"/>
    <mergeCell ref="D28:L28"/>
    <mergeCell ref="A33:A36"/>
    <mergeCell ref="B33:B36"/>
    <mergeCell ref="C33:C36"/>
    <mergeCell ref="E34:L34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Q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2015-10-19T09:06:29Z</cp:lastPrinted>
  <dcterms:created xsi:type="dcterms:W3CDTF">2013-06-06T11:09:14Z</dcterms:created>
  <dcterms:modified xsi:type="dcterms:W3CDTF">2015-11-27T11:56:25Z</dcterms:modified>
  <cp:category/>
  <cp:version/>
  <cp:contentType/>
  <cp:contentStatus/>
</cp:coreProperties>
</file>