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735" windowWidth="9705" windowHeight="9255" activeTab="0"/>
  </bookViews>
  <sheets>
    <sheet name="Форма 1" sheetId="1" r:id="rId1"/>
    <sheet name="Форма 2" sheetId="2" r:id="rId2"/>
  </sheets>
  <definedNames>
    <definedName name="_xlnm.Print_Area" localSheetId="0">'Форма 1'!$A$1:$S$28</definedName>
    <definedName name="_xlnm.Print_Area" localSheetId="1">'Форма 2'!$A$1:$R$29</definedName>
  </definedNames>
  <calcPr fullCalcOnLoad="1"/>
</workbook>
</file>

<file path=xl/sharedStrings.xml><?xml version="1.0" encoding="utf-8"?>
<sst xmlns="http://schemas.openxmlformats.org/spreadsheetml/2006/main" count="157" uniqueCount="72">
  <si>
    <t>Форма 1. Адресный перечень многоквартирных домов, подлежащих ремонту в 2014 году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</si>
  <si>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</si>
  <si>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</si>
  <si>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</si>
  <si>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</si>
  <si>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</si>
  <si>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</si>
  <si>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</si>
  <si>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</si>
  <si>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</si>
  <si>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</si>
  <si>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</si>
  <si>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</si>
  <si>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</si>
  <si>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</si>
  <si>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</si>
  <si>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</si>
  <si>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</si>
  <si>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</si>
  <si>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</si>
  <si>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</si>
  <si>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</si>
  <si>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</si>
  <si>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</si>
  <si>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</si>
  <si>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</si>
  <si>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Итого по МО :</t>
  </si>
  <si>
    <t>г. Полярный, ул. Фисановича,  д. 9</t>
  </si>
  <si>
    <t>нет</t>
  </si>
  <si>
    <t>панель</t>
  </si>
  <si>
    <t>г. Полярный, ул. Красный Горн,  д. 17</t>
  </si>
  <si>
    <t>г. Полярный, ул. Красный Горн,  д. 9</t>
  </si>
  <si>
    <t>г. Полярный, ул. Героев Североморцев,  д. 15</t>
  </si>
  <si>
    <t>г. Полярный, ул. Героев Тумана,  д. 6</t>
  </si>
  <si>
    <t>кирпич</t>
  </si>
  <si>
    <t>г. Полярный, ул. Сивко,  д. 15</t>
  </si>
  <si>
    <t>г. Полярный, ул. Сивко,  д. 10</t>
  </si>
  <si>
    <t>г. Полярный, ул. Сивко,  д. 12</t>
  </si>
  <si>
    <t>г. Полярный, ул. Видяева,       д. 10</t>
  </si>
  <si>
    <t>г. Полярный, ул. Видяева,          д. 11</t>
  </si>
  <si>
    <t>г. Полярный, ул. Видяева,       д. 12</t>
  </si>
  <si>
    <t>г. Полярный, ул. Гаджиева,          д. 2</t>
  </si>
  <si>
    <t>г. Полярный, ул. Гаджиева,          д. 2а</t>
  </si>
  <si>
    <t>г. Полярный, ул. Гаджиева,          д. 10</t>
  </si>
  <si>
    <t>г. Полярный, ул. Гандюхина,          д. 3</t>
  </si>
  <si>
    <t>г. Полярный, ул. Гандюхина,          д. 14</t>
  </si>
  <si>
    <t>г. Полярный, ул. Гандюхина,          д. 15</t>
  </si>
  <si>
    <t>Форма 2. Планируемые виды работ (услуг) по каждому конкретному многоквартирному дому</t>
  </si>
  <si>
    <t>№ п\п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</si>
  <si>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</si>
  <si>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</si>
  <si>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</si>
  <si>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</si>
  <si>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</si>
  <si>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</si>
  <si>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</si>
  <si>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</si>
  <si>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</si>
  <si>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</si>
  <si>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</si>
  <si>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</si>
  <si>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</si>
  <si>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ед.</t>
  </si>
  <si>
    <t>кв.м.</t>
  </si>
  <si>
    <t>куб.м.</t>
  </si>
  <si>
    <t xml:space="preserve">руб. </t>
  </si>
  <si>
    <t>МО ЗАТО Александровск</t>
  </si>
  <si>
    <t>Итого по МО</t>
  </si>
  <si>
    <t>02.2015</t>
  </si>
  <si>
    <t>за счет средств Федерального бюджета</t>
  </si>
  <si>
    <t>Приложение № 1
к постановлению администрации ЗАТО Александровск
от « 05 » февраля 2016 г. № 260</t>
  </si>
  <si>
    <t>Приложение № 2
к постановлению администрации ЗАТО Александровск
от « 05 » февраля 2016 г. № 260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</si>
</sst>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0000"/>
  </numFmts>
  <fonts count="41">
    <font>
      <sz val="10"/>
      <name val="Times New Roman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</borders>
  <cellStyleXfs count="61">
    <xf numFmtId="0" fontId="0" fillId="0" borderId="0" applyNumberFormat="0" applyBorder="0" applyProtection="0">
      <alignment horizontal="left" vertical="center" wrapText="1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4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 shrinkToFit="1"/>
    </xf>
    <xf numFmtId="4" fontId="2" fillId="0" borderId="11" xfId="0" applyNumberFormat="1" applyFont="1" applyFill="1" applyBorder="1" applyAlignment="1">
      <alignment horizontal="center" vertical="center"/>
    </xf>
    <xf numFmtId="168" fontId="6" fillId="0" borderId="0" xfId="0" applyNumberFormat="1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168" fontId="7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textRotation="90"/>
    </xf>
    <xf numFmtId="0" fontId="2" fillId="0" borderId="23" xfId="0" applyFont="1" applyFill="1" applyBorder="1" applyAlignment="1">
      <alignment horizontal="center" vertical="center" textRotation="90"/>
    </xf>
    <xf numFmtId="0" fontId="2" fillId="0" borderId="24" xfId="0" applyFont="1" applyFill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35" xfId="0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28"/>
  <sheetViews>
    <sheetView tabSelected="1" view="pageBreakPreview" zoomScale="71" zoomScaleSheetLayoutView="71" zoomScalePageLayoutView="0" workbookViewId="0" topLeftCell="A1">
      <pane ySplit="28" topLeftCell="A29" activePane="bottomLeft" state="frozen"/>
      <selection pane="topLeft" activeCell="A1" sqref="A1"/>
      <selection pane="bottomLeft" activeCell="A3" sqref="A3:S3"/>
    </sheetView>
  </sheetViews>
  <sheetFormatPr defaultColWidth="9.33203125" defaultRowHeight="12.75"/>
  <cols>
    <col min="1" max="1" width="7" style="1" customWidth="1"/>
    <col min="2" max="2" width="38.66015625" style="1" customWidth="1"/>
    <col min="3" max="3" width="9" style="1" customWidth="1"/>
    <col min="4" max="4" width="8.66015625" style="1" customWidth="1"/>
    <col min="5" max="5" width="16.66015625" style="1" customWidth="1"/>
    <col min="6" max="7" width="8.83203125" style="1" customWidth="1"/>
    <col min="8" max="8" width="16.66015625" style="1" customWidth="1"/>
    <col min="9" max="9" width="11.66015625" style="1" customWidth="1"/>
    <col min="10" max="10" width="13" style="1" customWidth="1"/>
    <col min="11" max="11" width="13.16015625" style="1" customWidth="1"/>
    <col min="12" max="12" width="17.33203125" style="1" customWidth="1"/>
    <col min="13" max="14" width="16.66015625" style="1" customWidth="1"/>
    <col min="15" max="15" width="18.16015625" style="1" customWidth="1"/>
    <col min="16" max="16" width="17.5" style="1" customWidth="1"/>
    <col min="17" max="18" width="16.66015625" style="1" customWidth="1"/>
    <col min="19" max="19" width="11.16015625" style="1" customWidth="1"/>
    <col min="20" max="16384" width="9.33203125" style="1" customWidth="1"/>
  </cols>
  <sheetData>
    <row r="3" spans="1:19" ht="63" customHeight="1">
      <c r="A3" s="64" t="s">
        <v>70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19" ht="15.75" customHeight="1" thickBot="1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</row>
    <row r="5" spans="1:19" s="2" customFormat="1" ht="30" customHeight="1">
      <c r="A5" s="66" t="s">
        <v>1</v>
      </c>
      <c r="B5" s="69" t="s">
        <v>2</v>
      </c>
      <c r="C5" s="72" t="s">
        <v>3</v>
      </c>
      <c r="D5" s="73"/>
      <c r="E5" s="74" t="s">
        <v>4</v>
      </c>
      <c r="F5" s="74" t="s">
        <v>5</v>
      </c>
      <c r="G5" s="74" t="s">
        <v>6</v>
      </c>
      <c r="H5" s="51" t="s">
        <v>7</v>
      </c>
      <c r="I5" s="54" t="s">
        <v>8</v>
      </c>
      <c r="J5" s="56"/>
      <c r="K5" s="51" t="s">
        <v>9</v>
      </c>
      <c r="L5" s="54" t="s">
        <v>10</v>
      </c>
      <c r="M5" s="55"/>
      <c r="N5" s="55"/>
      <c r="O5" s="55"/>
      <c r="P5" s="56"/>
      <c r="Q5" s="51" t="s">
        <v>11</v>
      </c>
      <c r="R5" s="51" t="s">
        <v>12</v>
      </c>
      <c r="S5" s="57" t="s">
        <v>13</v>
      </c>
    </row>
    <row r="6" spans="1:19" s="2" customFormat="1" ht="15" customHeight="1">
      <c r="A6" s="67"/>
      <c r="B6" s="70"/>
      <c r="C6" s="60" t="s">
        <v>14</v>
      </c>
      <c r="D6" s="60" t="s">
        <v>15</v>
      </c>
      <c r="E6" s="75"/>
      <c r="F6" s="75"/>
      <c r="G6" s="75"/>
      <c r="H6" s="52"/>
      <c r="I6" s="60" t="s">
        <v>16</v>
      </c>
      <c r="J6" s="60" t="s">
        <v>17</v>
      </c>
      <c r="K6" s="52"/>
      <c r="L6" s="60" t="s">
        <v>16</v>
      </c>
      <c r="M6" s="61" t="s">
        <v>18</v>
      </c>
      <c r="N6" s="62"/>
      <c r="O6" s="62"/>
      <c r="P6" s="63"/>
      <c r="Q6" s="52"/>
      <c r="R6" s="52"/>
      <c r="S6" s="58"/>
    </row>
    <row r="7" spans="1:19" s="2" customFormat="1" ht="130.5" customHeight="1">
      <c r="A7" s="67"/>
      <c r="B7" s="70"/>
      <c r="C7" s="52"/>
      <c r="D7" s="52"/>
      <c r="E7" s="75"/>
      <c r="F7" s="75"/>
      <c r="G7" s="75"/>
      <c r="H7" s="53"/>
      <c r="I7" s="53"/>
      <c r="J7" s="53"/>
      <c r="K7" s="53"/>
      <c r="L7" s="53"/>
      <c r="M7" s="3" t="s">
        <v>69</v>
      </c>
      <c r="N7" s="3" t="s">
        <v>19</v>
      </c>
      <c r="O7" s="3" t="s">
        <v>20</v>
      </c>
      <c r="P7" s="3" t="s">
        <v>21</v>
      </c>
      <c r="Q7" s="53"/>
      <c r="R7" s="53"/>
      <c r="S7" s="58"/>
    </row>
    <row r="8" spans="1:19" s="2" customFormat="1" ht="12.75">
      <c r="A8" s="68"/>
      <c r="B8" s="71"/>
      <c r="C8" s="53"/>
      <c r="D8" s="53"/>
      <c r="E8" s="76"/>
      <c r="F8" s="76"/>
      <c r="G8" s="76"/>
      <c r="H8" s="4" t="s">
        <v>22</v>
      </c>
      <c r="I8" s="4" t="s">
        <v>22</v>
      </c>
      <c r="J8" s="4" t="s">
        <v>22</v>
      </c>
      <c r="K8" s="4" t="s">
        <v>23</v>
      </c>
      <c r="L8" s="4" t="s">
        <v>24</v>
      </c>
      <c r="M8" s="4" t="s">
        <v>24</v>
      </c>
      <c r="N8" s="4" t="s">
        <v>24</v>
      </c>
      <c r="O8" s="4" t="s">
        <v>24</v>
      </c>
      <c r="P8" s="4" t="s">
        <v>24</v>
      </c>
      <c r="Q8" s="4" t="s">
        <v>25</v>
      </c>
      <c r="R8" s="4" t="s">
        <v>25</v>
      </c>
      <c r="S8" s="59"/>
    </row>
    <row r="9" spans="1:19" s="2" customFormat="1" ht="12.75">
      <c r="A9" s="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7">
        <v>19</v>
      </c>
    </row>
    <row r="10" spans="1:19" s="8" customFormat="1" ht="12.75">
      <c r="A10" s="47"/>
      <c r="B10" s="48"/>
      <c r="C10" s="10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7"/>
    </row>
    <row r="11" spans="1:20" s="8" customFormat="1" ht="12.75">
      <c r="A11" s="49" t="s">
        <v>26</v>
      </c>
      <c r="B11" s="50"/>
      <c r="C11" s="6"/>
      <c r="D11" s="6"/>
      <c r="E11" s="6"/>
      <c r="F11" s="6"/>
      <c r="G11" s="6"/>
      <c r="H11" s="11">
        <f aca="true" t="shared" si="0" ref="H11:M11">SUM(H12:H28)</f>
        <v>73731.6</v>
      </c>
      <c r="I11" s="11">
        <f t="shared" si="0"/>
        <v>66108.5</v>
      </c>
      <c r="J11" s="11">
        <f t="shared" si="0"/>
        <v>15837.899999999998</v>
      </c>
      <c r="K11" s="11">
        <f t="shared" si="0"/>
        <v>2829</v>
      </c>
      <c r="L11" s="11">
        <f>SUM(L12:L28)</f>
        <v>12416614</v>
      </c>
      <c r="M11" s="11">
        <f t="shared" si="0"/>
        <v>5555192.64</v>
      </c>
      <c r="N11" s="11"/>
      <c r="O11" s="11">
        <f>SUM(O12:O28)</f>
        <v>6861421.359999999</v>
      </c>
      <c r="P11" s="6"/>
      <c r="Q11" s="11">
        <f aca="true" t="shared" si="1" ref="Q11:Q28">L11/H11</f>
        <v>168.40288288874783</v>
      </c>
      <c r="R11" s="6"/>
      <c r="S11" s="7"/>
      <c r="T11" s="12"/>
    </row>
    <row r="12" spans="1:22" s="8" customFormat="1" ht="28.5" customHeight="1">
      <c r="A12" s="13">
        <v>1</v>
      </c>
      <c r="B12" s="14" t="s">
        <v>27</v>
      </c>
      <c r="C12" s="15">
        <v>1990</v>
      </c>
      <c r="D12" s="6" t="s">
        <v>28</v>
      </c>
      <c r="E12" s="6" t="s">
        <v>29</v>
      </c>
      <c r="F12" s="6">
        <v>9</v>
      </c>
      <c r="G12" s="6">
        <v>3</v>
      </c>
      <c r="H12" s="6">
        <v>6088.7</v>
      </c>
      <c r="I12" s="6">
        <v>5339.6</v>
      </c>
      <c r="J12" s="6">
        <v>1855.8</v>
      </c>
      <c r="K12" s="4">
        <v>251</v>
      </c>
      <c r="L12" s="16">
        <f>M12+O12</f>
        <v>1049280</v>
      </c>
      <c r="M12" s="11">
        <v>469447.74</v>
      </c>
      <c r="N12" s="11"/>
      <c r="O12" s="11">
        <v>579832.26</v>
      </c>
      <c r="P12" s="11"/>
      <c r="Q12" s="11">
        <f t="shared" si="1"/>
        <v>172.3323533759259</v>
      </c>
      <c r="R12" s="16">
        <v>9740</v>
      </c>
      <c r="S12" s="18" t="s">
        <v>68</v>
      </c>
      <c r="T12" s="19"/>
      <c r="V12" s="20"/>
    </row>
    <row r="13" spans="1:20" s="8" customFormat="1" ht="28.5" customHeight="1">
      <c r="A13" s="13">
        <f aca="true" t="shared" si="2" ref="A13:A28">A12+1</f>
        <v>2</v>
      </c>
      <c r="B13" s="14" t="s">
        <v>30</v>
      </c>
      <c r="C13" s="15">
        <v>1979</v>
      </c>
      <c r="D13" s="6" t="s">
        <v>28</v>
      </c>
      <c r="E13" s="6" t="s">
        <v>29</v>
      </c>
      <c r="F13" s="6">
        <v>9</v>
      </c>
      <c r="G13" s="6">
        <v>4</v>
      </c>
      <c r="H13" s="6">
        <v>7926.5</v>
      </c>
      <c r="I13" s="6">
        <v>6937.5</v>
      </c>
      <c r="J13" s="6">
        <v>2424.9</v>
      </c>
      <c r="K13" s="4">
        <v>325</v>
      </c>
      <c r="L13" s="16">
        <f aca="true" t="shared" si="3" ref="L13:L28">M13+O13</f>
        <v>2247834</v>
      </c>
      <c r="M13" s="11">
        <v>1005680.6</v>
      </c>
      <c r="N13" s="11"/>
      <c r="O13" s="11">
        <v>1242153.4</v>
      </c>
      <c r="P13" s="11"/>
      <c r="Q13" s="11">
        <f t="shared" si="1"/>
        <v>283.58468428688576</v>
      </c>
      <c r="R13" s="16">
        <v>9740</v>
      </c>
      <c r="S13" s="18" t="s">
        <v>68</v>
      </c>
      <c r="T13" s="21"/>
    </row>
    <row r="14" spans="1:20" s="8" customFormat="1" ht="28.5" customHeight="1">
      <c r="A14" s="13">
        <f t="shared" si="2"/>
        <v>3</v>
      </c>
      <c r="B14" s="14" t="s">
        <v>31</v>
      </c>
      <c r="C14" s="15">
        <v>1977</v>
      </c>
      <c r="D14" s="6" t="s">
        <v>28</v>
      </c>
      <c r="E14" s="6" t="s">
        <v>29</v>
      </c>
      <c r="F14" s="6">
        <v>5</v>
      </c>
      <c r="G14" s="6">
        <v>5</v>
      </c>
      <c r="H14" s="6">
        <v>4678.6</v>
      </c>
      <c r="I14" s="6">
        <v>4102.9</v>
      </c>
      <c r="J14" s="6">
        <v>1476.4</v>
      </c>
      <c r="K14" s="4">
        <v>190</v>
      </c>
      <c r="L14" s="16">
        <f t="shared" si="3"/>
        <v>1719500</v>
      </c>
      <c r="M14" s="11">
        <v>769304.3</v>
      </c>
      <c r="N14" s="11"/>
      <c r="O14" s="11">
        <v>950195.7</v>
      </c>
      <c r="P14" s="11"/>
      <c r="Q14" s="11">
        <f t="shared" si="1"/>
        <v>367.5244731329885</v>
      </c>
      <c r="R14" s="16">
        <v>9740</v>
      </c>
      <c r="S14" s="18" t="s">
        <v>68</v>
      </c>
      <c r="T14" s="21"/>
    </row>
    <row r="15" spans="1:20" s="8" customFormat="1" ht="28.5" customHeight="1">
      <c r="A15" s="13">
        <f t="shared" si="2"/>
        <v>4</v>
      </c>
      <c r="B15" s="14" t="s">
        <v>32</v>
      </c>
      <c r="C15" s="15">
        <v>1991</v>
      </c>
      <c r="D15" s="6" t="s">
        <v>28</v>
      </c>
      <c r="E15" s="6" t="s">
        <v>29</v>
      </c>
      <c r="F15" s="6">
        <v>5</v>
      </c>
      <c r="G15" s="6">
        <v>4</v>
      </c>
      <c r="H15" s="6">
        <v>3551.9</v>
      </c>
      <c r="I15" s="6">
        <v>3176.2</v>
      </c>
      <c r="J15" s="6">
        <v>164.7</v>
      </c>
      <c r="K15" s="4">
        <v>120</v>
      </c>
      <c r="L15" s="16">
        <f t="shared" si="3"/>
        <v>500000</v>
      </c>
      <c r="M15" s="17">
        <v>223700</v>
      </c>
      <c r="N15" s="11"/>
      <c r="O15" s="11">
        <v>276300</v>
      </c>
      <c r="P15" s="11"/>
      <c r="Q15" s="11">
        <f t="shared" si="1"/>
        <v>140.7697288775022</v>
      </c>
      <c r="R15" s="16">
        <v>9740</v>
      </c>
      <c r="S15" s="18" t="s">
        <v>68</v>
      </c>
      <c r="T15" s="21"/>
    </row>
    <row r="16" spans="1:20" s="8" customFormat="1" ht="28.5" customHeight="1">
      <c r="A16" s="13">
        <f t="shared" si="2"/>
        <v>5</v>
      </c>
      <c r="B16" s="14" t="s">
        <v>33</v>
      </c>
      <c r="C16" s="15">
        <v>1967</v>
      </c>
      <c r="D16" s="6" t="s">
        <v>28</v>
      </c>
      <c r="E16" s="6" t="s">
        <v>34</v>
      </c>
      <c r="F16" s="6">
        <v>5</v>
      </c>
      <c r="G16" s="6">
        <v>3</v>
      </c>
      <c r="H16" s="22">
        <v>2433</v>
      </c>
      <c r="I16" s="22">
        <f>2234.8</f>
        <v>2234.8</v>
      </c>
      <c r="J16" s="6">
        <v>558.8</v>
      </c>
      <c r="K16" s="4">
        <v>96</v>
      </c>
      <c r="L16" s="16">
        <f t="shared" si="3"/>
        <v>500000</v>
      </c>
      <c r="M16" s="17">
        <v>223700</v>
      </c>
      <c r="N16" s="11"/>
      <c r="O16" s="11">
        <v>276300</v>
      </c>
      <c r="P16" s="11"/>
      <c r="Q16" s="11">
        <f t="shared" si="1"/>
        <v>205.5076037813399</v>
      </c>
      <c r="R16" s="16">
        <v>9740</v>
      </c>
      <c r="S16" s="18" t="s">
        <v>68</v>
      </c>
      <c r="T16" s="21"/>
    </row>
    <row r="17" spans="1:20" s="8" customFormat="1" ht="28.5" customHeight="1">
      <c r="A17" s="13">
        <f t="shared" si="2"/>
        <v>6</v>
      </c>
      <c r="B17" s="14" t="s">
        <v>35</v>
      </c>
      <c r="C17" s="15">
        <v>1981</v>
      </c>
      <c r="D17" s="6" t="s">
        <v>28</v>
      </c>
      <c r="E17" s="6" t="s">
        <v>29</v>
      </c>
      <c r="F17" s="6">
        <v>5</v>
      </c>
      <c r="G17" s="6">
        <v>3</v>
      </c>
      <c r="H17" s="6">
        <v>3963.6</v>
      </c>
      <c r="I17" s="6">
        <f>3457.6+16.5</f>
        <v>3474.1</v>
      </c>
      <c r="J17" s="6">
        <v>784.8</v>
      </c>
      <c r="K17" s="4">
        <v>157</v>
      </c>
      <c r="L17" s="16">
        <f t="shared" si="3"/>
        <v>500000</v>
      </c>
      <c r="M17" s="17">
        <v>223700</v>
      </c>
      <c r="N17" s="11"/>
      <c r="O17" s="11">
        <v>276300</v>
      </c>
      <c r="P17" s="11"/>
      <c r="Q17" s="11">
        <f t="shared" si="1"/>
        <v>126.14794631143405</v>
      </c>
      <c r="R17" s="16">
        <v>9740</v>
      </c>
      <c r="S17" s="18" t="s">
        <v>68</v>
      </c>
      <c r="T17" s="21"/>
    </row>
    <row r="18" spans="1:20" s="8" customFormat="1" ht="28.5" customHeight="1">
      <c r="A18" s="13">
        <f t="shared" si="2"/>
        <v>7</v>
      </c>
      <c r="B18" s="14" t="s">
        <v>36</v>
      </c>
      <c r="C18" s="15">
        <v>1981</v>
      </c>
      <c r="D18" s="6" t="s">
        <v>28</v>
      </c>
      <c r="E18" s="6" t="s">
        <v>29</v>
      </c>
      <c r="F18" s="6">
        <v>5</v>
      </c>
      <c r="G18" s="6">
        <v>5</v>
      </c>
      <c r="H18" s="6">
        <v>2575.9</v>
      </c>
      <c r="I18" s="6">
        <f>2250.6+214.1</f>
        <v>2464.7</v>
      </c>
      <c r="J18" s="6">
        <v>296.5</v>
      </c>
      <c r="K18" s="4">
        <v>105</v>
      </c>
      <c r="L18" s="16">
        <f t="shared" si="3"/>
        <v>600000</v>
      </c>
      <c r="M18" s="17">
        <v>268440</v>
      </c>
      <c r="N18" s="11"/>
      <c r="O18" s="11">
        <v>331560</v>
      </c>
      <c r="P18" s="11"/>
      <c r="Q18" s="11">
        <f t="shared" si="1"/>
        <v>232.92829690593578</v>
      </c>
      <c r="R18" s="16">
        <v>9740</v>
      </c>
      <c r="S18" s="18" t="s">
        <v>68</v>
      </c>
      <c r="T18" s="21"/>
    </row>
    <row r="19" spans="1:20" s="8" customFormat="1" ht="28.5" customHeight="1">
      <c r="A19" s="13">
        <f t="shared" si="2"/>
        <v>8</v>
      </c>
      <c r="B19" s="14" t="s">
        <v>37</v>
      </c>
      <c r="C19" s="15">
        <v>1981</v>
      </c>
      <c r="D19" s="6" t="s">
        <v>28</v>
      </c>
      <c r="E19" s="6" t="s">
        <v>29</v>
      </c>
      <c r="F19" s="6">
        <v>5</v>
      </c>
      <c r="G19" s="6">
        <v>3</v>
      </c>
      <c r="H19" s="6">
        <v>2569.3</v>
      </c>
      <c r="I19" s="6">
        <f>2106.2+132.8</f>
        <v>2239</v>
      </c>
      <c r="J19" s="6">
        <v>598.2</v>
      </c>
      <c r="K19" s="4">
        <v>106</v>
      </c>
      <c r="L19" s="16">
        <f t="shared" si="3"/>
        <v>600000</v>
      </c>
      <c r="M19" s="17">
        <v>268440</v>
      </c>
      <c r="N19" s="11"/>
      <c r="O19" s="11">
        <v>331560</v>
      </c>
      <c r="P19" s="11"/>
      <c r="Q19" s="11">
        <f t="shared" si="1"/>
        <v>233.52664149768418</v>
      </c>
      <c r="R19" s="16">
        <v>9740</v>
      </c>
      <c r="S19" s="18" t="s">
        <v>68</v>
      </c>
      <c r="T19" s="21"/>
    </row>
    <row r="20" spans="1:20" s="8" customFormat="1" ht="28.5" customHeight="1">
      <c r="A20" s="13">
        <f t="shared" si="2"/>
        <v>9</v>
      </c>
      <c r="B20" s="14" t="s">
        <v>38</v>
      </c>
      <c r="C20" s="15">
        <v>1973.85</v>
      </c>
      <c r="D20" s="6" t="s">
        <v>28</v>
      </c>
      <c r="E20" s="6" t="s">
        <v>29</v>
      </c>
      <c r="F20" s="6">
        <v>5</v>
      </c>
      <c r="G20" s="6">
        <v>6</v>
      </c>
      <c r="H20" s="6">
        <v>5813.2</v>
      </c>
      <c r="I20" s="6">
        <f>5130.9+92.3</f>
        <v>5223.2</v>
      </c>
      <c r="J20" s="6">
        <v>1977.8</v>
      </c>
      <c r="K20" s="4">
        <v>192</v>
      </c>
      <c r="L20" s="16">
        <f t="shared" si="3"/>
        <v>400000</v>
      </c>
      <c r="M20" s="17">
        <v>178960</v>
      </c>
      <c r="N20" s="11"/>
      <c r="O20" s="11">
        <v>221040</v>
      </c>
      <c r="P20" s="11"/>
      <c r="Q20" s="11">
        <f t="shared" si="1"/>
        <v>68.80891763572559</v>
      </c>
      <c r="R20" s="16">
        <v>9740</v>
      </c>
      <c r="S20" s="18" t="s">
        <v>68</v>
      </c>
      <c r="T20" s="21"/>
    </row>
    <row r="21" spans="1:20" s="8" customFormat="1" ht="28.5" customHeight="1">
      <c r="A21" s="13">
        <f t="shared" si="2"/>
        <v>10</v>
      </c>
      <c r="B21" s="14" t="s">
        <v>39</v>
      </c>
      <c r="C21" s="15">
        <v>1972.85</v>
      </c>
      <c r="D21" s="6" t="s">
        <v>28</v>
      </c>
      <c r="E21" s="6" t="s">
        <v>34</v>
      </c>
      <c r="F21" s="6">
        <v>5</v>
      </c>
      <c r="G21" s="6">
        <v>7</v>
      </c>
      <c r="H21" s="6">
        <v>6353.3</v>
      </c>
      <c r="I21" s="6">
        <f>5672.6</f>
        <v>5672.6</v>
      </c>
      <c r="J21" s="6">
        <v>1334</v>
      </c>
      <c r="K21" s="4">
        <v>248</v>
      </c>
      <c r="L21" s="16">
        <f t="shared" si="3"/>
        <v>400000</v>
      </c>
      <c r="M21" s="17">
        <v>178960</v>
      </c>
      <c r="N21" s="11"/>
      <c r="O21" s="11">
        <v>221040</v>
      </c>
      <c r="P21" s="11"/>
      <c r="Q21" s="11">
        <f t="shared" si="1"/>
        <v>62.95940692238679</v>
      </c>
      <c r="R21" s="16">
        <v>9740</v>
      </c>
      <c r="S21" s="18" t="s">
        <v>68</v>
      </c>
      <c r="T21" s="21"/>
    </row>
    <row r="22" spans="1:20" s="8" customFormat="1" ht="28.5" customHeight="1">
      <c r="A22" s="13">
        <f t="shared" si="2"/>
        <v>11</v>
      </c>
      <c r="B22" s="14" t="s">
        <v>40</v>
      </c>
      <c r="C22" s="15">
        <v>1986</v>
      </c>
      <c r="D22" s="6" t="s">
        <v>28</v>
      </c>
      <c r="E22" s="6" t="s">
        <v>34</v>
      </c>
      <c r="F22" s="6">
        <v>5</v>
      </c>
      <c r="G22" s="6">
        <v>6</v>
      </c>
      <c r="H22" s="6">
        <v>6453.3</v>
      </c>
      <c r="I22" s="6">
        <f>5421.5+511.6</f>
        <v>5933.1</v>
      </c>
      <c r="J22" s="6">
        <v>1728.3</v>
      </c>
      <c r="K22" s="4">
        <v>231</v>
      </c>
      <c r="L22" s="16">
        <f t="shared" si="3"/>
        <v>400000</v>
      </c>
      <c r="M22" s="17">
        <v>178960</v>
      </c>
      <c r="N22" s="11"/>
      <c r="O22" s="11">
        <v>221040</v>
      </c>
      <c r="P22" s="11"/>
      <c r="Q22" s="11">
        <f t="shared" si="1"/>
        <v>61.98379123859111</v>
      </c>
      <c r="R22" s="16">
        <v>9740</v>
      </c>
      <c r="S22" s="18" t="s">
        <v>68</v>
      </c>
      <c r="T22" s="21"/>
    </row>
    <row r="23" spans="1:20" s="8" customFormat="1" ht="28.5" customHeight="1">
      <c r="A23" s="13">
        <f t="shared" si="2"/>
        <v>12</v>
      </c>
      <c r="B23" s="14" t="s">
        <v>41</v>
      </c>
      <c r="C23" s="15">
        <v>1987</v>
      </c>
      <c r="D23" s="6" t="s">
        <v>28</v>
      </c>
      <c r="E23" s="6" t="s">
        <v>29</v>
      </c>
      <c r="F23" s="6">
        <v>6</v>
      </c>
      <c r="G23" s="6">
        <v>6</v>
      </c>
      <c r="H23" s="6">
        <v>4786.1</v>
      </c>
      <c r="I23" s="6">
        <v>4287.9</v>
      </c>
      <c r="J23" s="6">
        <v>955.8</v>
      </c>
      <c r="K23" s="4">
        <v>208</v>
      </c>
      <c r="L23" s="16">
        <f t="shared" si="3"/>
        <v>600000</v>
      </c>
      <c r="M23" s="17">
        <v>268440</v>
      </c>
      <c r="N23" s="11"/>
      <c r="O23" s="11">
        <v>331560</v>
      </c>
      <c r="P23" s="11"/>
      <c r="Q23" s="11">
        <f t="shared" si="1"/>
        <v>125.36303044232255</v>
      </c>
      <c r="R23" s="16">
        <v>9740</v>
      </c>
      <c r="S23" s="18" t="s">
        <v>68</v>
      </c>
      <c r="T23" s="21"/>
    </row>
    <row r="24" spans="1:20" s="8" customFormat="1" ht="28.5" customHeight="1">
      <c r="A24" s="13">
        <f t="shared" si="2"/>
        <v>13</v>
      </c>
      <c r="B24" s="14" t="s">
        <v>42</v>
      </c>
      <c r="C24" s="15">
        <v>1988</v>
      </c>
      <c r="D24" s="6" t="s">
        <v>28</v>
      </c>
      <c r="E24" s="6" t="s">
        <v>29</v>
      </c>
      <c r="F24" s="6">
        <v>5</v>
      </c>
      <c r="G24" s="6">
        <v>1</v>
      </c>
      <c r="H24" s="6">
        <v>946.8</v>
      </c>
      <c r="I24" s="6">
        <v>853.5</v>
      </c>
      <c r="J24" s="6">
        <v>55.6</v>
      </c>
      <c r="K24" s="4">
        <v>45</v>
      </c>
      <c r="L24" s="16">
        <f t="shared" si="3"/>
        <v>600000</v>
      </c>
      <c r="M24" s="11">
        <f>268440</f>
        <v>268440</v>
      </c>
      <c r="N24" s="11"/>
      <c r="O24" s="11">
        <f>331560</f>
        <v>331560</v>
      </c>
      <c r="P24" s="11"/>
      <c r="Q24" s="11">
        <f t="shared" si="1"/>
        <v>633.7135614702155</v>
      </c>
      <c r="R24" s="16">
        <v>9740</v>
      </c>
      <c r="S24" s="18" t="s">
        <v>68</v>
      </c>
      <c r="T24" s="21"/>
    </row>
    <row r="25" spans="1:20" s="8" customFormat="1" ht="28.5" customHeight="1">
      <c r="A25" s="13">
        <f t="shared" si="2"/>
        <v>14</v>
      </c>
      <c r="B25" s="14" t="s">
        <v>43</v>
      </c>
      <c r="C25" s="15">
        <v>1987</v>
      </c>
      <c r="D25" s="6" t="s">
        <v>28</v>
      </c>
      <c r="E25" s="6" t="s">
        <v>29</v>
      </c>
      <c r="F25" s="6">
        <v>5</v>
      </c>
      <c r="G25" s="6">
        <v>8</v>
      </c>
      <c r="H25" s="6">
        <v>6060.5</v>
      </c>
      <c r="I25" s="6">
        <f>5484+16.3</f>
        <v>5500.3</v>
      </c>
      <c r="J25" s="6">
        <v>1044.4</v>
      </c>
      <c r="K25" s="4">
        <v>293</v>
      </c>
      <c r="L25" s="16">
        <f t="shared" si="3"/>
        <v>600000</v>
      </c>
      <c r="M25" s="17">
        <v>268440</v>
      </c>
      <c r="N25" s="11"/>
      <c r="O25" s="11">
        <v>331560</v>
      </c>
      <c r="P25" s="11"/>
      <c r="Q25" s="11">
        <f t="shared" si="1"/>
        <v>99.00173253031929</v>
      </c>
      <c r="R25" s="16">
        <v>9740</v>
      </c>
      <c r="S25" s="18" t="s">
        <v>68</v>
      </c>
      <c r="T25" s="21"/>
    </row>
    <row r="26" spans="1:20" s="8" customFormat="1" ht="28.5" customHeight="1">
      <c r="A26" s="13">
        <f t="shared" si="2"/>
        <v>15</v>
      </c>
      <c r="B26" s="14" t="s">
        <v>44</v>
      </c>
      <c r="C26" s="15">
        <v>1965</v>
      </c>
      <c r="D26" s="6" t="s">
        <v>28</v>
      </c>
      <c r="E26" s="6" t="s">
        <v>34</v>
      </c>
      <c r="F26" s="6">
        <v>5</v>
      </c>
      <c r="G26" s="6">
        <v>4</v>
      </c>
      <c r="H26" s="6">
        <v>4183.5</v>
      </c>
      <c r="I26" s="6">
        <f>3262.6+670.1</f>
        <v>3932.7</v>
      </c>
      <c r="J26" s="6">
        <v>252.2</v>
      </c>
      <c r="K26" s="4">
        <v>114</v>
      </c>
      <c r="L26" s="16">
        <f t="shared" si="3"/>
        <v>600000</v>
      </c>
      <c r="M26" s="17">
        <v>268440</v>
      </c>
      <c r="N26" s="11"/>
      <c r="O26" s="11">
        <v>331560</v>
      </c>
      <c r="P26" s="11"/>
      <c r="Q26" s="11">
        <f t="shared" si="1"/>
        <v>143.42058085335245</v>
      </c>
      <c r="R26" s="16">
        <v>9740</v>
      </c>
      <c r="S26" s="18" t="s">
        <v>68</v>
      </c>
      <c r="T26" s="21"/>
    </row>
    <row r="27" spans="1:20" s="8" customFormat="1" ht="28.5" customHeight="1">
      <c r="A27" s="13">
        <f t="shared" si="2"/>
        <v>16</v>
      </c>
      <c r="B27" s="14" t="s">
        <v>45</v>
      </c>
      <c r="C27" s="15">
        <v>1969</v>
      </c>
      <c r="D27" s="6" t="s">
        <v>28</v>
      </c>
      <c r="E27" s="6" t="s">
        <v>34</v>
      </c>
      <c r="F27" s="6">
        <v>3</v>
      </c>
      <c r="G27" s="6">
        <v>3</v>
      </c>
      <c r="H27" s="6">
        <v>3298.4</v>
      </c>
      <c r="I27" s="6">
        <f>2621.2+187.7</f>
        <v>2808.8999999999996</v>
      </c>
      <c r="J27" s="6">
        <v>284.9</v>
      </c>
      <c r="K27" s="4">
        <v>75</v>
      </c>
      <c r="L27" s="16">
        <f t="shared" si="3"/>
        <v>600000</v>
      </c>
      <c r="M27" s="17">
        <v>268440</v>
      </c>
      <c r="N27" s="11"/>
      <c r="O27" s="11">
        <v>331560</v>
      </c>
      <c r="P27" s="11"/>
      <c r="Q27" s="11">
        <f t="shared" si="1"/>
        <v>181.90637885035167</v>
      </c>
      <c r="R27" s="16">
        <v>9740</v>
      </c>
      <c r="S27" s="18" t="s">
        <v>68</v>
      </c>
      <c r="T27" s="21"/>
    </row>
    <row r="28" spans="1:20" s="8" customFormat="1" ht="28.5" customHeight="1" thickBot="1">
      <c r="A28" s="23">
        <f t="shared" si="2"/>
        <v>17</v>
      </c>
      <c r="B28" s="24" t="s">
        <v>46</v>
      </c>
      <c r="C28" s="25">
        <v>1960</v>
      </c>
      <c r="D28" s="26" t="s">
        <v>28</v>
      </c>
      <c r="E28" s="26" t="s">
        <v>34</v>
      </c>
      <c r="F28" s="26">
        <v>5</v>
      </c>
      <c r="G28" s="26">
        <v>2</v>
      </c>
      <c r="H28" s="26">
        <v>2049</v>
      </c>
      <c r="I28" s="26">
        <f>1601+326.5</f>
        <v>1927.5</v>
      </c>
      <c r="J28" s="26">
        <v>44.8</v>
      </c>
      <c r="K28" s="27">
        <v>73</v>
      </c>
      <c r="L28" s="16">
        <f t="shared" si="3"/>
        <v>500000</v>
      </c>
      <c r="M28" s="29">
        <v>223700</v>
      </c>
      <c r="N28" s="30"/>
      <c r="O28" s="30">
        <v>276300</v>
      </c>
      <c r="P28" s="30"/>
      <c r="Q28" s="30">
        <f t="shared" si="1"/>
        <v>244.0214738897023</v>
      </c>
      <c r="R28" s="28">
        <v>9740</v>
      </c>
      <c r="S28" s="18" t="s">
        <v>68</v>
      </c>
      <c r="T28" s="21"/>
    </row>
  </sheetData>
  <sheetProtection/>
  <mergeCells count="23">
    <mergeCell ref="A3:S3"/>
    <mergeCell ref="A4:S4"/>
    <mergeCell ref="A5:A8"/>
    <mergeCell ref="B5:B8"/>
    <mergeCell ref="C5:D5"/>
    <mergeCell ref="E5:E8"/>
    <mergeCell ref="F5:F8"/>
    <mergeCell ref="G5:G8"/>
    <mergeCell ref="H5:H7"/>
    <mergeCell ref="I5:J5"/>
    <mergeCell ref="S5:S8"/>
    <mergeCell ref="C6:C8"/>
    <mergeCell ref="D6:D8"/>
    <mergeCell ref="I6:I7"/>
    <mergeCell ref="J6:J7"/>
    <mergeCell ref="L6:L7"/>
    <mergeCell ref="M6:P6"/>
    <mergeCell ref="A10:B10"/>
    <mergeCell ref="A11:B11"/>
    <mergeCell ref="K5:K7"/>
    <mergeCell ref="L5:P5"/>
    <mergeCell ref="Q5:Q7"/>
    <mergeCell ref="R5:R7"/>
  </mergeCells>
  <printOptions/>
  <pageMargins left="0" right="0" top="0" bottom="0" header="0" footer="0"/>
  <pageSetup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29"/>
  <sheetViews>
    <sheetView view="pageBreakPreview" zoomScale="110" zoomScaleSheetLayoutView="110" zoomScalePageLayoutView="0" workbookViewId="0" topLeftCell="E1">
      <selection activeCell="A3" sqref="A3:Q3"/>
    </sheetView>
  </sheetViews>
  <sheetFormatPr defaultColWidth="9.33203125" defaultRowHeight="12.75"/>
  <cols>
    <col min="1" max="1" width="11.16015625" style="0" customWidth="1"/>
    <col min="2" max="2" width="44.5" style="0" customWidth="1"/>
    <col min="3" max="4" width="16.66015625" style="0" customWidth="1"/>
    <col min="5" max="5" width="11.16015625" style="0" customWidth="1"/>
    <col min="6" max="6" width="16.66015625" style="0" customWidth="1"/>
    <col min="7" max="7" width="11.16015625" style="0" customWidth="1"/>
    <col min="8" max="8" width="16.66015625" style="0" customWidth="1"/>
    <col min="9" max="9" width="11.16015625" style="0" customWidth="1"/>
    <col min="10" max="10" width="16.66015625" style="0" customWidth="1"/>
    <col min="11" max="11" width="11.16015625" style="0" customWidth="1"/>
    <col min="12" max="12" width="16.66015625" style="0" customWidth="1"/>
    <col min="13" max="13" width="11.16015625" style="0" customWidth="1"/>
    <col min="14" max="17" width="16.66015625" style="0" customWidth="1"/>
  </cols>
  <sheetData>
    <row r="3" spans="1:17" ht="49.5" customHeight="1">
      <c r="A3" s="82" t="s">
        <v>71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ht="15.75" customHeight="1">
      <c r="A4" s="83" t="s">
        <v>47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ht="13.5" customHeight="1" thickBot="1"/>
    <row r="6" spans="1:19" s="31" customFormat="1" ht="30" customHeight="1">
      <c r="A6" s="84" t="s">
        <v>48</v>
      </c>
      <c r="B6" s="87" t="s">
        <v>2</v>
      </c>
      <c r="C6" s="87" t="s">
        <v>49</v>
      </c>
      <c r="D6" s="90" t="s">
        <v>50</v>
      </c>
      <c r="E6" s="91"/>
      <c r="F6" s="91"/>
      <c r="G6" s="91"/>
      <c r="H6" s="91"/>
      <c r="I6" s="91"/>
      <c r="J6" s="91"/>
      <c r="K6" s="91"/>
      <c r="L6" s="91"/>
      <c r="M6" s="91"/>
      <c r="N6" s="92"/>
      <c r="O6" s="93" t="s">
        <v>51</v>
      </c>
      <c r="P6" s="94"/>
      <c r="Q6" s="94"/>
      <c r="R6" s="95"/>
      <c r="S6" s="32"/>
    </row>
    <row r="7" spans="1:19" s="31" customFormat="1" ht="62.25" customHeight="1">
      <c r="A7" s="85"/>
      <c r="B7" s="88"/>
      <c r="C7" s="88"/>
      <c r="D7" s="33" t="s">
        <v>52</v>
      </c>
      <c r="E7" s="77" t="s">
        <v>53</v>
      </c>
      <c r="F7" s="78"/>
      <c r="G7" s="77" t="s">
        <v>54</v>
      </c>
      <c r="H7" s="78"/>
      <c r="I7" s="77" t="s">
        <v>55</v>
      </c>
      <c r="J7" s="78"/>
      <c r="K7" s="77" t="s">
        <v>56</v>
      </c>
      <c r="L7" s="78"/>
      <c r="M7" s="77" t="s">
        <v>57</v>
      </c>
      <c r="N7" s="78"/>
      <c r="O7" s="34" t="s">
        <v>58</v>
      </c>
      <c r="P7" s="34" t="s">
        <v>59</v>
      </c>
      <c r="Q7" s="34" t="s">
        <v>60</v>
      </c>
      <c r="R7" s="35" t="s">
        <v>61</v>
      </c>
      <c r="S7" s="32"/>
    </row>
    <row r="8" spans="1:19" s="31" customFormat="1" ht="12.75">
      <c r="A8" s="86"/>
      <c r="B8" s="89"/>
      <c r="C8" s="33" t="s">
        <v>24</v>
      </c>
      <c r="D8" s="33" t="s">
        <v>24</v>
      </c>
      <c r="E8" s="33" t="s">
        <v>62</v>
      </c>
      <c r="F8" s="33" t="s">
        <v>24</v>
      </c>
      <c r="G8" s="33" t="s">
        <v>63</v>
      </c>
      <c r="H8" s="33" t="s">
        <v>24</v>
      </c>
      <c r="I8" s="33" t="s">
        <v>63</v>
      </c>
      <c r="J8" s="33" t="s">
        <v>24</v>
      </c>
      <c r="K8" s="33" t="s">
        <v>63</v>
      </c>
      <c r="L8" s="33" t="s">
        <v>24</v>
      </c>
      <c r="M8" s="33" t="s">
        <v>64</v>
      </c>
      <c r="N8" s="33" t="s">
        <v>24</v>
      </c>
      <c r="O8" s="33" t="s">
        <v>24</v>
      </c>
      <c r="P8" s="33" t="s">
        <v>65</v>
      </c>
      <c r="Q8" s="33" t="s">
        <v>24</v>
      </c>
      <c r="R8" s="36" t="s">
        <v>24</v>
      </c>
      <c r="S8" s="32"/>
    </row>
    <row r="9" spans="1:19" s="31" customFormat="1" ht="12.75">
      <c r="A9" s="37">
        <v>1</v>
      </c>
      <c r="B9" s="38">
        <v>2</v>
      </c>
      <c r="C9" s="38">
        <v>3</v>
      </c>
      <c r="D9" s="38">
        <v>4</v>
      </c>
      <c r="E9" s="38">
        <v>5</v>
      </c>
      <c r="F9" s="38">
        <v>6</v>
      </c>
      <c r="G9" s="38">
        <v>7</v>
      </c>
      <c r="H9" s="38">
        <v>8</v>
      </c>
      <c r="I9" s="38">
        <v>9</v>
      </c>
      <c r="J9" s="38">
        <v>10</v>
      </c>
      <c r="K9" s="38">
        <v>11</v>
      </c>
      <c r="L9" s="38">
        <v>12</v>
      </c>
      <c r="M9" s="38">
        <v>13</v>
      </c>
      <c r="N9" s="38">
        <v>14</v>
      </c>
      <c r="O9" s="38">
        <v>15</v>
      </c>
      <c r="P9" s="38">
        <v>16</v>
      </c>
      <c r="Q9" s="38">
        <v>17</v>
      </c>
      <c r="R9" s="39">
        <v>18</v>
      </c>
      <c r="S9" s="32"/>
    </row>
    <row r="10" spans="1:19" s="8" customFormat="1" ht="12.75">
      <c r="A10" s="9"/>
      <c r="B10" s="40" t="s">
        <v>66</v>
      </c>
      <c r="C10" s="4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7"/>
      <c r="S10" s="41"/>
    </row>
    <row r="11" spans="1:19" s="31" customFormat="1" ht="12.75">
      <c r="A11" s="79" t="s">
        <v>67</v>
      </c>
      <c r="B11" s="80"/>
      <c r="C11" s="17">
        <f>SUM(C12:C28)</f>
        <v>12416614</v>
      </c>
      <c r="D11" s="17">
        <f>SUM(D12:D28)</f>
        <v>7400000</v>
      </c>
      <c r="E11" s="17">
        <f aca="true" t="shared" si="0" ref="E11:N11">SUM(E12:E28)</f>
        <v>0</v>
      </c>
      <c r="F11" s="17">
        <f t="shared" si="0"/>
        <v>0</v>
      </c>
      <c r="G11" s="17">
        <f t="shared" si="0"/>
        <v>1243</v>
      </c>
      <c r="H11" s="17">
        <f t="shared" si="0"/>
        <v>1719500</v>
      </c>
      <c r="I11" s="17">
        <f t="shared" si="0"/>
        <v>0</v>
      </c>
      <c r="J11" s="17">
        <f t="shared" si="0"/>
        <v>0</v>
      </c>
      <c r="K11" s="17">
        <f t="shared" si="0"/>
        <v>3779</v>
      </c>
      <c r="L11" s="17">
        <f t="shared" si="0"/>
        <v>3297114</v>
      </c>
      <c r="M11" s="17">
        <f t="shared" si="0"/>
        <v>0</v>
      </c>
      <c r="N11" s="17">
        <f t="shared" si="0"/>
        <v>0</v>
      </c>
      <c r="O11" s="17"/>
      <c r="P11" s="38"/>
      <c r="Q11" s="38"/>
      <c r="R11" s="39"/>
      <c r="S11" s="32"/>
    </row>
    <row r="12" spans="1:19" s="31" customFormat="1" ht="12.75">
      <c r="A12" s="37">
        <v>1</v>
      </c>
      <c r="B12" s="14" t="s">
        <v>27</v>
      </c>
      <c r="C12" s="17">
        <f>L12</f>
        <v>1049280</v>
      </c>
      <c r="D12" s="38"/>
      <c r="E12" s="38"/>
      <c r="F12" s="38"/>
      <c r="G12" s="38"/>
      <c r="H12" s="17"/>
      <c r="I12" s="38"/>
      <c r="J12" s="38"/>
      <c r="K12" s="38">
        <v>1427</v>
      </c>
      <c r="L12" s="17">
        <f>'Форма 1'!L12</f>
        <v>1049280</v>
      </c>
      <c r="M12" s="38"/>
      <c r="N12" s="38"/>
      <c r="O12" s="17"/>
      <c r="P12" s="38"/>
      <c r="Q12" s="38"/>
      <c r="R12" s="39"/>
      <c r="S12" s="32"/>
    </row>
    <row r="13" spans="1:19" s="31" customFormat="1" ht="12.75">
      <c r="A13" s="37">
        <f aca="true" t="shared" si="1" ref="A13:A28">A12+1</f>
        <v>2</v>
      </c>
      <c r="B13" s="14" t="s">
        <v>30</v>
      </c>
      <c r="C13" s="17">
        <f>L13</f>
        <v>2247834</v>
      </c>
      <c r="D13" s="38"/>
      <c r="E13" s="38"/>
      <c r="F13" s="38"/>
      <c r="G13" s="38"/>
      <c r="H13" s="17"/>
      <c r="I13" s="38"/>
      <c r="J13" s="38"/>
      <c r="K13" s="38">
        <v>2352</v>
      </c>
      <c r="L13" s="17">
        <f>'Форма 1'!L13</f>
        <v>2247834</v>
      </c>
      <c r="M13" s="38"/>
      <c r="N13" s="38"/>
      <c r="O13" s="17"/>
      <c r="P13" s="38"/>
      <c r="Q13" s="38"/>
      <c r="R13" s="39"/>
      <c r="S13" s="32"/>
    </row>
    <row r="14" spans="1:19" s="31" customFormat="1" ht="12.75">
      <c r="A14" s="37">
        <f t="shared" si="1"/>
        <v>3</v>
      </c>
      <c r="B14" s="14" t="s">
        <v>31</v>
      </c>
      <c r="C14" s="17">
        <f>H14</f>
        <v>1719500</v>
      </c>
      <c r="D14" s="38"/>
      <c r="E14" s="38"/>
      <c r="F14" s="38"/>
      <c r="G14" s="42">
        <v>1243</v>
      </c>
      <c r="H14" s="17">
        <f>'Форма 1'!L14</f>
        <v>1719500</v>
      </c>
      <c r="I14" s="38"/>
      <c r="J14" s="38"/>
      <c r="K14" s="38"/>
      <c r="L14" s="38"/>
      <c r="M14" s="38"/>
      <c r="N14" s="38"/>
      <c r="O14" s="38"/>
      <c r="P14" s="38"/>
      <c r="Q14" s="38"/>
      <c r="R14" s="39"/>
      <c r="S14" s="32"/>
    </row>
    <row r="15" spans="1:19" s="31" customFormat="1" ht="12.75">
      <c r="A15" s="37">
        <f t="shared" si="1"/>
        <v>4</v>
      </c>
      <c r="B15" s="14" t="s">
        <v>32</v>
      </c>
      <c r="C15" s="17">
        <f>D15</f>
        <v>500000</v>
      </c>
      <c r="D15" s="17">
        <v>500000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/>
      <c r="S15" s="32"/>
    </row>
    <row r="16" spans="1:19" s="31" customFormat="1" ht="12.75">
      <c r="A16" s="37">
        <f t="shared" si="1"/>
        <v>5</v>
      </c>
      <c r="B16" s="14" t="s">
        <v>33</v>
      </c>
      <c r="C16" s="17">
        <f aca="true" t="shared" si="2" ref="C16:C28">D16</f>
        <v>500000</v>
      </c>
      <c r="D16" s="17">
        <v>500000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  <c r="S16" s="32"/>
    </row>
    <row r="17" spans="1:19" s="31" customFormat="1" ht="12.75">
      <c r="A17" s="37">
        <f t="shared" si="1"/>
        <v>6</v>
      </c>
      <c r="B17" s="14" t="s">
        <v>35</v>
      </c>
      <c r="C17" s="17">
        <f t="shared" si="2"/>
        <v>500000</v>
      </c>
      <c r="D17" s="17">
        <v>500000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9"/>
      <c r="S17" s="32"/>
    </row>
    <row r="18" spans="1:19" s="31" customFormat="1" ht="12.75">
      <c r="A18" s="37">
        <f t="shared" si="1"/>
        <v>7</v>
      </c>
      <c r="B18" s="14" t="s">
        <v>36</v>
      </c>
      <c r="C18" s="17">
        <f t="shared" si="2"/>
        <v>600000</v>
      </c>
      <c r="D18" s="17">
        <v>600000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  <c r="S18" s="32"/>
    </row>
    <row r="19" spans="1:19" s="31" customFormat="1" ht="12.75">
      <c r="A19" s="37">
        <f t="shared" si="1"/>
        <v>8</v>
      </c>
      <c r="B19" s="14" t="s">
        <v>37</v>
      </c>
      <c r="C19" s="17">
        <f t="shared" si="2"/>
        <v>600000</v>
      </c>
      <c r="D19" s="17">
        <v>600000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  <c r="S19" s="32"/>
    </row>
    <row r="20" spans="1:19" s="31" customFormat="1" ht="12.75">
      <c r="A20" s="37">
        <f t="shared" si="1"/>
        <v>9</v>
      </c>
      <c r="B20" s="14" t="s">
        <v>38</v>
      </c>
      <c r="C20" s="17">
        <f t="shared" si="2"/>
        <v>400000</v>
      </c>
      <c r="D20" s="17">
        <v>400000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9"/>
      <c r="S20" s="32"/>
    </row>
    <row r="21" spans="1:19" s="31" customFormat="1" ht="12.75">
      <c r="A21" s="37">
        <f t="shared" si="1"/>
        <v>10</v>
      </c>
      <c r="B21" s="14" t="s">
        <v>39</v>
      </c>
      <c r="C21" s="17">
        <f t="shared" si="2"/>
        <v>400000</v>
      </c>
      <c r="D21" s="17">
        <v>400000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  <c r="S21" s="32"/>
    </row>
    <row r="22" spans="1:19" s="31" customFormat="1" ht="12.75">
      <c r="A22" s="37">
        <f t="shared" si="1"/>
        <v>11</v>
      </c>
      <c r="B22" s="14" t="s">
        <v>40</v>
      </c>
      <c r="C22" s="17">
        <f t="shared" si="2"/>
        <v>400000</v>
      </c>
      <c r="D22" s="17">
        <v>400000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  <c r="S22" s="32"/>
    </row>
    <row r="23" spans="1:19" s="31" customFormat="1" ht="12.75">
      <c r="A23" s="37">
        <f t="shared" si="1"/>
        <v>12</v>
      </c>
      <c r="B23" s="14" t="s">
        <v>41</v>
      </c>
      <c r="C23" s="17">
        <f t="shared" si="2"/>
        <v>600000</v>
      </c>
      <c r="D23" s="17">
        <v>600000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  <c r="S23" s="32"/>
    </row>
    <row r="24" spans="1:19" s="31" customFormat="1" ht="12.75">
      <c r="A24" s="37">
        <f t="shared" si="1"/>
        <v>13</v>
      </c>
      <c r="B24" s="14" t="s">
        <v>42</v>
      </c>
      <c r="C24" s="11">
        <f t="shared" si="2"/>
        <v>600000</v>
      </c>
      <c r="D24" s="11">
        <v>600000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  <c r="S24" s="32"/>
    </row>
    <row r="25" spans="1:19" s="31" customFormat="1" ht="12.75">
      <c r="A25" s="37">
        <f t="shared" si="1"/>
        <v>14</v>
      </c>
      <c r="B25" s="14" t="s">
        <v>43</v>
      </c>
      <c r="C25" s="17">
        <f t="shared" si="2"/>
        <v>600000</v>
      </c>
      <c r="D25" s="17">
        <v>600000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  <c r="S25" s="32"/>
    </row>
    <row r="26" spans="1:19" s="31" customFormat="1" ht="12.75">
      <c r="A26" s="37">
        <f t="shared" si="1"/>
        <v>15</v>
      </c>
      <c r="B26" s="14" t="s">
        <v>44</v>
      </c>
      <c r="C26" s="17">
        <f t="shared" si="2"/>
        <v>600000</v>
      </c>
      <c r="D26" s="17">
        <v>600000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9"/>
      <c r="S26" s="32"/>
    </row>
    <row r="27" spans="1:19" s="31" customFormat="1" ht="12.75">
      <c r="A27" s="37">
        <f t="shared" si="1"/>
        <v>16</v>
      </c>
      <c r="B27" s="14" t="s">
        <v>45</v>
      </c>
      <c r="C27" s="17">
        <f t="shared" si="2"/>
        <v>600000</v>
      </c>
      <c r="D27" s="17">
        <v>600000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9"/>
      <c r="S27" s="32"/>
    </row>
    <row r="28" spans="1:19" s="31" customFormat="1" ht="13.5" customHeight="1" thickBot="1">
      <c r="A28" s="43">
        <f t="shared" si="1"/>
        <v>17</v>
      </c>
      <c r="B28" s="24" t="s">
        <v>46</v>
      </c>
      <c r="C28" s="17">
        <f t="shared" si="2"/>
        <v>500000</v>
      </c>
      <c r="D28" s="29">
        <v>500000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5"/>
      <c r="S28" s="32"/>
    </row>
    <row r="29" spans="1:17" ht="12.7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</sheetData>
  <sheetProtection/>
  <mergeCells count="14">
    <mergeCell ref="A3:Q3"/>
    <mergeCell ref="A4:Q4"/>
    <mergeCell ref="A6:A8"/>
    <mergeCell ref="B6:B8"/>
    <mergeCell ref="C6:C7"/>
    <mergeCell ref="D6:N6"/>
    <mergeCell ref="O6:R6"/>
    <mergeCell ref="E7:F7"/>
    <mergeCell ref="G7:H7"/>
    <mergeCell ref="I7:J7"/>
    <mergeCell ref="K7:L7"/>
    <mergeCell ref="M7:N7"/>
    <mergeCell ref="A11:B11"/>
    <mergeCell ref="A29:Q29"/>
  </mergeCells>
  <printOptions/>
  <pageMargins left="0" right="0" top="0" bottom="0" header="0" footer="0"/>
  <pageSetup horizontalDpi="600" verticalDpi="600" orientation="landscape" scale="52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Полянина Александра Александровна</cp:lastModifiedBy>
  <cp:lastPrinted>2014-07-09T11:31:11Z</cp:lastPrinted>
  <dcterms:created xsi:type="dcterms:W3CDTF">2014-05-05T12:00:55Z</dcterms:created>
  <dcterms:modified xsi:type="dcterms:W3CDTF">2016-02-05T12:22:22Z</dcterms:modified>
  <cp:category/>
  <cp:version/>
  <cp:contentType/>
  <cp:contentStatus/>
</cp:coreProperties>
</file>