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5570" windowHeight="12045" tabRatio="886" activeTab="0"/>
  </bookViews>
  <sheets>
    <sheet name="табл.2" sheetId="1" r:id="rId1"/>
    <sheet name="табл.3" sheetId="2" r:id="rId2"/>
  </sheets>
  <definedNames/>
  <calcPr fullCalcOnLoad="1"/>
</workbook>
</file>

<file path=xl/sharedStrings.xml><?xml version="1.0" encoding="utf-8"?>
<sst xmlns="http://schemas.openxmlformats.org/spreadsheetml/2006/main" count="166" uniqueCount="73">
  <si>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</si>
  <si>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</si>
  <si>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</si>
  <si>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</si>
  <si>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</si>
  <si>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</si>
  <si>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</si>
  <si>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</si>
  <si>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</si>
  <si>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</si>
  <si>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</si>
  <si>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</si>
  <si>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</si>
  <si>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</si>
  <si>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</si>
  <si>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</si>
  <si>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</si>
  <si>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</si>
  <si>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</si>
  <si>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</si>
  <si>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</si>
  <si>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</si>
  <si>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</si>
  <si>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</si>
  <si>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</si>
  <si>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</si>
  <si>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</si>
  <si>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</si>
  <si>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</si>
  <si>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</si>
  <si>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</si>
  <si>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</si>
  <si>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3.1.</t>
  </si>
  <si>
    <t>Итого по задаче 1</t>
  </si>
  <si>
    <t>Итого по задаче 2</t>
  </si>
  <si>
    <t>Итого по задаче 3</t>
  </si>
  <si>
    <t>Задача 1.Организация работы по формированию, учету, изучению и обеспечению сохранности музейного фонда</t>
  </si>
  <si>
    <t>1.2.</t>
  </si>
  <si>
    <t>Всего по Подпрограмме 3</t>
  </si>
  <si>
    <t>Цель Подпрограммы 3:Развитие музейного дела на территории ЗАТО Александровск и создание условий для сохранения историко-культурного наследия</t>
  </si>
  <si>
    <t>Задача 2.Организация публичного показа музейных предметов и музейных коллекций</t>
  </si>
  <si>
    <t>Задача 3.Типографское издание паспортов на воинские захоронения ЗАТО Александровск</t>
  </si>
  <si>
    <t>ВСЕГО по Подпрограмме 3:</t>
  </si>
  <si>
    <t>Количество (доля) учетных записей музейных предметов, переведенных в электронный вид за отчетный период от общего музейного фонда, %,ед.хр.</t>
  </si>
  <si>
    <t>Количество экспозиций и временных выставок к базовому периоду,ед.</t>
  </si>
  <si>
    <t>Количество посетителей постоянных экспозиций и временных выставок к базовому периоду, тыс.чел.</t>
  </si>
  <si>
    <t>Количество  проводимых экскурсий к базовому периоду, ед.</t>
  </si>
  <si>
    <t>ГИКМ</t>
  </si>
  <si>
    <t>Количество учетных записей музейных предметов внесенных в инвентарную книгу, от общего количества поступивших музейных предметов основного фонда, ед.хр.</t>
  </si>
  <si>
    <t>Количество папок</t>
  </si>
  <si>
    <t xml:space="preserve">Таблица  № 3                                                                                       </t>
  </si>
  <si>
    <t xml:space="preserve">Таблица  № 2                                                                      </t>
  </si>
  <si>
    <t>Формирование и учет музейного фонда</t>
  </si>
  <si>
    <t>Публикация музейных предметов, музейных коллекций путем публичного показа, воспроизведение в печатных изданиях, на электронных и других видах носителей, в том числе в виртуальном режиме</t>
  </si>
  <si>
    <t xml:space="preserve">
Изготовление папок "Паспорт винского захоронения"</t>
  </si>
  <si>
    <t>Показатели результативности выполнения основных мероприятий</t>
  </si>
  <si>
    <t>4. Обоснование ресурсного обеспечения Подпрограммы 3 "Музейное дело ЗАТО Александровск" на 2014-2020 годы</t>
  </si>
  <si>
    <t>3. Перечень основных мероприятий Подпрограммы 3 "Музейное дело ЗАТО Александровск" на 2014-2020 годы</t>
  </si>
  <si>
    <t>2.2.</t>
  </si>
  <si>
    <t>2.3.</t>
  </si>
  <si>
    <t>2.4.</t>
  </si>
  <si>
    <t>Число посетителей, чел.</t>
  </si>
  <si>
    <t>1.3.</t>
  </si>
  <si>
    <t>Выполнение работ по хранению, изучению и обеспечению сохранности предметов музейного фонда</t>
  </si>
  <si>
    <t>Формирование, учет, изучение, обеспечение физического сохранения и безопасности музейных предметов, музейных коллекций</t>
  </si>
  <si>
    <t>2014-2016</t>
  </si>
  <si>
    <t>2017-2020</t>
  </si>
  <si>
    <t>Количество предметов, ед.</t>
  </si>
  <si>
    <t>Количество экспозиций,  ед.</t>
  </si>
  <si>
    <t>Публичный показ музейных предметов, музейных коллекций</t>
  </si>
  <si>
    <t>Создание экспозиций (выставок) музеев, организация выездных выставок</t>
  </si>
  <si>
    <t>Предоставление социальных гарантий работникам</t>
  </si>
  <si>
    <t>Количество работников, чел.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</si>
</sst>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6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2" fontId="8" fillId="0" borderId="14" xfId="0" applyNumberFormat="1" applyFont="1" applyFill="1" applyBorder="1" applyAlignment="1">
      <alignment vertical="center" wrapText="1"/>
    </xf>
    <xf numFmtId="0" fontId="13" fillId="31" borderId="10" xfId="0" applyFont="1" applyFill="1" applyBorder="1" applyAlignment="1">
      <alignment vertical="center"/>
    </xf>
    <xf numFmtId="4" fontId="13" fillId="31" borderId="10" xfId="0" applyNumberFormat="1" applyFont="1" applyFill="1" applyBorder="1" applyAlignment="1">
      <alignment vertical="center"/>
    </xf>
    <xf numFmtId="0" fontId="2" fillId="31" borderId="0" xfId="0" applyFont="1" applyFill="1" applyAlignment="1">
      <alignment vertical="center"/>
    </xf>
    <xf numFmtId="0" fontId="14" fillId="31" borderId="10" xfId="0" applyFont="1" applyFill="1" applyBorder="1" applyAlignment="1">
      <alignment vertical="center"/>
    </xf>
    <xf numFmtId="4" fontId="14" fillId="31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" fontId="8" fillId="30" borderId="11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1" borderId="12" xfId="0" applyNumberFormat="1" applyFont="1" applyFill="1" applyBorder="1" applyAlignment="1">
      <alignment horizontal="center" vertical="center" wrapText="1"/>
    </xf>
    <xf numFmtId="0" fontId="12" fillId="31" borderId="17" xfId="0" applyNumberFormat="1" applyFont="1" applyFill="1" applyBorder="1" applyAlignment="1">
      <alignment horizontal="center" vertical="center" wrapText="1"/>
    </xf>
    <xf numFmtId="0" fontId="12" fillId="31" borderId="14" xfId="0" applyNumberFormat="1" applyFont="1" applyFill="1" applyBorder="1" applyAlignment="1">
      <alignment horizontal="center" vertical="center" wrapText="1"/>
    </xf>
    <xf numFmtId="0" fontId="13" fillId="31" borderId="12" xfId="0" applyNumberFormat="1" applyFont="1" applyFill="1" applyBorder="1" applyAlignment="1">
      <alignment horizontal="center" vertical="center" wrapText="1"/>
    </xf>
    <xf numFmtId="0" fontId="13" fillId="31" borderId="17" xfId="0" applyNumberFormat="1" applyFont="1" applyFill="1" applyBorder="1" applyAlignment="1">
      <alignment horizontal="center" vertical="center" wrapText="1"/>
    </xf>
    <xf numFmtId="0" fontId="13" fillId="31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left" vertical="center" wrapText="1"/>
    </xf>
    <xf numFmtId="2" fontId="8" fillId="0" borderId="17" xfId="0" applyNumberFormat="1" applyFont="1" applyFill="1" applyBorder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2" fontId="8" fillId="0" borderId="22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left" vertical="center" wrapText="1"/>
    </xf>
    <xf numFmtId="2" fontId="8" fillId="0" borderId="24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left" vertical="center" wrapText="1"/>
    </xf>
    <xf numFmtId="2" fontId="8" fillId="0" borderId="23" xfId="0" applyNumberFormat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4" fontId="9" fillId="31" borderId="19" xfId="0" applyNumberFormat="1" applyFont="1" applyFill="1" applyBorder="1" applyAlignment="1">
      <alignment horizontal="center" vertical="center"/>
    </xf>
    <xf numFmtId="4" fontId="9" fillId="31" borderId="0" xfId="0" applyNumberFormat="1" applyFont="1" applyFill="1" applyBorder="1" applyAlignment="1">
      <alignment horizontal="center" vertical="center"/>
    </xf>
    <xf numFmtId="4" fontId="9" fillId="31" borderId="20" xfId="0" applyNumberFormat="1" applyFont="1" applyFill="1" applyBorder="1" applyAlignment="1">
      <alignment horizontal="center" vertical="center"/>
    </xf>
    <xf numFmtId="0" fontId="12" fillId="31" borderId="10" xfId="0" applyNumberFormat="1" applyFont="1" applyFill="1" applyBorder="1" applyAlignment="1">
      <alignment horizontal="center" vertical="center" wrapText="1"/>
    </xf>
    <xf numFmtId="2" fontId="11" fillId="31" borderId="18" xfId="0" applyNumberFormat="1" applyFont="1" applyFill="1" applyBorder="1" applyAlignment="1">
      <alignment horizontal="left" vertical="center" wrapText="1"/>
    </xf>
    <xf numFmtId="2" fontId="11" fillId="31" borderId="24" xfId="0" applyNumberFormat="1" applyFont="1" applyFill="1" applyBorder="1" applyAlignment="1">
      <alignment horizontal="left" vertical="center" wrapText="1"/>
    </xf>
    <xf numFmtId="2" fontId="11" fillId="31" borderId="15" xfId="0" applyNumberFormat="1" applyFont="1" applyFill="1" applyBorder="1" applyAlignment="1">
      <alignment horizontal="left" vertical="center" wrapText="1"/>
    </xf>
    <xf numFmtId="0" fontId="14" fillId="31" borderId="11" xfId="0" applyFont="1" applyFill="1" applyBorder="1" applyAlignment="1">
      <alignment horizontal="center" vertical="center"/>
    </xf>
    <xf numFmtId="0" fontId="14" fillId="31" borderId="16" xfId="0" applyFont="1" applyFill="1" applyBorder="1" applyAlignment="1">
      <alignment horizontal="center" vertical="center"/>
    </xf>
    <xf numFmtId="0" fontId="14" fillId="31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2" fontId="8" fillId="31" borderId="22" xfId="0" applyNumberFormat="1" applyFont="1" applyFill="1" applyBorder="1" applyAlignment="1">
      <alignment horizontal="center" vertical="center"/>
    </xf>
    <xf numFmtId="2" fontId="8" fillId="31" borderId="23" xfId="0" applyNumberFormat="1" applyFont="1" applyFill="1" applyBorder="1" applyAlignment="1">
      <alignment horizontal="center" vertical="center"/>
    </xf>
    <xf numFmtId="2" fontId="8" fillId="31" borderId="21" xfId="0" applyNumberFormat="1" applyFon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15" zoomScalePageLayoutView="0" workbookViewId="0" topLeftCell="A1">
      <selection activeCell="G18" sqref="G18"/>
    </sheetView>
  </sheetViews>
  <sheetFormatPr defaultColWidth="9.140625" defaultRowHeight="15"/>
  <cols>
    <col min="1" max="1" width="35.421875" style="28" customWidth="1"/>
    <col min="2" max="2" width="18.28125" style="28" customWidth="1"/>
    <col min="3" max="3" width="13.8515625" style="28" customWidth="1"/>
    <col min="4" max="6" width="13.421875" style="28" bestFit="1" customWidth="1"/>
    <col min="7" max="7" width="13.7109375" style="28" customWidth="1"/>
    <col min="8" max="8" width="14.7109375" style="28" customWidth="1"/>
    <col min="9" max="9" width="14.140625" style="28" customWidth="1"/>
    <col min="10" max="16384" width="9.140625" style="28" customWidth="1"/>
  </cols>
  <sheetData>
    <row r="1" spans="5:10" ht="25.5" customHeight="1">
      <c r="E1" s="29"/>
      <c r="G1" s="44" t="s">
        <v>51</v>
      </c>
      <c r="H1" s="44"/>
      <c r="I1" s="44"/>
      <c r="J1" s="30"/>
    </row>
    <row r="2" spans="1:9" ht="24" customHeight="1">
      <c r="A2" s="45" t="s">
        <v>56</v>
      </c>
      <c r="B2" s="45"/>
      <c r="C2" s="45"/>
      <c r="D2" s="45"/>
      <c r="E2" s="45"/>
      <c r="F2" s="45"/>
      <c r="G2" s="45"/>
      <c r="H2" s="45"/>
      <c r="I2" s="45"/>
    </row>
    <row r="4" spans="1:9" ht="30" customHeight="1">
      <c r="A4" s="46" t="s">
        <v>10</v>
      </c>
      <c r="B4" s="48" t="s">
        <v>11</v>
      </c>
      <c r="C4" s="50" t="s">
        <v>12</v>
      </c>
      <c r="D4" s="50"/>
      <c r="E4" s="50"/>
      <c r="F4" s="50"/>
      <c r="G4" s="50"/>
      <c r="H4" s="50"/>
      <c r="I4" s="50"/>
    </row>
    <row r="5" spans="1:9" ht="16.5" customHeight="1">
      <c r="A5" s="47"/>
      <c r="B5" s="49"/>
      <c r="C5" s="2">
        <v>2014</v>
      </c>
      <c r="D5" s="2">
        <v>2015</v>
      </c>
      <c r="E5" s="2">
        <v>2016</v>
      </c>
      <c r="F5" s="2">
        <v>2017</v>
      </c>
      <c r="G5" s="2">
        <v>2018</v>
      </c>
      <c r="H5" s="2">
        <v>2019</v>
      </c>
      <c r="I5" s="3">
        <v>2020</v>
      </c>
    </row>
    <row r="6" spans="1:9" ht="16.5" customHeight="1">
      <c r="A6" s="34">
        <v>1</v>
      </c>
      <c r="B6" s="35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7">
        <v>9</v>
      </c>
    </row>
    <row r="7" spans="1:9" ht="38.25" customHeight="1">
      <c r="A7" s="31" t="s">
        <v>38</v>
      </c>
      <c r="B7" s="32">
        <f>B9+B10+B11+B12</f>
        <v>100184690.5</v>
      </c>
      <c r="C7" s="32">
        <f aca="true" t="shared" si="0" ref="C7:I7">C9+C10+C11+C12</f>
        <v>12533697.440000001</v>
      </c>
      <c r="D7" s="32">
        <f t="shared" si="0"/>
        <v>13562396.45</v>
      </c>
      <c r="E7" s="32">
        <f t="shared" si="0"/>
        <v>13830755.939999998</v>
      </c>
      <c r="F7" s="32">
        <f t="shared" si="0"/>
        <v>15841673.81</v>
      </c>
      <c r="G7" s="32">
        <f t="shared" si="0"/>
        <v>15360873</v>
      </c>
      <c r="H7" s="32">
        <f t="shared" si="0"/>
        <v>14527646.93</v>
      </c>
      <c r="I7" s="32">
        <f t="shared" si="0"/>
        <v>14527646.93</v>
      </c>
    </row>
    <row r="8" spans="1:9" ht="15">
      <c r="A8" s="38" t="s">
        <v>13</v>
      </c>
      <c r="B8" s="39"/>
      <c r="C8" s="39"/>
      <c r="D8" s="39"/>
      <c r="E8" s="39"/>
      <c r="F8" s="39"/>
      <c r="G8" s="39"/>
      <c r="H8" s="39"/>
      <c r="I8" s="40"/>
    </row>
    <row r="9" spans="1:9" ht="15">
      <c r="A9" s="4" t="s">
        <v>14</v>
      </c>
      <c r="B9" s="32">
        <f>C9+D9+E9+F9+G9+H9+I9</f>
        <v>95792054.57</v>
      </c>
      <c r="C9" s="5">
        <f>C16</f>
        <v>12441660.3</v>
      </c>
      <c r="D9" s="5">
        <f aca="true" t="shared" si="1" ref="D9:I9">D16</f>
        <v>12978696.45</v>
      </c>
      <c r="E9" s="5">
        <f t="shared" si="1"/>
        <v>13119814.439999998</v>
      </c>
      <c r="F9" s="5">
        <f t="shared" si="1"/>
        <v>14309727.59</v>
      </c>
      <c r="G9" s="5">
        <f t="shared" si="1"/>
        <v>14098861.93</v>
      </c>
      <c r="H9" s="5">
        <f t="shared" si="1"/>
        <v>14421646.93</v>
      </c>
      <c r="I9" s="5">
        <f t="shared" si="1"/>
        <v>14421646.93</v>
      </c>
    </row>
    <row r="10" spans="1:9" ht="15">
      <c r="A10" s="4" t="s">
        <v>15</v>
      </c>
      <c r="B10" s="32">
        <f>C10+D10+E10+F10+G10+H10+I10</f>
        <v>3533169.2899999996</v>
      </c>
      <c r="C10" s="5">
        <f>C17</f>
        <v>0</v>
      </c>
      <c r="D10" s="5">
        <f aca="true" t="shared" si="2" ref="D10:I10">D17</f>
        <v>477700</v>
      </c>
      <c r="E10" s="5">
        <f t="shared" si="2"/>
        <v>582512</v>
      </c>
      <c r="F10" s="5">
        <f t="shared" si="2"/>
        <v>1316946.22</v>
      </c>
      <c r="G10" s="5">
        <f t="shared" si="2"/>
        <v>1156011.0699999998</v>
      </c>
      <c r="H10" s="5">
        <f t="shared" si="2"/>
        <v>0</v>
      </c>
      <c r="I10" s="5">
        <f t="shared" si="2"/>
        <v>0</v>
      </c>
    </row>
    <row r="11" spans="1:9" ht="15">
      <c r="A11" s="4" t="s">
        <v>16</v>
      </c>
      <c r="B11" s="32">
        <f>C11+D11+E11+F11+G11+H11+I11</f>
        <v>0</v>
      </c>
      <c r="C11" s="5">
        <f>C18</f>
        <v>0</v>
      </c>
      <c r="D11" s="5">
        <f aca="true" t="shared" si="3" ref="D11:I11">D18</f>
        <v>0</v>
      </c>
      <c r="E11" s="5">
        <f t="shared" si="3"/>
        <v>0</v>
      </c>
      <c r="F11" s="5">
        <f t="shared" si="3"/>
        <v>0</v>
      </c>
      <c r="G11" s="5">
        <f t="shared" si="3"/>
        <v>0</v>
      </c>
      <c r="H11" s="5">
        <f t="shared" si="3"/>
        <v>0</v>
      </c>
      <c r="I11" s="5">
        <f t="shared" si="3"/>
        <v>0</v>
      </c>
    </row>
    <row r="12" spans="1:9" ht="15">
      <c r="A12" s="4" t="s">
        <v>17</v>
      </c>
      <c r="B12" s="32">
        <f>C12+D12+E12+F12+G12+H12+I12</f>
        <v>859466.64</v>
      </c>
      <c r="C12" s="5">
        <f>+C19</f>
        <v>92037.14</v>
      </c>
      <c r="D12" s="5">
        <f aca="true" t="shared" si="4" ref="D12:I12">+D19</f>
        <v>106000</v>
      </c>
      <c r="E12" s="5">
        <f t="shared" si="4"/>
        <v>128429.5</v>
      </c>
      <c r="F12" s="5">
        <f t="shared" si="4"/>
        <v>215000</v>
      </c>
      <c r="G12" s="5">
        <f t="shared" si="4"/>
        <v>106000</v>
      </c>
      <c r="H12" s="5">
        <f t="shared" si="4"/>
        <v>106000</v>
      </c>
      <c r="I12" s="5">
        <f t="shared" si="4"/>
        <v>106000</v>
      </c>
    </row>
    <row r="13" spans="1:9" ht="15">
      <c r="A13" s="41" t="s">
        <v>18</v>
      </c>
      <c r="B13" s="42"/>
      <c r="C13" s="42"/>
      <c r="D13" s="42"/>
      <c r="E13" s="42"/>
      <c r="F13" s="42"/>
      <c r="G13" s="42"/>
      <c r="H13" s="42"/>
      <c r="I13" s="43"/>
    </row>
    <row r="14" spans="1:9" ht="41.25" customHeight="1">
      <c r="A14" s="33" t="s">
        <v>31</v>
      </c>
      <c r="B14" s="32">
        <f>B16+B17+B18+B19</f>
        <v>100184690.5</v>
      </c>
      <c r="C14" s="32">
        <f aca="true" t="shared" si="5" ref="C14:I14">C16+C17+C18+C19</f>
        <v>12533697.440000001</v>
      </c>
      <c r="D14" s="32">
        <f t="shared" si="5"/>
        <v>13562396.45</v>
      </c>
      <c r="E14" s="32">
        <f t="shared" si="5"/>
        <v>13830755.939999998</v>
      </c>
      <c r="F14" s="32">
        <f t="shared" si="5"/>
        <v>15841673.81</v>
      </c>
      <c r="G14" s="32">
        <f t="shared" si="5"/>
        <v>15360873</v>
      </c>
      <c r="H14" s="32">
        <f t="shared" si="5"/>
        <v>14527646.93</v>
      </c>
      <c r="I14" s="32">
        <f t="shared" si="5"/>
        <v>14527646.93</v>
      </c>
    </row>
    <row r="15" spans="1:9" ht="19.5" customHeight="1">
      <c r="A15" s="38" t="s">
        <v>13</v>
      </c>
      <c r="B15" s="39"/>
      <c r="C15" s="39"/>
      <c r="D15" s="39"/>
      <c r="E15" s="39"/>
      <c r="F15" s="39"/>
      <c r="G15" s="39"/>
      <c r="H15" s="39"/>
      <c r="I15" s="40"/>
    </row>
    <row r="16" spans="1:9" ht="15">
      <c r="A16" s="4" t="s">
        <v>14</v>
      </c>
      <c r="B16" s="32">
        <f>C16+D16+E16+F16+G16+H16+I16</f>
        <v>95792054.57</v>
      </c>
      <c r="C16" s="5">
        <v>12441660.3</v>
      </c>
      <c r="D16" s="5">
        <f>'табл.3'!G78</f>
        <v>12978696.45</v>
      </c>
      <c r="E16" s="5">
        <f>'табл.3'!H78</f>
        <v>13119814.439999998</v>
      </c>
      <c r="F16" s="5">
        <f>'табл.3'!I78</f>
        <v>14309727.59</v>
      </c>
      <c r="G16" s="5">
        <f>'табл.3'!J78</f>
        <v>14098861.93</v>
      </c>
      <c r="H16" s="5">
        <f>'табл.3'!K78</f>
        <v>14421646.93</v>
      </c>
      <c r="I16" s="5">
        <f>'табл.3'!L78</f>
        <v>14421646.93</v>
      </c>
    </row>
    <row r="17" spans="1:9" ht="15">
      <c r="A17" s="4" t="s">
        <v>15</v>
      </c>
      <c r="B17" s="32">
        <f>C17+D17+E17+F17+G17+H17+I17</f>
        <v>3533169.2899999996</v>
      </c>
      <c r="C17" s="5">
        <v>0</v>
      </c>
      <c r="D17" s="5">
        <v>477700</v>
      </c>
      <c r="E17" s="5">
        <f>'табл.3'!H79</f>
        <v>582512</v>
      </c>
      <c r="F17" s="5">
        <f>'табл.3'!I79</f>
        <v>1316946.22</v>
      </c>
      <c r="G17" s="5">
        <f>'табл.3'!J79</f>
        <v>1156011.0699999998</v>
      </c>
      <c r="H17" s="5">
        <v>0</v>
      </c>
      <c r="I17" s="5">
        <v>0</v>
      </c>
    </row>
    <row r="18" spans="1:9" ht="15">
      <c r="A18" s="4" t="s">
        <v>16</v>
      </c>
      <c r="B18" s="32">
        <f>C18+D18+E18+F18+G18+H18+I18</f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5">
      <c r="A19" s="4" t="s">
        <v>17</v>
      </c>
      <c r="B19" s="32">
        <f>C19+D19+E19+F19+G19+H19+I19</f>
        <v>859466.64</v>
      </c>
      <c r="C19" s="5">
        <f>'табл.3'!F81</f>
        <v>92037.14</v>
      </c>
      <c r="D19" s="5">
        <f>'табл.3'!G81</f>
        <v>106000</v>
      </c>
      <c r="E19" s="5">
        <f>'табл.3'!H81</f>
        <v>128429.5</v>
      </c>
      <c r="F19" s="5">
        <f>'табл.3'!I81</f>
        <v>215000</v>
      </c>
      <c r="G19" s="5">
        <f>'табл.3'!J81</f>
        <v>106000</v>
      </c>
      <c r="H19" s="5">
        <f>'табл.3'!K81</f>
        <v>106000</v>
      </c>
      <c r="I19" s="5">
        <f>'табл.3'!L81</f>
        <v>106000</v>
      </c>
    </row>
    <row r="20" spans="1:9" ht="25.5">
      <c r="A20" s="6" t="s">
        <v>19</v>
      </c>
      <c r="B20" s="32">
        <f>C20+D20+E20+F20+G20+H20+I20</f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2" ht="15">
      <c r="A22" s="7"/>
    </row>
    <row r="23" ht="15">
      <c r="A23" s="7"/>
    </row>
  </sheetData>
  <sheetProtection/>
  <mergeCells count="8">
    <mergeCell ref="A15:I15"/>
    <mergeCell ref="A8:I8"/>
    <mergeCell ref="A13:I13"/>
    <mergeCell ref="G1:I1"/>
    <mergeCell ref="A2:I2"/>
    <mergeCell ref="A4:A5"/>
    <mergeCell ref="B4:B5"/>
    <mergeCell ref="C4:I4"/>
  </mergeCells>
  <printOptions horizontalCentered="1"/>
  <pageMargins left="0.11811023622047245" right="0.11811023622047245" top="0.31496062992125984" bottom="0.15748031496062992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zoomScaleSheetLayoutView="115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5" sqref="I45"/>
    </sheetView>
  </sheetViews>
  <sheetFormatPr defaultColWidth="9.140625" defaultRowHeight="15"/>
  <cols>
    <col min="1" max="1" width="9.140625" style="11" customWidth="1"/>
    <col min="2" max="2" width="34.00390625" style="11" customWidth="1"/>
    <col min="3" max="3" width="10.8515625" style="11" customWidth="1"/>
    <col min="4" max="4" width="10.00390625" style="11" customWidth="1"/>
    <col min="5" max="5" width="16.28125" style="11" bestFit="1" customWidth="1"/>
    <col min="6" max="12" width="15.140625" style="11" bestFit="1" customWidth="1"/>
    <col min="13" max="13" width="25.421875" style="11" customWidth="1"/>
    <col min="14" max="14" width="5.421875" style="11" bestFit="1" customWidth="1"/>
    <col min="15" max="20" width="7.421875" style="11" bestFit="1" customWidth="1"/>
    <col min="21" max="21" width="18.57421875" style="11" customWidth="1"/>
    <col min="22" max="16384" width="9.140625" style="11" customWidth="1"/>
  </cols>
  <sheetData>
    <row r="1" s="9" customFormat="1" ht="12.75">
      <c r="U1" s="10" t="s">
        <v>50</v>
      </c>
    </row>
    <row r="2" spans="1:21" s="9" customFormat="1" ht="20.25" customHeight="1">
      <c r="A2" s="45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31.5" customHeight="1">
      <c r="A3" s="96" t="s">
        <v>7</v>
      </c>
      <c r="B3" s="50" t="s">
        <v>20</v>
      </c>
      <c r="C3" s="50" t="s">
        <v>21</v>
      </c>
      <c r="D3" s="50" t="s">
        <v>10</v>
      </c>
      <c r="E3" s="50" t="s">
        <v>28</v>
      </c>
      <c r="F3" s="50"/>
      <c r="G3" s="50"/>
      <c r="H3" s="50"/>
      <c r="I3" s="50"/>
      <c r="J3" s="50"/>
      <c r="K3" s="50"/>
      <c r="L3" s="50"/>
      <c r="M3" s="96" t="s">
        <v>55</v>
      </c>
      <c r="N3" s="96"/>
      <c r="O3" s="96"/>
      <c r="P3" s="96"/>
      <c r="Q3" s="96"/>
      <c r="R3" s="96"/>
      <c r="S3" s="96"/>
      <c r="T3" s="96"/>
      <c r="U3" s="94" t="s">
        <v>29</v>
      </c>
    </row>
    <row r="4" spans="1:21" ht="26.25" customHeight="1">
      <c r="A4" s="96"/>
      <c r="B4" s="50"/>
      <c r="C4" s="50"/>
      <c r="D4" s="50"/>
      <c r="E4" s="12" t="s">
        <v>4</v>
      </c>
      <c r="F4" s="1" t="s">
        <v>9</v>
      </c>
      <c r="G4" s="1" t="s">
        <v>22</v>
      </c>
      <c r="H4" s="1" t="s">
        <v>23</v>
      </c>
      <c r="I4" s="1" t="s">
        <v>24</v>
      </c>
      <c r="J4" s="1" t="s">
        <v>25</v>
      </c>
      <c r="K4" s="1" t="s">
        <v>26</v>
      </c>
      <c r="L4" s="1" t="s">
        <v>27</v>
      </c>
      <c r="M4" s="3" t="s">
        <v>8</v>
      </c>
      <c r="N4" s="3">
        <v>2014</v>
      </c>
      <c r="O4" s="1" t="s">
        <v>22</v>
      </c>
      <c r="P4" s="1" t="s">
        <v>23</v>
      </c>
      <c r="Q4" s="1" t="s">
        <v>24</v>
      </c>
      <c r="R4" s="1" t="s">
        <v>25</v>
      </c>
      <c r="S4" s="1" t="s">
        <v>26</v>
      </c>
      <c r="T4" s="1" t="s">
        <v>27</v>
      </c>
      <c r="U4" s="95"/>
    </row>
    <row r="5" spans="1:21" ht="12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</row>
    <row r="6" spans="1:21" ht="12.75">
      <c r="A6" s="13"/>
      <c r="B6" s="77" t="s">
        <v>39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97"/>
    </row>
    <row r="7" spans="1:21" ht="12.75">
      <c r="A7" s="13">
        <v>1</v>
      </c>
      <c r="B7" s="77" t="s">
        <v>36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97"/>
    </row>
    <row r="8" spans="1:21" ht="16.5" customHeight="1">
      <c r="A8" s="61" t="s">
        <v>5</v>
      </c>
      <c r="B8" s="60" t="s">
        <v>52</v>
      </c>
      <c r="C8" s="84" t="s">
        <v>65</v>
      </c>
      <c r="D8" s="14" t="s">
        <v>4</v>
      </c>
      <c r="E8" s="15">
        <f>E10+E11+E12+E13</f>
        <v>148378.58000000002</v>
      </c>
      <c r="F8" s="15">
        <f aca="true" t="shared" si="0" ref="F8:L8">F10+F11+F12+F13</f>
        <v>52040</v>
      </c>
      <c r="G8" s="15">
        <f t="shared" si="0"/>
        <v>49358.58</v>
      </c>
      <c r="H8" s="15">
        <f t="shared" si="0"/>
        <v>46980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72" t="s">
        <v>43</v>
      </c>
      <c r="N8" s="88">
        <v>2.2</v>
      </c>
      <c r="O8" s="88">
        <v>2.4</v>
      </c>
      <c r="P8" s="88">
        <v>2.4</v>
      </c>
      <c r="Q8" s="88">
        <v>0</v>
      </c>
      <c r="R8" s="88">
        <v>0</v>
      </c>
      <c r="S8" s="88">
        <v>0</v>
      </c>
      <c r="T8" s="88">
        <v>0</v>
      </c>
      <c r="U8" s="88"/>
    </row>
    <row r="9" spans="1:21" ht="16.5" customHeight="1">
      <c r="A9" s="61"/>
      <c r="B9" s="60"/>
      <c r="C9" s="92"/>
      <c r="D9" s="67" t="s">
        <v>30</v>
      </c>
      <c r="E9" s="68"/>
      <c r="F9" s="68"/>
      <c r="G9" s="68"/>
      <c r="H9" s="68"/>
      <c r="I9" s="68"/>
      <c r="J9" s="68"/>
      <c r="K9" s="68"/>
      <c r="L9" s="69"/>
      <c r="M9" s="73"/>
      <c r="N9" s="89"/>
      <c r="O9" s="89"/>
      <c r="P9" s="89"/>
      <c r="Q9" s="89"/>
      <c r="R9" s="89"/>
      <c r="S9" s="89"/>
      <c r="T9" s="89"/>
      <c r="U9" s="89"/>
    </row>
    <row r="10" spans="1:21" ht="12.75">
      <c r="A10" s="61"/>
      <c r="B10" s="60"/>
      <c r="C10" s="92"/>
      <c r="D10" s="16" t="s">
        <v>2</v>
      </c>
      <c r="E10" s="17">
        <f>F10+G10+H10+I10+J10+K10+L10</f>
        <v>148378.58000000002</v>
      </c>
      <c r="F10" s="17">
        <v>52040</v>
      </c>
      <c r="G10" s="17">
        <v>49358.58</v>
      </c>
      <c r="H10" s="17">
        <v>46980</v>
      </c>
      <c r="I10" s="17">
        <v>0</v>
      </c>
      <c r="J10" s="17">
        <v>0</v>
      </c>
      <c r="K10" s="17">
        <v>0</v>
      </c>
      <c r="L10" s="17">
        <v>0</v>
      </c>
      <c r="M10" s="73"/>
      <c r="N10" s="89">
        <v>557</v>
      </c>
      <c r="O10" s="89">
        <v>605</v>
      </c>
      <c r="P10" s="89">
        <v>656</v>
      </c>
      <c r="Q10" s="89">
        <v>0</v>
      </c>
      <c r="R10" s="89">
        <v>0</v>
      </c>
      <c r="S10" s="89">
        <v>0</v>
      </c>
      <c r="T10" s="89">
        <v>0</v>
      </c>
      <c r="U10" s="89" t="s">
        <v>47</v>
      </c>
    </row>
    <row r="11" spans="1:21" ht="12.75">
      <c r="A11" s="61"/>
      <c r="B11" s="60"/>
      <c r="C11" s="92"/>
      <c r="D11" s="16" t="s">
        <v>0</v>
      </c>
      <c r="E11" s="17">
        <f>F11+G11+H11+I11+J11+K11+L11</f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73"/>
      <c r="N11" s="89"/>
      <c r="O11" s="89"/>
      <c r="P11" s="89"/>
      <c r="Q11" s="89"/>
      <c r="R11" s="89"/>
      <c r="S11" s="89"/>
      <c r="T11" s="89"/>
      <c r="U11" s="89"/>
    </row>
    <row r="12" spans="1:21" ht="12.75">
      <c r="A12" s="61"/>
      <c r="B12" s="60"/>
      <c r="C12" s="92"/>
      <c r="D12" s="16" t="s">
        <v>1</v>
      </c>
      <c r="E12" s="17">
        <f>F12+G12+H12+I12+J12+K12+L12</f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73"/>
      <c r="N12" s="89"/>
      <c r="O12" s="89"/>
      <c r="P12" s="89"/>
      <c r="Q12" s="89"/>
      <c r="R12" s="89"/>
      <c r="S12" s="89"/>
      <c r="T12" s="89"/>
      <c r="U12" s="89"/>
    </row>
    <row r="13" spans="1:21" ht="12.75" customHeight="1">
      <c r="A13" s="61"/>
      <c r="B13" s="60"/>
      <c r="C13" s="93"/>
      <c r="D13" s="16" t="s">
        <v>3</v>
      </c>
      <c r="E13" s="17">
        <f>F13+G13+H13+I13+J13+K13+L13</f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01"/>
      <c r="N13" s="18"/>
      <c r="O13" s="18"/>
      <c r="P13" s="18"/>
      <c r="Q13" s="18"/>
      <c r="R13" s="18"/>
      <c r="S13" s="18"/>
      <c r="T13" s="18"/>
      <c r="U13" s="19"/>
    </row>
    <row r="14" spans="1:21" ht="15" customHeight="1">
      <c r="A14" s="61" t="s">
        <v>37</v>
      </c>
      <c r="B14" s="60" t="s">
        <v>63</v>
      </c>
      <c r="C14" s="84" t="s">
        <v>65</v>
      </c>
      <c r="D14" s="14" t="s">
        <v>4</v>
      </c>
      <c r="E14" s="15">
        <f>E16+E17+E18+E19</f>
        <v>1193537.9</v>
      </c>
      <c r="F14" s="15">
        <f aca="true" t="shared" si="1" ref="F14:L14">F16+F17+F18+F19</f>
        <v>418460</v>
      </c>
      <c r="G14" s="15">
        <f t="shared" si="1"/>
        <v>397520.7</v>
      </c>
      <c r="H14" s="15">
        <f t="shared" si="1"/>
        <v>377557.2</v>
      </c>
      <c r="I14" s="15">
        <f t="shared" si="1"/>
        <v>0</v>
      </c>
      <c r="J14" s="15">
        <f t="shared" si="1"/>
        <v>0</v>
      </c>
      <c r="K14" s="15">
        <f t="shared" si="1"/>
        <v>0</v>
      </c>
      <c r="L14" s="15">
        <f t="shared" si="1"/>
        <v>0</v>
      </c>
      <c r="M14" s="72" t="s">
        <v>48</v>
      </c>
      <c r="N14" s="88">
        <v>212</v>
      </c>
      <c r="O14" s="88">
        <v>233</v>
      </c>
      <c r="P14" s="88">
        <v>254</v>
      </c>
      <c r="Q14" s="88">
        <v>0</v>
      </c>
      <c r="R14" s="88">
        <v>0</v>
      </c>
      <c r="S14" s="88">
        <v>0</v>
      </c>
      <c r="T14" s="88">
        <v>0</v>
      </c>
      <c r="U14" s="65" t="s">
        <v>47</v>
      </c>
    </row>
    <row r="15" spans="1:21" ht="15" customHeight="1">
      <c r="A15" s="61"/>
      <c r="B15" s="60"/>
      <c r="C15" s="92"/>
      <c r="D15" s="67" t="s">
        <v>30</v>
      </c>
      <c r="E15" s="68"/>
      <c r="F15" s="68"/>
      <c r="G15" s="68"/>
      <c r="H15" s="68"/>
      <c r="I15" s="68"/>
      <c r="J15" s="68"/>
      <c r="K15" s="68"/>
      <c r="L15" s="69"/>
      <c r="M15" s="73"/>
      <c r="N15" s="89"/>
      <c r="O15" s="89"/>
      <c r="P15" s="89"/>
      <c r="Q15" s="89"/>
      <c r="R15" s="89"/>
      <c r="S15" s="89"/>
      <c r="T15" s="89"/>
      <c r="U15" s="66"/>
    </row>
    <row r="16" spans="1:21" ht="15" customHeight="1">
      <c r="A16" s="61"/>
      <c r="B16" s="60"/>
      <c r="C16" s="92"/>
      <c r="D16" s="16" t="s">
        <v>2</v>
      </c>
      <c r="E16" s="17">
        <f>F16+G16+H16+I16+J16+K16+L16</f>
        <v>1193537.9</v>
      </c>
      <c r="F16" s="17">
        <v>418460</v>
      </c>
      <c r="G16" s="17">
        <v>397520.7</v>
      </c>
      <c r="H16" s="17">
        <v>377557.2</v>
      </c>
      <c r="I16" s="17">
        <v>0</v>
      </c>
      <c r="J16" s="17">
        <v>0</v>
      </c>
      <c r="K16" s="17">
        <v>0</v>
      </c>
      <c r="L16" s="17">
        <v>0</v>
      </c>
      <c r="M16" s="73"/>
      <c r="N16" s="89"/>
      <c r="O16" s="89"/>
      <c r="P16" s="89"/>
      <c r="Q16" s="89"/>
      <c r="R16" s="89"/>
      <c r="S16" s="89"/>
      <c r="T16" s="89"/>
      <c r="U16" s="66"/>
    </row>
    <row r="17" spans="1:21" ht="14.25" customHeight="1">
      <c r="A17" s="61"/>
      <c r="B17" s="60"/>
      <c r="C17" s="92"/>
      <c r="D17" s="16" t="s">
        <v>0</v>
      </c>
      <c r="E17" s="17">
        <f>F17+G17+H17+I17+J17+K17+L17</f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73"/>
      <c r="N17" s="89"/>
      <c r="O17" s="89"/>
      <c r="P17" s="89"/>
      <c r="Q17" s="89"/>
      <c r="R17" s="89"/>
      <c r="S17" s="89"/>
      <c r="T17" s="89"/>
      <c r="U17" s="66"/>
    </row>
    <row r="18" spans="1:21" ht="15" customHeight="1">
      <c r="A18" s="61"/>
      <c r="B18" s="60"/>
      <c r="C18" s="92"/>
      <c r="D18" s="16" t="s">
        <v>1</v>
      </c>
      <c r="E18" s="17">
        <f>F18+G18+H18+I18+J18+K18+L18</f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73"/>
      <c r="N18" s="89"/>
      <c r="O18" s="89"/>
      <c r="P18" s="89"/>
      <c r="Q18" s="89"/>
      <c r="R18" s="89"/>
      <c r="S18" s="89"/>
      <c r="T18" s="89"/>
      <c r="U18" s="66"/>
    </row>
    <row r="19" spans="1:21" ht="23.25" customHeight="1">
      <c r="A19" s="61"/>
      <c r="B19" s="60"/>
      <c r="C19" s="93"/>
      <c r="D19" s="16" t="s">
        <v>3</v>
      </c>
      <c r="E19" s="17">
        <f>F19+G19+H19+I19+J19+K19+L19</f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73"/>
      <c r="N19" s="89"/>
      <c r="O19" s="89"/>
      <c r="P19" s="89"/>
      <c r="Q19" s="89"/>
      <c r="R19" s="89"/>
      <c r="S19" s="89"/>
      <c r="T19" s="89"/>
      <c r="U19" s="66"/>
    </row>
    <row r="20" spans="1:21" ht="20.25" customHeight="1">
      <c r="A20" s="61" t="s">
        <v>62</v>
      </c>
      <c r="B20" s="60" t="s">
        <v>64</v>
      </c>
      <c r="C20" s="84" t="s">
        <v>66</v>
      </c>
      <c r="D20" s="14" t="s">
        <v>4</v>
      </c>
      <c r="E20" s="15">
        <f>E22+E23+E24+E25</f>
        <v>1613856</v>
      </c>
      <c r="F20" s="15">
        <f aca="true" t="shared" si="2" ref="F20:L20">F22+F23+F24+F25</f>
        <v>0</v>
      </c>
      <c r="G20" s="15">
        <f t="shared" si="2"/>
        <v>0</v>
      </c>
      <c r="H20" s="15">
        <f t="shared" si="2"/>
        <v>0</v>
      </c>
      <c r="I20" s="15">
        <f t="shared" si="2"/>
        <v>403464</v>
      </c>
      <c r="J20" s="15">
        <f t="shared" si="2"/>
        <v>403464</v>
      </c>
      <c r="K20" s="15">
        <f t="shared" si="2"/>
        <v>403464</v>
      </c>
      <c r="L20" s="15">
        <f t="shared" si="2"/>
        <v>403464</v>
      </c>
      <c r="M20" s="72" t="s">
        <v>67</v>
      </c>
      <c r="N20" s="88">
        <v>0</v>
      </c>
      <c r="O20" s="88">
        <v>0</v>
      </c>
      <c r="P20" s="88">
        <v>0</v>
      </c>
      <c r="Q20" s="88">
        <v>30669</v>
      </c>
      <c r="R20" s="88">
        <v>30931</v>
      </c>
      <c r="S20" s="88">
        <v>30931</v>
      </c>
      <c r="T20" s="88">
        <v>30931</v>
      </c>
      <c r="U20" s="65" t="s">
        <v>47</v>
      </c>
    </row>
    <row r="21" spans="1:21" ht="12" customHeight="1">
      <c r="A21" s="61"/>
      <c r="B21" s="60"/>
      <c r="C21" s="92"/>
      <c r="D21" s="67" t="s">
        <v>30</v>
      </c>
      <c r="E21" s="68"/>
      <c r="F21" s="68"/>
      <c r="G21" s="68"/>
      <c r="H21" s="68"/>
      <c r="I21" s="68"/>
      <c r="J21" s="68"/>
      <c r="K21" s="68"/>
      <c r="L21" s="69"/>
      <c r="M21" s="73"/>
      <c r="N21" s="89"/>
      <c r="O21" s="89"/>
      <c r="P21" s="89"/>
      <c r="Q21" s="89"/>
      <c r="R21" s="89"/>
      <c r="S21" s="89"/>
      <c r="T21" s="89"/>
      <c r="U21" s="66"/>
    </row>
    <row r="22" spans="1:21" ht="15" customHeight="1">
      <c r="A22" s="61"/>
      <c r="B22" s="60"/>
      <c r="C22" s="92"/>
      <c r="D22" s="16" t="s">
        <v>2</v>
      </c>
      <c r="E22" s="17">
        <f>F22+G22+H22+I22+J22+K22+L22</f>
        <v>1613856</v>
      </c>
      <c r="F22" s="17">
        <v>0</v>
      </c>
      <c r="G22" s="17">
        <v>0</v>
      </c>
      <c r="H22" s="17">
        <v>0</v>
      </c>
      <c r="I22" s="17">
        <v>403464</v>
      </c>
      <c r="J22" s="17">
        <v>403464</v>
      </c>
      <c r="K22" s="17">
        <v>403464</v>
      </c>
      <c r="L22" s="17">
        <v>403464</v>
      </c>
      <c r="M22" s="73"/>
      <c r="N22" s="89"/>
      <c r="O22" s="89"/>
      <c r="P22" s="89"/>
      <c r="Q22" s="89"/>
      <c r="R22" s="89"/>
      <c r="S22" s="89"/>
      <c r="T22" s="89"/>
      <c r="U22" s="66"/>
    </row>
    <row r="23" spans="1:21" ht="12.75">
      <c r="A23" s="61"/>
      <c r="B23" s="60"/>
      <c r="C23" s="92"/>
      <c r="D23" s="16" t="s">
        <v>0</v>
      </c>
      <c r="E23" s="17">
        <f>F23+G23+H23+I23+J23+K23+L23</f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73"/>
      <c r="N23" s="89"/>
      <c r="O23" s="89"/>
      <c r="P23" s="89"/>
      <c r="Q23" s="89"/>
      <c r="R23" s="89"/>
      <c r="S23" s="89"/>
      <c r="T23" s="89"/>
      <c r="U23" s="66"/>
    </row>
    <row r="24" spans="1:21" ht="15" customHeight="1">
      <c r="A24" s="61"/>
      <c r="B24" s="60"/>
      <c r="C24" s="92"/>
      <c r="D24" s="16" t="s">
        <v>1</v>
      </c>
      <c r="E24" s="17">
        <f>F24+G24+H24+I24+J24+K24+L24</f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73"/>
      <c r="N24" s="89"/>
      <c r="O24" s="89"/>
      <c r="P24" s="89"/>
      <c r="Q24" s="89"/>
      <c r="R24" s="89"/>
      <c r="S24" s="89"/>
      <c r="T24" s="89"/>
      <c r="U24" s="66"/>
    </row>
    <row r="25" spans="1:21" ht="18.75" customHeight="1">
      <c r="A25" s="61"/>
      <c r="B25" s="60"/>
      <c r="C25" s="93"/>
      <c r="D25" s="16" t="s">
        <v>3</v>
      </c>
      <c r="E25" s="17">
        <f>F25+G25+H25+I25+J25+K25+L25</f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73"/>
      <c r="N25" s="89"/>
      <c r="O25" s="89"/>
      <c r="P25" s="89"/>
      <c r="Q25" s="89"/>
      <c r="R25" s="89"/>
      <c r="S25" s="89"/>
      <c r="T25" s="89"/>
      <c r="U25" s="66"/>
    </row>
    <row r="26" spans="1:21" ht="12.75">
      <c r="A26" s="57"/>
      <c r="B26" s="62" t="s">
        <v>33</v>
      </c>
      <c r="C26" s="84"/>
      <c r="D26" s="14" t="s">
        <v>4</v>
      </c>
      <c r="E26" s="15">
        <f>E28+E29+E30+E31</f>
        <v>2955772.48</v>
      </c>
      <c r="F26" s="15">
        <f aca="true" t="shared" si="3" ref="F26:L26">F28+F29+F30+F31</f>
        <v>470500</v>
      </c>
      <c r="G26" s="15">
        <f t="shared" si="3"/>
        <v>446879.28</v>
      </c>
      <c r="H26" s="15">
        <f t="shared" si="3"/>
        <v>424537.2</v>
      </c>
      <c r="I26" s="15">
        <f t="shared" si="3"/>
        <v>403464</v>
      </c>
      <c r="J26" s="15">
        <f t="shared" si="3"/>
        <v>403464</v>
      </c>
      <c r="K26" s="15">
        <f t="shared" si="3"/>
        <v>403464</v>
      </c>
      <c r="L26" s="26">
        <f t="shared" si="3"/>
        <v>403464</v>
      </c>
      <c r="M26" s="98"/>
      <c r="N26" s="98"/>
      <c r="O26" s="98"/>
      <c r="P26" s="98"/>
      <c r="Q26" s="98"/>
      <c r="R26" s="98"/>
      <c r="S26" s="98"/>
      <c r="T26" s="98"/>
      <c r="U26" s="98"/>
    </row>
    <row r="27" spans="1:21" ht="12.75">
      <c r="A27" s="58"/>
      <c r="B27" s="63"/>
      <c r="C27" s="58"/>
      <c r="D27" s="67" t="s">
        <v>30</v>
      </c>
      <c r="E27" s="68"/>
      <c r="F27" s="68"/>
      <c r="G27" s="68"/>
      <c r="H27" s="68"/>
      <c r="I27" s="68"/>
      <c r="J27" s="68"/>
      <c r="K27" s="68"/>
      <c r="L27" s="68"/>
      <c r="M27" s="99"/>
      <c r="N27" s="99"/>
      <c r="O27" s="99"/>
      <c r="P27" s="99"/>
      <c r="Q27" s="99"/>
      <c r="R27" s="99"/>
      <c r="S27" s="99"/>
      <c r="T27" s="99"/>
      <c r="U27" s="99"/>
    </row>
    <row r="28" spans="1:21" ht="12.75">
      <c r="A28" s="58"/>
      <c r="B28" s="63"/>
      <c r="C28" s="58"/>
      <c r="D28" s="16" t="s">
        <v>2</v>
      </c>
      <c r="E28" s="17">
        <f>F28+G28+H28+I28+J28+K28+L28</f>
        <v>2955772.48</v>
      </c>
      <c r="F28" s="17">
        <f>F10+F16</f>
        <v>470500</v>
      </c>
      <c r="G28" s="17">
        <f>G10+G16</f>
        <v>446879.28</v>
      </c>
      <c r="H28" s="17">
        <f>H10+H16</f>
        <v>424537.2</v>
      </c>
      <c r="I28" s="17">
        <f>I22</f>
        <v>403464</v>
      </c>
      <c r="J28" s="17">
        <f>J22</f>
        <v>403464</v>
      </c>
      <c r="K28" s="17">
        <f>K22</f>
        <v>403464</v>
      </c>
      <c r="L28" s="27">
        <f>L22</f>
        <v>403464</v>
      </c>
      <c r="M28" s="99"/>
      <c r="N28" s="99"/>
      <c r="O28" s="99"/>
      <c r="P28" s="99"/>
      <c r="Q28" s="99"/>
      <c r="R28" s="99"/>
      <c r="S28" s="99"/>
      <c r="T28" s="99"/>
      <c r="U28" s="99"/>
    </row>
    <row r="29" spans="1:21" ht="12.75">
      <c r="A29" s="58"/>
      <c r="B29" s="63"/>
      <c r="C29" s="58"/>
      <c r="D29" s="16" t="s">
        <v>0</v>
      </c>
      <c r="E29" s="17">
        <f>F29+G29+H29+I29+J29+K29+L29</f>
        <v>0</v>
      </c>
      <c r="F29" s="17">
        <f>F11</f>
        <v>0</v>
      </c>
      <c r="G29" s="17">
        <f aca="true" t="shared" si="4" ref="G29:L29">G11</f>
        <v>0</v>
      </c>
      <c r="H29" s="17">
        <f t="shared" si="4"/>
        <v>0</v>
      </c>
      <c r="I29" s="17">
        <f t="shared" si="4"/>
        <v>0</v>
      </c>
      <c r="J29" s="17">
        <f t="shared" si="4"/>
        <v>0</v>
      </c>
      <c r="K29" s="17">
        <f t="shared" si="4"/>
        <v>0</v>
      </c>
      <c r="L29" s="27">
        <f t="shared" si="4"/>
        <v>0</v>
      </c>
      <c r="M29" s="99"/>
      <c r="N29" s="99"/>
      <c r="O29" s="99"/>
      <c r="P29" s="99"/>
      <c r="Q29" s="99"/>
      <c r="R29" s="99"/>
      <c r="S29" s="99"/>
      <c r="T29" s="99"/>
      <c r="U29" s="99"/>
    </row>
    <row r="30" spans="1:21" ht="12.75">
      <c r="A30" s="58"/>
      <c r="B30" s="63"/>
      <c r="C30" s="58"/>
      <c r="D30" s="16" t="s">
        <v>1</v>
      </c>
      <c r="E30" s="17">
        <f>F30+G30+H30+I30+J30+K30+L30</f>
        <v>0</v>
      </c>
      <c r="F30" s="17">
        <f>F12</f>
        <v>0</v>
      </c>
      <c r="G30" s="17">
        <f aca="true" t="shared" si="5" ref="G30:L30">G12</f>
        <v>0</v>
      </c>
      <c r="H30" s="17">
        <f t="shared" si="5"/>
        <v>0</v>
      </c>
      <c r="I30" s="17">
        <f t="shared" si="5"/>
        <v>0</v>
      </c>
      <c r="J30" s="17">
        <f t="shared" si="5"/>
        <v>0</v>
      </c>
      <c r="K30" s="17">
        <f t="shared" si="5"/>
        <v>0</v>
      </c>
      <c r="L30" s="27">
        <f t="shared" si="5"/>
        <v>0</v>
      </c>
      <c r="M30" s="99"/>
      <c r="N30" s="99"/>
      <c r="O30" s="99"/>
      <c r="P30" s="99"/>
      <c r="Q30" s="99"/>
      <c r="R30" s="99"/>
      <c r="S30" s="99"/>
      <c r="T30" s="99"/>
      <c r="U30" s="99"/>
    </row>
    <row r="31" spans="1:21" ht="12.75">
      <c r="A31" s="59"/>
      <c r="B31" s="64"/>
      <c r="C31" s="59"/>
      <c r="D31" s="16" t="s">
        <v>3</v>
      </c>
      <c r="E31" s="17">
        <f>F31+G31+H31+I31+J31+K31+L31</f>
        <v>0</v>
      </c>
      <c r="F31" s="17">
        <f>F13</f>
        <v>0</v>
      </c>
      <c r="G31" s="17">
        <f aca="true" t="shared" si="6" ref="G31:L31">G13</f>
        <v>0</v>
      </c>
      <c r="H31" s="17">
        <f t="shared" si="6"/>
        <v>0</v>
      </c>
      <c r="I31" s="17">
        <f t="shared" si="6"/>
        <v>0</v>
      </c>
      <c r="J31" s="17">
        <f t="shared" si="6"/>
        <v>0</v>
      </c>
      <c r="K31" s="17">
        <f t="shared" si="6"/>
        <v>0</v>
      </c>
      <c r="L31" s="27">
        <f t="shared" si="6"/>
        <v>0</v>
      </c>
      <c r="M31" s="100"/>
      <c r="N31" s="100"/>
      <c r="O31" s="100"/>
      <c r="P31" s="100"/>
      <c r="Q31" s="100"/>
      <c r="R31" s="100"/>
      <c r="S31" s="100"/>
      <c r="T31" s="100"/>
      <c r="U31" s="100"/>
    </row>
    <row r="32" spans="1:21" ht="18.75" customHeight="1">
      <c r="A32" s="8">
        <v>2</v>
      </c>
      <c r="B32" s="77" t="s">
        <v>40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9"/>
      <c r="N32" s="79"/>
      <c r="O32" s="79"/>
      <c r="P32" s="79"/>
      <c r="Q32" s="79"/>
      <c r="R32" s="79"/>
      <c r="S32" s="79"/>
      <c r="T32" s="79"/>
      <c r="U32" s="80"/>
    </row>
    <row r="33" spans="1:21" ht="20.25" customHeight="1">
      <c r="A33" s="57" t="s">
        <v>6</v>
      </c>
      <c r="B33" s="60" t="s">
        <v>53</v>
      </c>
      <c r="C33" s="84" t="s">
        <v>65</v>
      </c>
      <c r="D33" s="14" t="s">
        <v>4</v>
      </c>
      <c r="E33" s="15">
        <f>E35+E36+E37+E38</f>
        <v>38550913.349999994</v>
      </c>
      <c r="F33" s="15">
        <f aca="true" t="shared" si="7" ref="F33:L33">F35+F36+F37+F38</f>
        <v>12029177.440000001</v>
      </c>
      <c r="G33" s="15">
        <f t="shared" si="7"/>
        <v>13115517.17</v>
      </c>
      <c r="H33" s="15">
        <f t="shared" si="7"/>
        <v>13406218.739999998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98" t="s">
        <v>45</v>
      </c>
      <c r="N33" s="65">
        <v>13.65</v>
      </c>
      <c r="O33" s="84">
        <v>14.16</v>
      </c>
      <c r="P33" s="84">
        <v>14.59</v>
      </c>
      <c r="Q33" s="84">
        <v>0</v>
      </c>
      <c r="R33" s="84">
        <v>0</v>
      </c>
      <c r="S33" s="84">
        <v>0</v>
      </c>
      <c r="T33" s="84">
        <v>0</v>
      </c>
      <c r="U33" s="84" t="s">
        <v>47</v>
      </c>
    </row>
    <row r="34" spans="1:21" ht="34.5" customHeight="1">
      <c r="A34" s="58"/>
      <c r="B34" s="60"/>
      <c r="C34" s="92"/>
      <c r="D34" s="67" t="s">
        <v>30</v>
      </c>
      <c r="E34" s="68"/>
      <c r="F34" s="68"/>
      <c r="G34" s="68"/>
      <c r="H34" s="68"/>
      <c r="I34" s="68"/>
      <c r="J34" s="68"/>
      <c r="K34" s="68"/>
      <c r="L34" s="69"/>
      <c r="M34" s="100"/>
      <c r="N34" s="118"/>
      <c r="O34" s="59"/>
      <c r="P34" s="59"/>
      <c r="Q34" s="59"/>
      <c r="R34" s="59"/>
      <c r="S34" s="59"/>
      <c r="T34" s="59"/>
      <c r="U34" s="59"/>
    </row>
    <row r="35" spans="1:21" ht="18.75" customHeight="1">
      <c r="A35" s="58"/>
      <c r="B35" s="60"/>
      <c r="C35" s="92"/>
      <c r="D35" s="16" t="s">
        <v>2</v>
      </c>
      <c r="E35" s="17">
        <f>F35+G35+H35+I35+J35+K35+L35</f>
        <v>37164234.70999999</v>
      </c>
      <c r="F35" s="17">
        <v>11937140.3</v>
      </c>
      <c r="G35" s="17">
        <f>12326155.91+205661.26</f>
        <v>12531817.17</v>
      </c>
      <c r="H35" s="17">
        <f>12687854.62+7422.62</f>
        <v>12695277.239999998</v>
      </c>
      <c r="I35" s="17">
        <v>0</v>
      </c>
      <c r="J35" s="17">
        <v>0</v>
      </c>
      <c r="K35" s="17">
        <v>0</v>
      </c>
      <c r="L35" s="17">
        <v>0</v>
      </c>
      <c r="M35" s="112" t="s">
        <v>44</v>
      </c>
      <c r="N35" s="84">
        <v>37</v>
      </c>
      <c r="O35" s="84">
        <v>43</v>
      </c>
      <c r="P35" s="84">
        <v>50</v>
      </c>
      <c r="Q35" s="84">
        <v>0</v>
      </c>
      <c r="R35" s="84">
        <v>0</v>
      </c>
      <c r="S35" s="84">
        <v>0</v>
      </c>
      <c r="T35" s="84">
        <v>0</v>
      </c>
      <c r="U35" s="84" t="s">
        <v>47</v>
      </c>
    </row>
    <row r="36" spans="1:21" ht="15.75" customHeight="1">
      <c r="A36" s="58"/>
      <c r="B36" s="60"/>
      <c r="C36" s="92"/>
      <c r="D36" s="16" t="s">
        <v>0</v>
      </c>
      <c r="E36" s="17">
        <f>G36+H36</f>
        <v>1060212</v>
      </c>
      <c r="F36" s="17">
        <v>0</v>
      </c>
      <c r="G36" s="17">
        <v>477700</v>
      </c>
      <c r="H36" s="17">
        <v>582512</v>
      </c>
      <c r="I36" s="17">
        <v>0</v>
      </c>
      <c r="J36" s="17">
        <v>0</v>
      </c>
      <c r="K36" s="17">
        <v>0</v>
      </c>
      <c r="L36" s="17">
        <v>0</v>
      </c>
      <c r="M36" s="113"/>
      <c r="N36" s="93"/>
      <c r="O36" s="93"/>
      <c r="P36" s="93"/>
      <c r="Q36" s="93"/>
      <c r="R36" s="93"/>
      <c r="S36" s="93"/>
      <c r="T36" s="93"/>
      <c r="U36" s="93"/>
    </row>
    <row r="37" spans="1:21" ht="19.5" customHeight="1">
      <c r="A37" s="58"/>
      <c r="B37" s="60"/>
      <c r="C37" s="92"/>
      <c r="D37" s="16" t="s">
        <v>1</v>
      </c>
      <c r="E37" s="17">
        <f>F37+G37+H37+I37+J37+K37+L37</f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12" t="s">
        <v>46</v>
      </c>
      <c r="N37" s="84">
        <v>300</v>
      </c>
      <c r="O37" s="84">
        <v>305</v>
      </c>
      <c r="P37" s="84">
        <v>310</v>
      </c>
      <c r="Q37" s="84">
        <v>0</v>
      </c>
      <c r="R37" s="84">
        <v>0</v>
      </c>
      <c r="S37" s="84">
        <v>0</v>
      </c>
      <c r="T37" s="84">
        <v>0</v>
      </c>
      <c r="U37" s="84" t="s">
        <v>47</v>
      </c>
    </row>
    <row r="38" spans="1:21" ht="21.75" customHeight="1">
      <c r="A38" s="59"/>
      <c r="B38" s="60"/>
      <c r="C38" s="93"/>
      <c r="D38" s="16" t="s">
        <v>3</v>
      </c>
      <c r="E38" s="17">
        <f>F38+G38+H38+I38+J38+K38+L38</f>
        <v>326466.64</v>
      </c>
      <c r="F38" s="17">
        <v>92037.14</v>
      </c>
      <c r="G38" s="17">
        <f>92000+14000</f>
        <v>106000</v>
      </c>
      <c r="H38" s="17">
        <f>125000+3429+0.5</f>
        <v>128429.5</v>
      </c>
      <c r="I38" s="17">
        <v>0</v>
      </c>
      <c r="J38" s="17">
        <v>0</v>
      </c>
      <c r="K38" s="17">
        <v>0</v>
      </c>
      <c r="L38" s="17">
        <v>0</v>
      </c>
      <c r="M38" s="114"/>
      <c r="N38" s="92"/>
      <c r="O38" s="92"/>
      <c r="P38" s="92"/>
      <c r="Q38" s="92"/>
      <c r="R38" s="92"/>
      <c r="S38" s="92"/>
      <c r="T38" s="92"/>
      <c r="U38" s="92"/>
    </row>
    <row r="39" spans="1:21" ht="15" customHeight="1">
      <c r="A39" s="57" t="s">
        <v>58</v>
      </c>
      <c r="B39" s="60" t="s">
        <v>69</v>
      </c>
      <c r="C39" s="84" t="s">
        <v>66</v>
      </c>
      <c r="D39" s="14" t="s">
        <v>4</v>
      </c>
      <c r="E39" s="15">
        <f>E41+E42+E43+E44</f>
        <v>41056556.010000005</v>
      </c>
      <c r="F39" s="15">
        <f aca="true" t="shared" si="8" ref="F39:L39">F41+F42+F43+F44</f>
        <v>0</v>
      </c>
      <c r="G39" s="15">
        <f t="shared" si="8"/>
        <v>0</v>
      </c>
      <c r="H39" s="15">
        <f t="shared" si="8"/>
        <v>0</v>
      </c>
      <c r="I39" s="15">
        <f t="shared" si="8"/>
        <v>10868011.07</v>
      </c>
      <c r="J39" s="15">
        <f t="shared" si="8"/>
        <v>10589213.6</v>
      </c>
      <c r="K39" s="15">
        <f t="shared" si="8"/>
        <v>9799665.67</v>
      </c>
      <c r="L39" s="15">
        <f t="shared" si="8"/>
        <v>9799665.67</v>
      </c>
      <c r="M39" s="98" t="s">
        <v>61</v>
      </c>
      <c r="N39" s="65">
        <v>0</v>
      </c>
      <c r="O39" s="84">
        <v>0</v>
      </c>
      <c r="P39" s="84">
        <v>0</v>
      </c>
      <c r="Q39" s="84">
        <v>16455</v>
      </c>
      <c r="R39" s="84">
        <v>17364</v>
      </c>
      <c r="S39" s="84">
        <v>17556</v>
      </c>
      <c r="T39" s="84">
        <v>17556</v>
      </c>
      <c r="U39" s="84" t="s">
        <v>47</v>
      </c>
    </row>
    <row r="40" spans="1:21" ht="13.5" customHeight="1">
      <c r="A40" s="58"/>
      <c r="B40" s="60"/>
      <c r="C40" s="92"/>
      <c r="D40" s="67" t="s">
        <v>30</v>
      </c>
      <c r="E40" s="68"/>
      <c r="F40" s="68"/>
      <c r="G40" s="68"/>
      <c r="H40" s="68"/>
      <c r="I40" s="68"/>
      <c r="J40" s="68"/>
      <c r="K40" s="68"/>
      <c r="L40" s="69"/>
      <c r="M40" s="99"/>
      <c r="N40" s="119"/>
      <c r="O40" s="58"/>
      <c r="P40" s="58"/>
      <c r="Q40" s="58"/>
      <c r="R40" s="58"/>
      <c r="S40" s="58"/>
      <c r="T40" s="58"/>
      <c r="U40" s="58"/>
    </row>
    <row r="41" spans="1:21" ht="13.5" customHeight="1">
      <c r="A41" s="58"/>
      <c r="B41" s="60"/>
      <c r="C41" s="92"/>
      <c r="D41" s="16" t="s">
        <v>2</v>
      </c>
      <c r="E41" s="17">
        <f>F41+G41+H41+I41+J41+K41+L41</f>
        <v>38759738.480000004</v>
      </c>
      <c r="F41" s="17">
        <v>0</v>
      </c>
      <c r="G41" s="17">
        <v>0</v>
      </c>
      <c r="H41" s="17">
        <v>0</v>
      </c>
      <c r="I41" s="17">
        <f>9623952.76+88843.72</f>
        <v>9712796.48</v>
      </c>
      <c r="J41" s="17">
        <v>9659610.66</v>
      </c>
      <c r="K41" s="17">
        <v>9693665.67</v>
      </c>
      <c r="L41" s="17">
        <v>9693665.67</v>
      </c>
      <c r="M41" s="99"/>
      <c r="N41" s="58"/>
      <c r="O41" s="58"/>
      <c r="P41" s="58"/>
      <c r="Q41" s="58"/>
      <c r="R41" s="58"/>
      <c r="S41" s="58"/>
      <c r="T41" s="58"/>
      <c r="U41" s="58"/>
    </row>
    <row r="42" spans="1:21" ht="12.75" customHeight="1">
      <c r="A42" s="58"/>
      <c r="B42" s="60"/>
      <c r="C42" s="92"/>
      <c r="D42" s="16" t="s">
        <v>0</v>
      </c>
      <c r="E42" s="17">
        <f>I42+J42</f>
        <v>1763817.5299999998</v>
      </c>
      <c r="F42" s="17">
        <v>0</v>
      </c>
      <c r="G42" s="17">
        <v>0</v>
      </c>
      <c r="H42" s="17">
        <v>0</v>
      </c>
      <c r="I42" s="17">
        <f>757305.37+182909.22</f>
        <v>940214.59</v>
      </c>
      <c r="J42" s="17">
        <f>663045.84+160557.1</f>
        <v>823602.94</v>
      </c>
      <c r="K42" s="17">
        <v>0</v>
      </c>
      <c r="L42" s="17">
        <v>0</v>
      </c>
      <c r="M42" s="99"/>
      <c r="N42" s="58"/>
      <c r="O42" s="58"/>
      <c r="P42" s="58"/>
      <c r="Q42" s="58"/>
      <c r="R42" s="58"/>
      <c r="S42" s="58"/>
      <c r="T42" s="58"/>
      <c r="U42" s="58"/>
    </row>
    <row r="43" spans="1:21" ht="13.5" customHeight="1">
      <c r="A43" s="58"/>
      <c r="B43" s="60"/>
      <c r="C43" s="92"/>
      <c r="D43" s="16" t="s">
        <v>1</v>
      </c>
      <c r="E43" s="17">
        <f>F43+G43+H43+I43+J43+K43+L43</f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99"/>
      <c r="N43" s="58"/>
      <c r="O43" s="58"/>
      <c r="P43" s="58"/>
      <c r="Q43" s="58"/>
      <c r="R43" s="58"/>
      <c r="S43" s="58"/>
      <c r="T43" s="58"/>
      <c r="U43" s="58"/>
    </row>
    <row r="44" spans="1:21" ht="12" customHeight="1">
      <c r="A44" s="59"/>
      <c r="B44" s="60"/>
      <c r="C44" s="93"/>
      <c r="D44" s="16" t="s">
        <v>3</v>
      </c>
      <c r="E44" s="17">
        <f>F44+G44+H44+I44+J44+K44+L44</f>
        <v>533000</v>
      </c>
      <c r="F44" s="17">
        <v>0</v>
      </c>
      <c r="G44" s="17">
        <v>0</v>
      </c>
      <c r="H44" s="17">
        <v>0</v>
      </c>
      <c r="I44" s="17">
        <f>106000+94000+15000</f>
        <v>215000</v>
      </c>
      <c r="J44" s="17">
        <v>106000</v>
      </c>
      <c r="K44" s="17">
        <v>106000</v>
      </c>
      <c r="L44" s="17">
        <v>106000</v>
      </c>
      <c r="M44" s="100"/>
      <c r="N44" s="59"/>
      <c r="O44" s="59"/>
      <c r="P44" s="59"/>
      <c r="Q44" s="59"/>
      <c r="R44" s="59"/>
      <c r="S44" s="59"/>
      <c r="T44" s="59"/>
      <c r="U44" s="59"/>
    </row>
    <row r="45" spans="1:21" ht="15" customHeight="1">
      <c r="A45" s="57" t="s">
        <v>59</v>
      </c>
      <c r="B45" s="60" t="s">
        <v>70</v>
      </c>
      <c r="C45" s="84" t="s">
        <v>66</v>
      </c>
      <c r="D45" s="14" t="s">
        <v>4</v>
      </c>
      <c r="E45" s="15">
        <f>E47+E48+E49+E50</f>
        <v>16177497.66</v>
      </c>
      <c r="F45" s="15">
        <f aca="true" t="shared" si="9" ref="F45:L45">F47+F48+F49+F50</f>
        <v>0</v>
      </c>
      <c r="G45" s="15">
        <f t="shared" si="9"/>
        <v>0</v>
      </c>
      <c r="H45" s="15">
        <f t="shared" si="9"/>
        <v>0</v>
      </c>
      <c r="I45" s="15">
        <f t="shared" si="9"/>
        <v>4226312.74</v>
      </c>
      <c r="J45" s="15">
        <f t="shared" si="9"/>
        <v>4196252.4</v>
      </c>
      <c r="K45" s="15">
        <f t="shared" si="9"/>
        <v>3877466.26</v>
      </c>
      <c r="L45" s="15">
        <f t="shared" si="9"/>
        <v>3877466.26</v>
      </c>
      <c r="M45" s="98" t="s">
        <v>68</v>
      </c>
      <c r="N45" s="65">
        <v>0</v>
      </c>
      <c r="O45" s="84">
        <v>0</v>
      </c>
      <c r="P45" s="84">
        <v>0</v>
      </c>
      <c r="Q45" s="84">
        <v>56</v>
      </c>
      <c r="R45" s="84">
        <v>64</v>
      </c>
      <c r="S45" s="84">
        <v>64</v>
      </c>
      <c r="T45" s="84">
        <v>64</v>
      </c>
      <c r="U45" s="84" t="s">
        <v>47</v>
      </c>
    </row>
    <row r="46" spans="1:21" ht="12" customHeight="1">
      <c r="A46" s="58"/>
      <c r="B46" s="60"/>
      <c r="C46" s="92"/>
      <c r="D46" s="67" t="s">
        <v>30</v>
      </c>
      <c r="E46" s="68"/>
      <c r="F46" s="68"/>
      <c r="G46" s="68"/>
      <c r="H46" s="68"/>
      <c r="I46" s="68"/>
      <c r="J46" s="68"/>
      <c r="K46" s="68"/>
      <c r="L46" s="69"/>
      <c r="M46" s="99"/>
      <c r="N46" s="119"/>
      <c r="O46" s="58"/>
      <c r="P46" s="58"/>
      <c r="Q46" s="58"/>
      <c r="R46" s="58"/>
      <c r="S46" s="58"/>
      <c r="T46" s="58"/>
      <c r="U46" s="58"/>
    </row>
    <row r="47" spans="1:21" ht="12.75" customHeight="1">
      <c r="A47" s="58"/>
      <c r="B47" s="60"/>
      <c r="C47" s="92"/>
      <c r="D47" s="16" t="s">
        <v>2</v>
      </c>
      <c r="E47" s="17">
        <f>F47+G47+H47+I47+J47+K47+L47</f>
        <v>15468357.9</v>
      </c>
      <c r="F47" s="17">
        <v>0</v>
      </c>
      <c r="G47" s="17">
        <v>0</v>
      </c>
      <c r="H47" s="17">
        <v>0</v>
      </c>
      <c r="I47" s="17">
        <v>3849581.11</v>
      </c>
      <c r="J47" s="17">
        <v>3863844.27</v>
      </c>
      <c r="K47" s="17">
        <v>3877466.26</v>
      </c>
      <c r="L47" s="17">
        <v>3877466.26</v>
      </c>
      <c r="M47" s="99"/>
      <c r="N47" s="58"/>
      <c r="O47" s="58"/>
      <c r="P47" s="58"/>
      <c r="Q47" s="58"/>
      <c r="R47" s="58"/>
      <c r="S47" s="58"/>
      <c r="T47" s="58"/>
      <c r="U47" s="58"/>
    </row>
    <row r="48" spans="1:21" ht="12.75" customHeight="1">
      <c r="A48" s="58"/>
      <c r="B48" s="60"/>
      <c r="C48" s="92"/>
      <c r="D48" s="16" t="s">
        <v>0</v>
      </c>
      <c r="E48" s="17">
        <f>I48+J48</f>
        <v>709139.76</v>
      </c>
      <c r="F48" s="17">
        <v>0</v>
      </c>
      <c r="G48" s="17">
        <v>0</v>
      </c>
      <c r="H48" s="17">
        <v>0</v>
      </c>
      <c r="I48" s="17">
        <v>376731.63</v>
      </c>
      <c r="J48" s="17">
        <v>332408.13</v>
      </c>
      <c r="K48" s="17">
        <v>0</v>
      </c>
      <c r="L48" s="17">
        <v>0</v>
      </c>
      <c r="M48" s="99"/>
      <c r="N48" s="58"/>
      <c r="O48" s="58"/>
      <c r="P48" s="58"/>
      <c r="Q48" s="58"/>
      <c r="R48" s="58"/>
      <c r="S48" s="58"/>
      <c r="T48" s="58"/>
      <c r="U48" s="58"/>
    </row>
    <row r="49" spans="1:21" ht="12" customHeight="1">
      <c r="A49" s="58"/>
      <c r="B49" s="60"/>
      <c r="C49" s="92"/>
      <c r="D49" s="16" t="s">
        <v>1</v>
      </c>
      <c r="E49" s="17">
        <f>F49+G49+H49+I49+J49+K49+L49</f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99"/>
      <c r="N49" s="58"/>
      <c r="O49" s="58"/>
      <c r="P49" s="58"/>
      <c r="Q49" s="58"/>
      <c r="R49" s="58"/>
      <c r="S49" s="58"/>
      <c r="T49" s="58"/>
      <c r="U49" s="58"/>
    </row>
    <row r="50" spans="1:21" ht="15" customHeight="1">
      <c r="A50" s="59"/>
      <c r="B50" s="60"/>
      <c r="C50" s="93"/>
      <c r="D50" s="16" t="s">
        <v>3</v>
      </c>
      <c r="E50" s="17">
        <f>F50+G50+H50+I50+J50+K50+L50</f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00"/>
      <c r="N50" s="59"/>
      <c r="O50" s="59"/>
      <c r="P50" s="59"/>
      <c r="Q50" s="59"/>
      <c r="R50" s="59"/>
      <c r="S50" s="59"/>
      <c r="T50" s="59"/>
      <c r="U50" s="59"/>
    </row>
    <row r="51" spans="1:21" ht="12.75" customHeight="1">
      <c r="A51" s="57" t="s">
        <v>60</v>
      </c>
      <c r="B51" s="60" t="s">
        <v>71</v>
      </c>
      <c r="C51" s="84" t="s">
        <v>66</v>
      </c>
      <c r="D51" s="14" t="s">
        <v>4</v>
      </c>
      <c r="E51" s="15">
        <f>E53+E54+E55+E56</f>
        <v>1409931</v>
      </c>
      <c r="F51" s="15">
        <f aca="true" t="shared" si="10" ref="F51:L51">F53+F54+F55+F56</f>
        <v>0</v>
      </c>
      <c r="G51" s="15">
        <f t="shared" si="10"/>
        <v>0</v>
      </c>
      <c r="H51" s="15">
        <f t="shared" si="10"/>
        <v>0</v>
      </c>
      <c r="I51" s="15">
        <f t="shared" si="10"/>
        <v>343886</v>
      </c>
      <c r="J51" s="15">
        <f t="shared" si="10"/>
        <v>171943</v>
      </c>
      <c r="K51" s="15">
        <f t="shared" si="10"/>
        <v>447051</v>
      </c>
      <c r="L51" s="15">
        <f t="shared" si="10"/>
        <v>447051</v>
      </c>
      <c r="M51" s="98" t="s">
        <v>72</v>
      </c>
      <c r="N51" s="65">
        <v>0</v>
      </c>
      <c r="O51" s="84">
        <v>0</v>
      </c>
      <c r="P51" s="84">
        <v>0</v>
      </c>
      <c r="Q51" s="84">
        <v>20</v>
      </c>
      <c r="R51" s="84">
        <v>10</v>
      </c>
      <c r="S51" s="84">
        <v>26</v>
      </c>
      <c r="T51" s="84">
        <v>26</v>
      </c>
      <c r="U51" s="84" t="s">
        <v>47</v>
      </c>
    </row>
    <row r="52" spans="1:21" ht="12.75" customHeight="1">
      <c r="A52" s="58"/>
      <c r="B52" s="60"/>
      <c r="C52" s="92"/>
      <c r="D52" s="67" t="s">
        <v>30</v>
      </c>
      <c r="E52" s="68"/>
      <c r="F52" s="68"/>
      <c r="G52" s="68"/>
      <c r="H52" s="68"/>
      <c r="I52" s="68"/>
      <c r="J52" s="68"/>
      <c r="K52" s="68"/>
      <c r="L52" s="69"/>
      <c r="M52" s="99"/>
      <c r="N52" s="119"/>
      <c r="O52" s="58"/>
      <c r="P52" s="58"/>
      <c r="Q52" s="58"/>
      <c r="R52" s="58"/>
      <c r="S52" s="58"/>
      <c r="T52" s="58"/>
      <c r="U52" s="58"/>
    </row>
    <row r="53" spans="1:21" ht="12.75" customHeight="1">
      <c r="A53" s="58"/>
      <c r="B53" s="60"/>
      <c r="C53" s="92"/>
      <c r="D53" s="16" t="s">
        <v>2</v>
      </c>
      <c r="E53" s="17">
        <f>F53+G53+H53+I53+J53+K53+L53</f>
        <v>1409931</v>
      </c>
      <c r="F53" s="17">
        <v>0</v>
      </c>
      <c r="G53" s="17">
        <v>0</v>
      </c>
      <c r="H53" s="17">
        <v>0</v>
      </c>
      <c r="I53" s="17">
        <v>343886</v>
      </c>
      <c r="J53" s="17">
        <v>171943</v>
      </c>
      <c r="K53" s="17">
        <v>447051</v>
      </c>
      <c r="L53" s="17">
        <v>447051</v>
      </c>
      <c r="M53" s="99"/>
      <c r="N53" s="58"/>
      <c r="O53" s="58"/>
      <c r="P53" s="58"/>
      <c r="Q53" s="58"/>
      <c r="R53" s="58"/>
      <c r="S53" s="58"/>
      <c r="T53" s="58"/>
      <c r="U53" s="58"/>
    </row>
    <row r="54" spans="1:21" ht="13.5" customHeight="1">
      <c r="A54" s="58"/>
      <c r="B54" s="60"/>
      <c r="C54" s="92"/>
      <c r="D54" s="16" t="s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99"/>
      <c r="N54" s="58"/>
      <c r="O54" s="58"/>
      <c r="P54" s="58"/>
      <c r="Q54" s="58"/>
      <c r="R54" s="58"/>
      <c r="S54" s="58"/>
      <c r="T54" s="58"/>
      <c r="U54" s="58"/>
    </row>
    <row r="55" spans="1:21" ht="15" customHeight="1">
      <c r="A55" s="58"/>
      <c r="B55" s="60"/>
      <c r="C55" s="92"/>
      <c r="D55" s="16" t="s">
        <v>1</v>
      </c>
      <c r="E55" s="17">
        <f>F55+G55+H55+I55+J55+K55+L55</f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99"/>
      <c r="N55" s="58"/>
      <c r="O55" s="58"/>
      <c r="P55" s="58"/>
      <c r="Q55" s="58"/>
      <c r="R55" s="58"/>
      <c r="S55" s="58"/>
      <c r="T55" s="58"/>
      <c r="U55" s="58"/>
    </row>
    <row r="56" spans="1:21" ht="12.75">
      <c r="A56" s="59"/>
      <c r="B56" s="60"/>
      <c r="C56" s="93"/>
      <c r="D56" s="16" t="s">
        <v>3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00"/>
      <c r="N56" s="59"/>
      <c r="O56" s="59"/>
      <c r="P56" s="59"/>
      <c r="Q56" s="59"/>
      <c r="R56" s="59"/>
      <c r="S56" s="59"/>
      <c r="T56" s="59"/>
      <c r="U56" s="59"/>
    </row>
    <row r="57" spans="1:21" ht="12.75">
      <c r="A57" s="57"/>
      <c r="B57" s="62" t="s">
        <v>34</v>
      </c>
      <c r="C57" s="84"/>
      <c r="D57" s="14" t="s">
        <v>4</v>
      </c>
      <c r="E57" s="15">
        <f>E59+E60+E61+E62</f>
        <v>97194898.02000001</v>
      </c>
      <c r="F57" s="15">
        <f aca="true" t="shared" si="11" ref="F57:L57">F59+F60+F61+F62</f>
        <v>12029177.440000001</v>
      </c>
      <c r="G57" s="15">
        <f t="shared" si="11"/>
        <v>13115517.17</v>
      </c>
      <c r="H57" s="15">
        <f t="shared" si="11"/>
        <v>13406218.739999998</v>
      </c>
      <c r="I57" s="15">
        <f t="shared" si="11"/>
        <v>15438209.81</v>
      </c>
      <c r="J57" s="15">
        <f t="shared" si="11"/>
        <v>14957409</v>
      </c>
      <c r="K57" s="15">
        <f t="shared" si="11"/>
        <v>14124182.93</v>
      </c>
      <c r="L57" s="26">
        <f t="shared" si="11"/>
        <v>14124182.93</v>
      </c>
      <c r="M57" s="85"/>
      <c r="N57" s="74"/>
      <c r="O57" s="74"/>
      <c r="P57" s="74"/>
      <c r="Q57" s="74"/>
      <c r="R57" s="74"/>
      <c r="S57" s="74"/>
      <c r="T57" s="74"/>
      <c r="U57" s="81"/>
    </row>
    <row r="58" spans="1:21" ht="12.75">
      <c r="A58" s="58"/>
      <c r="B58" s="63"/>
      <c r="C58" s="58"/>
      <c r="D58" s="67" t="s">
        <v>30</v>
      </c>
      <c r="E58" s="68"/>
      <c r="F58" s="68"/>
      <c r="G58" s="68"/>
      <c r="H58" s="68"/>
      <c r="I58" s="68"/>
      <c r="J58" s="68"/>
      <c r="K58" s="68"/>
      <c r="L58" s="68"/>
      <c r="M58" s="86"/>
      <c r="N58" s="75"/>
      <c r="O58" s="75"/>
      <c r="P58" s="75"/>
      <c r="Q58" s="75"/>
      <c r="R58" s="75"/>
      <c r="S58" s="75"/>
      <c r="T58" s="75"/>
      <c r="U58" s="82"/>
    </row>
    <row r="59" spans="1:21" ht="12.75">
      <c r="A59" s="58"/>
      <c r="B59" s="63"/>
      <c r="C59" s="58"/>
      <c r="D59" s="16" t="s">
        <v>2</v>
      </c>
      <c r="E59" s="17">
        <f>F59+G59+H59+I59+J59+K59+L59</f>
        <v>92802262.09</v>
      </c>
      <c r="F59" s="17">
        <f>F35</f>
        <v>11937140.3</v>
      </c>
      <c r="G59" s="17">
        <f>G35</f>
        <v>12531817.17</v>
      </c>
      <c r="H59" s="17">
        <f>H35</f>
        <v>12695277.239999998</v>
      </c>
      <c r="I59" s="17">
        <f>I41+I47+I53</f>
        <v>13906263.59</v>
      </c>
      <c r="J59" s="17">
        <f>J41+J47+J53</f>
        <v>13695397.93</v>
      </c>
      <c r="K59" s="17">
        <f>K41+K47+K53</f>
        <v>14018182.93</v>
      </c>
      <c r="L59" s="17">
        <f>L41+L47+L53</f>
        <v>14018182.93</v>
      </c>
      <c r="M59" s="86"/>
      <c r="N59" s="75"/>
      <c r="O59" s="75"/>
      <c r="P59" s="75"/>
      <c r="Q59" s="75"/>
      <c r="R59" s="75"/>
      <c r="S59" s="75"/>
      <c r="T59" s="75"/>
      <c r="U59" s="82"/>
    </row>
    <row r="60" spans="1:21" ht="12.75">
      <c r="A60" s="58"/>
      <c r="B60" s="63"/>
      <c r="C60" s="58"/>
      <c r="D60" s="16" t="s">
        <v>0</v>
      </c>
      <c r="E60" s="17">
        <f>F60+G60+H60+I60+J60+K60+L60</f>
        <v>3533169.2899999996</v>
      </c>
      <c r="F60" s="17">
        <v>0</v>
      </c>
      <c r="G60" s="17">
        <f>G36</f>
        <v>477700</v>
      </c>
      <c r="H60" s="17">
        <f>H36</f>
        <v>582512</v>
      </c>
      <c r="I60" s="17">
        <f>I42+I48</f>
        <v>1316946.22</v>
      </c>
      <c r="J60" s="17">
        <f>J42+J48</f>
        <v>1156011.0699999998</v>
      </c>
      <c r="K60" s="17">
        <f>K42+K48</f>
        <v>0</v>
      </c>
      <c r="L60" s="17">
        <f>L42+L48</f>
        <v>0</v>
      </c>
      <c r="M60" s="86"/>
      <c r="N60" s="75"/>
      <c r="O60" s="75"/>
      <c r="P60" s="75"/>
      <c r="Q60" s="75"/>
      <c r="R60" s="75"/>
      <c r="S60" s="75"/>
      <c r="T60" s="75"/>
      <c r="U60" s="82"/>
    </row>
    <row r="61" spans="1:21" ht="12.75">
      <c r="A61" s="58"/>
      <c r="B61" s="63"/>
      <c r="C61" s="58"/>
      <c r="D61" s="16" t="s">
        <v>1</v>
      </c>
      <c r="E61" s="17">
        <f>F61+G61+H61+I61+J61+K61+L61</f>
        <v>0</v>
      </c>
      <c r="F61" s="17">
        <v>0</v>
      </c>
      <c r="G61" s="17">
        <v>0</v>
      </c>
      <c r="H61" s="17"/>
      <c r="I61" s="17">
        <v>0</v>
      </c>
      <c r="J61" s="17">
        <v>0</v>
      </c>
      <c r="K61" s="17">
        <v>0</v>
      </c>
      <c r="L61" s="17">
        <v>0</v>
      </c>
      <c r="M61" s="86"/>
      <c r="N61" s="75"/>
      <c r="O61" s="75"/>
      <c r="P61" s="75"/>
      <c r="Q61" s="75"/>
      <c r="R61" s="75"/>
      <c r="S61" s="75"/>
      <c r="T61" s="75"/>
      <c r="U61" s="82"/>
    </row>
    <row r="62" spans="1:21" ht="12.75">
      <c r="A62" s="59"/>
      <c r="B62" s="64"/>
      <c r="C62" s="59"/>
      <c r="D62" s="16" t="s">
        <v>3</v>
      </c>
      <c r="E62" s="17">
        <f>F62+G62+H62+I62+J62+K62+L62</f>
        <v>859466.64</v>
      </c>
      <c r="F62" s="17">
        <f>F38</f>
        <v>92037.14</v>
      </c>
      <c r="G62" s="17">
        <f>G38</f>
        <v>106000</v>
      </c>
      <c r="H62" s="17">
        <f>H38</f>
        <v>128429.5</v>
      </c>
      <c r="I62" s="17">
        <f>I44</f>
        <v>215000</v>
      </c>
      <c r="J62" s="17">
        <f>J44</f>
        <v>106000</v>
      </c>
      <c r="K62" s="17">
        <f>K44</f>
        <v>106000</v>
      </c>
      <c r="L62" s="17">
        <f>L44</f>
        <v>106000</v>
      </c>
      <c r="M62" s="87"/>
      <c r="N62" s="76"/>
      <c r="O62" s="76"/>
      <c r="P62" s="76"/>
      <c r="Q62" s="76"/>
      <c r="R62" s="76"/>
      <c r="S62" s="76"/>
      <c r="T62" s="76"/>
      <c r="U62" s="83"/>
    </row>
    <row r="63" spans="1:21" ht="12.75">
      <c r="A63" s="8">
        <v>3</v>
      </c>
      <c r="B63" s="77" t="s">
        <v>41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9"/>
      <c r="N63" s="79"/>
      <c r="O63" s="79"/>
      <c r="P63" s="79"/>
      <c r="Q63" s="79"/>
      <c r="R63" s="79"/>
      <c r="S63" s="79"/>
      <c r="T63" s="79"/>
      <c r="U63" s="80"/>
    </row>
    <row r="64" spans="1:21" ht="12.75">
      <c r="A64" s="57" t="s">
        <v>32</v>
      </c>
      <c r="B64" s="60" t="s">
        <v>54</v>
      </c>
      <c r="C64" s="84">
        <v>2014</v>
      </c>
      <c r="D64" s="14" t="s">
        <v>4</v>
      </c>
      <c r="E64" s="15">
        <f>E66+E67+E68+E69</f>
        <v>34020</v>
      </c>
      <c r="F64" s="15">
        <f aca="true" t="shared" si="12" ref="F64:L64">F66+F67+F68+F69</f>
        <v>34020</v>
      </c>
      <c r="G64" s="15">
        <f t="shared" si="12"/>
        <v>0</v>
      </c>
      <c r="H64" s="15">
        <f t="shared" si="12"/>
        <v>0</v>
      </c>
      <c r="I64" s="15">
        <f t="shared" si="12"/>
        <v>0</v>
      </c>
      <c r="J64" s="15">
        <f t="shared" si="12"/>
        <v>0</v>
      </c>
      <c r="K64" s="15">
        <f t="shared" si="12"/>
        <v>0</v>
      </c>
      <c r="L64" s="15">
        <f t="shared" si="12"/>
        <v>0</v>
      </c>
      <c r="M64" s="72" t="s">
        <v>49</v>
      </c>
      <c r="N64" s="70">
        <v>81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65" t="s">
        <v>47</v>
      </c>
    </row>
    <row r="65" spans="1:21" ht="12.75" customHeight="1">
      <c r="A65" s="58"/>
      <c r="B65" s="60"/>
      <c r="C65" s="92"/>
      <c r="D65" s="67" t="s">
        <v>30</v>
      </c>
      <c r="E65" s="68"/>
      <c r="F65" s="68"/>
      <c r="G65" s="68"/>
      <c r="H65" s="68"/>
      <c r="I65" s="68"/>
      <c r="J65" s="68"/>
      <c r="K65" s="68"/>
      <c r="L65" s="69"/>
      <c r="M65" s="73"/>
      <c r="N65" s="71"/>
      <c r="O65" s="71"/>
      <c r="P65" s="71"/>
      <c r="Q65" s="71"/>
      <c r="R65" s="71"/>
      <c r="S65" s="71"/>
      <c r="T65" s="71"/>
      <c r="U65" s="66"/>
    </row>
    <row r="66" spans="1:21" ht="12.75" customHeight="1">
      <c r="A66" s="58"/>
      <c r="B66" s="60"/>
      <c r="C66" s="92"/>
      <c r="D66" s="16" t="s">
        <v>2</v>
      </c>
      <c r="E66" s="17">
        <f>F66+G66+H66+I66+J66+K66+L66</f>
        <v>34020</v>
      </c>
      <c r="F66" s="17">
        <v>34020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73"/>
      <c r="N66" s="71"/>
      <c r="O66" s="71"/>
      <c r="P66" s="71"/>
      <c r="Q66" s="71"/>
      <c r="R66" s="71"/>
      <c r="S66" s="71"/>
      <c r="T66" s="71"/>
      <c r="U66" s="66"/>
    </row>
    <row r="67" spans="1:21" ht="12.75" customHeight="1">
      <c r="A67" s="58"/>
      <c r="B67" s="60"/>
      <c r="C67" s="92"/>
      <c r="D67" s="16" t="s">
        <v>0</v>
      </c>
      <c r="E67" s="17">
        <f>F67+G67+H67+I67+J67+K67+L67</f>
        <v>0</v>
      </c>
      <c r="F67" s="17"/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73"/>
      <c r="N67" s="71"/>
      <c r="O67" s="71"/>
      <c r="P67" s="71"/>
      <c r="Q67" s="71"/>
      <c r="R67" s="71"/>
      <c r="S67" s="71"/>
      <c r="T67" s="71"/>
      <c r="U67" s="66"/>
    </row>
    <row r="68" spans="1:21" ht="12.75" customHeight="1">
      <c r="A68" s="58"/>
      <c r="B68" s="60"/>
      <c r="C68" s="92"/>
      <c r="D68" s="16" t="s">
        <v>1</v>
      </c>
      <c r="E68" s="17">
        <f>F68+G68+H68+I68+J68+K68+L68</f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73"/>
      <c r="N68" s="71"/>
      <c r="O68" s="71"/>
      <c r="P68" s="71"/>
      <c r="Q68" s="71"/>
      <c r="R68" s="71"/>
      <c r="S68" s="71"/>
      <c r="T68" s="71"/>
      <c r="U68" s="66"/>
    </row>
    <row r="69" spans="1:21" ht="12.75" customHeight="1">
      <c r="A69" s="59"/>
      <c r="B69" s="60"/>
      <c r="C69" s="93"/>
      <c r="D69" s="16" t="s">
        <v>3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73"/>
      <c r="N69" s="71"/>
      <c r="O69" s="71"/>
      <c r="P69" s="71"/>
      <c r="Q69" s="71"/>
      <c r="R69" s="71"/>
      <c r="S69" s="71"/>
      <c r="T69" s="71"/>
      <c r="U69" s="66"/>
    </row>
    <row r="70" spans="1:21" ht="12.75">
      <c r="A70" s="61"/>
      <c r="B70" s="62" t="s">
        <v>35</v>
      </c>
      <c r="C70" s="84"/>
      <c r="D70" s="14" t="s">
        <v>4</v>
      </c>
      <c r="E70" s="15">
        <f>E72+E73+E74+E75</f>
        <v>34020</v>
      </c>
      <c r="F70" s="15">
        <f aca="true" t="shared" si="13" ref="F70:L70">F72+F73+F74+F75</f>
        <v>34020</v>
      </c>
      <c r="G70" s="15">
        <f t="shared" si="13"/>
        <v>0</v>
      </c>
      <c r="H70" s="15">
        <f t="shared" si="13"/>
        <v>0</v>
      </c>
      <c r="I70" s="15">
        <f t="shared" si="13"/>
        <v>0</v>
      </c>
      <c r="J70" s="15">
        <f t="shared" si="13"/>
        <v>0</v>
      </c>
      <c r="K70" s="15">
        <f t="shared" si="13"/>
        <v>0</v>
      </c>
      <c r="L70" s="26">
        <f t="shared" si="13"/>
        <v>0</v>
      </c>
      <c r="M70" s="85"/>
      <c r="N70" s="74"/>
      <c r="O70" s="74"/>
      <c r="P70" s="74"/>
      <c r="Q70" s="74"/>
      <c r="R70" s="74"/>
      <c r="S70" s="74"/>
      <c r="T70" s="74"/>
      <c r="U70" s="90"/>
    </row>
    <row r="71" spans="1:21" ht="12.75">
      <c r="A71" s="61"/>
      <c r="B71" s="63"/>
      <c r="C71" s="92"/>
      <c r="D71" s="67" t="s">
        <v>30</v>
      </c>
      <c r="E71" s="68"/>
      <c r="F71" s="68"/>
      <c r="G71" s="68"/>
      <c r="H71" s="68"/>
      <c r="I71" s="68"/>
      <c r="J71" s="68"/>
      <c r="K71" s="68"/>
      <c r="L71" s="68"/>
      <c r="M71" s="86"/>
      <c r="N71" s="75"/>
      <c r="O71" s="75"/>
      <c r="P71" s="75"/>
      <c r="Q71" s="75"/>
      <c r="R71" s="75"/>
      <c r="S71" s="75"/>
      <c r="T71" s="75"/>
      <c r="U71" s="91"/>
    </row>
    <row r="72" spans="1:21" ht="12.75">
      <c r="A72" s="61"/>
      <c r="B72" s="63"/>
      <c r="C72" s="92"/>
      <c r="D72" s="16" t="s">
        <v>2</v>
      </c>
      <c r="E72" s="17">
        <f>F72+G72+H72+I72+J72+K72+L72</f>
        <v>34020</v>
      </c>
      <c r="F72" s="17">
        <f>F66</f>
        <v>34020</v>
      </c>
      <c r="G72" s="17">
        <f aca="true" t="shared" si="14" ref="G72:L72">G66</f>
        <v>0</v>
      </c>
      <c r="H72" s="17">
        <f t="shared" si="14"/>
        <v>0</v>
      </c>
      <c r="I72" s="17">
        <f t="shared" si="14"/>
        <v>0</v>
      </c>
      <c r="J72" s="17">
        <f t="shared" si="14"/>
        <v>0</v>
      </c>
      <c r="K72" s="17">
        <f t="shared" si="14"/>
        <v>0</v>
      </c>
      <c r="L72" s="27">
        <f t="shared" si="14"/>
        <v>0</v>
      </c>
      <c r="M72" s="86"/>
      <c r="N72" s="75"/>
      <c r="O72" s="75"/>
      <c r="P72" s="75"/>
      <c r="Q72" s="75"/>
      <c r="R72" s="75"/>
      <c r="S72" s="75"/>
      <c r="T72" s="75"/>
      <c r="U72" s="91"/>
    </row>
    <row r="73" spans="1:21" ht="12.75">
      <c r="A73" s="61"/>
      <c r="B73" s="63"/>
      <c r="C73" s="92"/>
      <c r="D73" s="16" t="s">
        <v>0</v>
      </c>
      <c r="E73" s="17">
        <f>F73+G73+H73+I73+J73+K73+L73</f>
        <v>0</v>
      </c>
      <c r="F73" s="17">
        <f>F67</f>
        <v>0</v>
      </c>
      <c r="G73" s="17">
        <f aca="true" t="shared" si="15" ref="G73:L73">G67</f>
        <v>0</v>
      </c>
      <c r="H73" s="17">
        <f t="shared" si="15"/>
        <v>0</v>
      </c>
      <c r="I73" s="17">
        <f t="shared" si="15"/>
        <v>0</v>
      </c>
      <c r="J73" s="17">
        <f t="shared" si="15"/>
        <v>0</v>
      </c>
      <c r="K73" s="17">
        <f t="shared" si="15"/>
        <v>0</v>
      </c>
      <c r="L73" s="27">
        <f t="shared" si="15"/>
        <v>0</v>
      </c>
      <c r="M73" s="86"/>
      <c r="N73" s="75"/>
      <c r="O73" s="75"/>
      <c r="P73" s="75"/>
      <c r="Q73" s="75"/>
      <c r="R73" s="75"/>
      <c r="S73" s="75"/>
      <c r="T73" s="75"/>
      <c r="U73" s="91"/>
    </row>
    <row r="74" spans="1:21" ht="12.75">
      <c r="A74" s="61"/>
      <c r="B74" s="63"/>
      <c r="C74" s="92"/>
      <c r="D74" s="16" t="s">
        <v>1</v>
      </c>
      <c r="E74" s="17">
        <f>F74+G74+H74+I74+J74+K74+L74</f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7">
        <v>0</v>
      </c>
      <c r="M74" s="86"/>
      <c r="N74" s="75"/>
      <c r="O74" s="75"/>
      <c r="P74" s="75"/>
      <c r="Q74" s="75"/>
      <c r="R74" s="75"/>
      <c r="S74" s="75"/>
      <c r="T74" s="75"/>
      <c r="U74" s="91"/>
    </row>
    <row r="75" spans="1:21" ht="12.75">
      <c r="A75" s="61"/>
      <c r="B75" s="64"/>
      <c r="C75" s="93"/>
      <c r="D75" s="16" t="s">
        <v>3</v>
      </c>
      <c r="E75" s="17">
        <f>F75+G75+H75+I75+J75+K75+L75</f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7">
        <v>0</v>
      </c>
      <c r="M75" s="86"/>
      <c r="N75" s="75"/>
      <c r="O75" s="75"/>
      <c r="P75" s="75"/>
      <c r="Q75" s="75"/>
      <c r="R75" s="75"/>
      <c r="S75" s="75"/>
      <c r="T75" s="75"/>
      <c r="U75" s="91"/>
    </row>
    <row r="76" spans="1:21" s="22" customFormat="1" ht="15.75">
      <c r="A76" s="51"/>
      <c r="B76" s="54" t="s">
        <v>42</v>
      </c>
      <c r="C76" s="105"/>
      <c r="D76" s="20" t="s">
        <v>4</v>
      </c>
      <c r="E76" s="21">
        <f aca="true" t="shared" si="16" ref="E76:L76">E78+E79+E80+E81</f>
        <v>100184690.5</v>
      </c>
      <c r="F76" s="21">
        <f t="shared" si="16"/>
        <v>12533697.440000001</v>
      </c>
      <c r="G76" s="21">
        <f t="shared" si="16"/>
        <v>13562396.45</v>
      </c>
      <c r="H76" s="21">
        <f t="shared" si="16"/>
        <v>13830755.939999998</v>
      </c>
      <c r="I76" s="21">
        <f t="shared" si="16"/>
        <v>15841673.81</v>
      </c>
      <c r="J76" s="21">
        <f t="shared" si="16"/>
        <v>15360873</v>
      </c>
      <c r="K76" s="21">
        <f t="shared" si="16"/>
        <v>14527646.93</v>
      </c>
      <c r="L76" s="21">
        <f t="shared" si="16"/>
        <v>14527646.93</v>
      </c>
      <c r="M76" s="106"/>
      <c r="N76" s="102"/>
      <c r="O76" s="102"/>
      <c r="P76" s="102"/>
      <c r="Q76" s="102"/>
      <c r="R76" s="102"/>
      <c r="S76" s="102"/>
      <c r="T76" s="102"/>
      <c r="U76" s="115"/>
    </row>
    <row r="77" spans="1:21" s="22" customFormat="1" ht="15.75">
      <c r="A77" s="52"/>
      <c r="B77" s="55"/>
      <c r="C77" s="105"/>
      <c r="D77" s="109" t="s">
        <v>30</v>
      </c>
      <c r="E77" s="110"/>
      <c r="F77" s="110"/>
      <c r="G77" s="110"/>
      <c r="H77" s="110"/>
      <c r="I77" s="110"/>
      <c r="J77" s="110"/>
      <c r="K77" s="110"/>
      <c r="L77" s="111"/>
      <c r="M77" s="107"/>
      <c r="N77" s="103"/>
      <c r="O77" s="103"/>
      <c r="P77" s="103"/>
      <c r="Q77" s="103"/>
      <c r="R77" s="103"/>
      <c r="S77" s="103"/>
      <c r="T77" s="103"/>
      <c r="U77" s="116"/>
    </row>
    <row r="78" spans="1:21" s="22" customFormat="1" ht="15.75">
      <c r="A78" s="52"/>
      <c r="B78" s="55"/>
      <c r="C78" s="105"/>
      <c r="D78" s="23" t="s">
        <v>2</v>
      </c>
      <c r="E78" s="21">
        <f>F78+G78+H78+I78+J78+K78+L78</f>
        <v>95792054.57</v>
      </c>
      <c r="F78" s="24">
        <f>F72+F59+F28</f>
        <v>12441660.3</v>
      </c>
      <c r="G78" s="24">
        <f>G72+G59+G28</f>
        <v>12978696.45</v>
      </c>
      <c r="H78" s="24">
        <f>H72+H59+H28</f>
        <v>13119814.439999998</v>
      </c>
      <c r="I78" s="24">
        <f>I59+I28</f>
        <v>14309727.59</v>
      </c>
      <c r="J78" s="24">
        <f>J59+J28</f>
        <v>14098861.93</v>
      </c>
      <c r="K78" s="24">
        <f>K59+K28</f>
        <v>14421646.93</v>
      </c>
      <c r="L78" s="24">
        <f>L59+L28</f>
        <v>14421646.93</v>
      </c>
      <c r="M78" s="107"/>
      <c r="N78" s="103"/>
      <c r="O78" s="103"/>
      <c r="P78" s="103"/>
      <c r="Q78" s="103"/>
      <c r="R78" s="103"/>
      <c r="S78" s="103"/>
      <c r="T78" s="103"/>
      <c r="U78" s="116"/>
    </row>
    <row r="79" spans="1:21" s="22" customFormat="1" ht="15.75">
      <c r="A79" s="52"/>
      <c r="B79" s="55"/>
      <c r="C79" s="105"/>
      <c r="D79" s="23" t="s">
        <v>0</v>
      </c>
      <c r="E79" s="21">
        <f>F79+G79+H79+I79+J79+K79+L79</f>
        <v>3533169.2899999996</v>
      </c>
      <c r="F79" s="24">
        <f>F29</f>
        <v>0</v>
      </c>
      <c r="G79" s="24">
        <f>G60</f>
        <v>477700</v>
      </c>
      <c r="H79" s="24">
        <f>H60</f>
        <v>582512</v>
      </c>
      <c r="I79" s="24">
        <f>I60</f>
        <v>1316946.22</v>
      </c>
      <c r="J79" s="24">
        <f>J60</f>
        <v>1156011.0699999998</v>
      </c>
      <c r="K79" s="24">
        <f>K29</f>
        <v>0</v>
      </c>
      <c r="L79" s="24">
        <f>L29</f>
        <v>0</v>
      </c>
      <c r="M79" s="107"/>
      <c r="N79" s="103"/>
      <c r="O79" s="103"/>
      <c r="P79" s="103"/>
      <c r="Q79" s="103"/>
      <c r="R79" s="103"/>
      <c r="S79" s="103"/>
      <c r="T79" s="103"/>
      <c r="U79" s="116"/>
    </row>
    <row r="80" spans="1:21" s="22" customFormat="1" ht="15.75">
      <c r="A80" s="52"/>
      <c r="B80" s="55"/>
      <c r="C80" s="105"/>
      <c r="D80" s="23" t="s">
        <v>1</v>
      </c>
      <c r="E80" s="21">
        <f>F80+G80+H80+I80+J80+K80+L80</f>
        <v>0</v>
      </c>
      <c r="F80" s="24">
        <f>F30</f>
        <v>0</v>
      </c>
      <c r="G80" s="24">
        <f aca="true" t="shared" si="17" ref="G80:L80">G37</f>
        <v>0</v>
      </c>
      <c r="H80" s="24">
        <f t="shared" si="17"/>
        <v>0</v>
      </c>
      <c r="I80" s="24">
        <f t="shared" si="17"/>
        <v>0</v>
      </c>
      <c r="J80" s="24">
        <f t="shared" si="17"/>
        <v>0</v>
      </c>
      <c r="K80" s="24">
        <f t="shared" si="17"/>
        <v>0</v>
      </c>
      <c r="L80" s="24">
        <f t="shared" si="17"/>
        <v>0</v>
      </c>
      <c r="M80" s="107"/>
      <c r="N80" s="103"/>
      <c r="O80" s="103"/>
      <c r="P80" s="103"/>
      <c r="Q80" s="103"/>
      <c r="R80" s="103"/>
      <c r="S80" s="103"/>
      <c r="T80" s="103"/>
      <c r="U80" s="116"/>
    </row>
    <row r="81" spans="1:21" s="22" customFormat="1" ht="15.75">
      <c r="A81" s="53"/>
      <c r="B81" s="56"/>
      <c r="C81" s="105"/>
      <c r="D81" s="23" t="s">
        <v>3</v>
      </c>
      <c r="E81" s="21">
        <f>F81+G81+H81+I81+J81+K81+L81</f>
        <v>859466.64</v>
      </c>
      <c r="F81" s="24">
        <f aca="true" t="shared" si="18" ref="F81:L81">F62</f>
        <v>92037.14</v>
      </c>
      <c r="G81" s="24">
        <f t="shared" si="18"/>
        <v>106000</v>
      </c>
      <c r="H81" s="24">
        <f t="shared" si="18"/>
        <v>128429.5</v>
      </c>
      <c r="I81" s="24">
        <f t="shared" si="18"/>
        <v>215000</v>
      </c>
      <c r="J81" s="24">
        <f t="shared" si="18"/>
        <v>106000</v>
      </c>
      <c r="K81" s="24">
        <f t="shared" si="18"/>
        <v>106000</v>
      </c>
      <c r="L81" s="24">
        <f t="shared" si="18"/>
        <v>106000</v>
      </c>
      <c r="M81" s="108"/>
      <c r="N81" s="104"/>
      <c r="O81" s="104"/>
      <c r="P81" s="104"/>
      <c r="Q81" s="104"/>
      <c r="R81" s="104"/>
      <c r="S81" s="104"/>
      <c r="T81" s="104"/>
      <c r="U81" s="117"/>
    </row>
    <row r="83" ht="12.75">
      <c r="B83" s="7"/>
    </row>
    <row r="84" ht="12.75">
      <c r="B84" s="7"/>
    </row>
    <row r="92" ht="12.75">
      <c r="H92" s="25"/>
    </row>
    <row r="93" ht="12.75">
      <c r="H93" s="25"/>
    </row>
  </sheetData>
  <sheetProtection/>
  <mergeCells count="194">
    <mergeCell ref="N51:N56"/>
    <mergeCell ref="O51:O56"/>
    <mergeCell ref="A20:A25"/>
    <mergeCell ref="B20:B25"/>
    <mergeCell ref="C20:C25"/>
    <mergeCell ref="M20:M25"/>
    <mergeCell ref="N20:N25"/>
    <mergeCell ref="D21:L21"/>
    <mergeCell ref="M26:M31"/>
    <mergeCell ref="N26:N31"/>
    <mergeCell ref="U45:U50"/>
    <mergeCell ref="T51:T56"/>
    <mergeCell ref="U51:U56"/>
    <mergeCell ref="U20:U25"/>
    <mergeCell ref="T26:T31"/>
    <mergeCell ref="U35:U36"/>
    <mergeCell ref="T35:T36"/>
    <mergeCell ref="U33:U34"/>
    <mergeCell ref="T37:T38"/>
    <mergeCell ref="U37:U38"/>
    <mergeCell ref="S51:S56"/>
    <mergeCell ref="T39:T44"/>
    <mergeCell ref="Q39:Q44"/>
    <mergeCell ref="R39:R44"/>
    <mergeCell ref="M33:M34"/>
    <mergeCell ref="P33:P34"/>
    <mergeCell ref="N39:N44"/>
    <mergeCell ref="O39:O44"/>
    <mergeCell ref="P39:P44"/>
    <mergeCell ref="T45:T50"/>
    <mergeCell ref="D46:L46"/>
    <mergeCell ref="N45:N50"/>
    <mergeCell ref="O20:O25"/>
    <mergeCell ref="P20:P25"/>
    <mergeCell ref="M39:M44"/>
    <mergeCell ref="P45:P50"/>
    <mergeCell ref="N37:N38"/>
    <mergeCell ref="O37:O38"/>
    <mergeCell ref="P37:P38"/>
    <mergeCell ref="N35:N36"/>
    <mergeCell ref="D52:L52"/>
    <mergeCell ref="A51:A56"/>
    <mergeCell ref="B51:B56"/>
    <mergeCell ref="Q45:Q50"/>
    <mergeCell ref="R45:R50"/>
    <mergeCell ref="P51:P56"/>
    <mergeCell ref="Q51:Q56"/>
    <mergeCell ref="R51:R56"/>
    <mergeCell ref="M51:M56"/>
    <mergeCell ref="C51:C56"/>
    <mergeCell ref="A45:A50"/>
    <mergeCell ref="B45:B50"/>
    <mergeCell ref="C45:C50"/>
    <mergeCell ref="U39:U44"/>
    <mergeCell ref="A39:A44"/>
    <mergeCell ref="B39:B44"/>
    <mergeCell ref="C39:C44"/>
    <mergeCell ref="D40:L40"/>
    <mergeCell ref="O45:O50"/>
    <mergeCell ref="S45:S50"/>
    <mergeCell ref="S8:S9"/>
    <mergeCell ref="S10:S12"/>
    <mergeCell ref="R37:R38"/>
    <mergeCell ref="S37:S38"/>
    <mergeCell ref="R14:R19"/>
    <mergeCell ref="S14:S19"/>
    <mergeCell ref="S26:S31"/>
    <mergeCell ref="R26:R31"/>
    <mergeCell ref="S20:S25"/>
    <mergeCell ref="R8:R9"/>
    <mergeCell ref="Q37:Q38"/>
    <mergeCell ref="Q26:Q31"/>
    <mergeCell ref="O26:O31"/>
    <mergeCell ref="P26:P31"/>
    <mergeCell ref="U26:U31"/>
    <mergeCell ref="T20:T25"/>
    <mergeCell ref="D15:L15"/>
    <mergeCell ref="P14:P19"/>
    <mergeCell ref="Q14:Q19"/>
    <mergeCell ref="R35:R36"/>
    <mergeCell ref="S35:S36"/>
    <mergeCell ref="Q20:Q25"/>
    <mergeCell ref="R20:R25"/>
    <mergeCell ref="N33:N34"/>
    <mergeCell ref="O14:O19"/>
    <mergeCell ref="B14:B19"/>
    <mergeCell ref="C14:C19"/>
    <mergeCell ref="M14:M19"/>
    <mergeCell ref="N14:N19"/>
    <mergeCell ref="T76:T81"/>
    <mergeCell ref="U76:U81"/>
    <mergeCell ref="N76:N81"/>
    <mergeCell ref="O76:O81"/>
    <mergeCell ref="P76:P81"/>
    <mergeCell ref="Q76:Q81"/>
    <mergeCell ref="R76:R81"/>
    <mergeCell ref="S76:S81"/>
    <mergeCell ref="C76:C81"/>
    <mergeCell ref="M76:M81"/>
    <mergeCell ref="D77:L77"/>
    <mergeCell ref="M35:M36"/>
    <mergeCell ref="M37:M38"/>
    <mergeCell ref="D71:L71"/>
    <mergeCell ref="C70:C75"/>
    <mergeCell ref="S39:S44"/>
    <mergeCell ref="C64:C69"/>
    <mergeCell ref="M45:M50"/>
    <mergeCell ref="A2:U2"/>
    <mergeCell ref="D3:D4"/>
    <mergeCell ref="E3:L3"/>
    <mergeCell ref="M8:M13"/>
    <mergeCell ref="T14:T19"/>
    <mergeCell ref="U14:U19"/>
    <mergeCell ref="A14:A19"/>
    <mergeCell ref="A3:A4"/>
    <mergeCell ref="B3:B4"/>
    <mergeCell ref="D9:L9"/>
    <mergeCell ref="O70:O75"/>
    <mergeCell ref="N70:N75"/>
    <mergeCell ref="M70:M75"/>
    <mergeCell ref="U3:U4"/>
    <mergeCell ref="C3:C4"/>
    <mergeCell ref="M3:T3"/>
    <mergeCell ref="B6:U6"/>
    <mergeCell ref="B7:U7"/>
    <mergeCell ref="C8:C13"/>
    <mergeCell ref="O10:O12"/>
    <mergeCell ref="P8:P9"/>
    <mergeCell ref="P10:P12"/>
    <mergeCell ref="Q8:Q9"/>
    <mergeCell ref="U8:U9"/>
    <mergeCell ref="U10:U12"/>
    <mergeCell ref="T8:T9"/>
    <mergeCell ref="T10:T12"/>
    <mergeCell ref="Q10:Q12"/>
    <mergeCell ref="R10:R12"/>
    <mergeCell ref="A8:A13"/>
    <mergeCell ref="B8:B13"/>
    <mergeCell ref="N8:N9"/>
    <mergeCell ref="T70:T75"/>
    <mergeCell ref="P70:P75"/>
    <mergeCell ref="Q70:Q75"/>
    <mergeCell ref="R70:R75"/>
    <mergeCell ref="S70:S75"/>
    <mergeCell ref="N10:N12"/>
    <mergeCell ref="O8:O9"/>
    <mergeCell ref="U70:U75"/>
    <mergeCell ref="B32:U32"/>
    <mergeCell ref="C33:C38"/>
    <mergeCell ref="R33:R34"/>
    <mergeCell ref="S33:S34"/>
    <mergeCell ref="O35:O36"/>
    <mergeCell ref="P35:P36"/>
    <mergeCell ref="Q35:Q36"/>
    <mergeCell ref="Q57:Q62"/>
    <mergeCell ref="A33:A38"/>
    <mergeCell ref="A26:A31"/>
    <mergeCell ref="B26:B31"/>
    <mergeCell ref="C26:C31"/>
    <mergeCell ref="D27:L27"/>
    <mergeCell ref="T33:T34"/>
    <mergeCell ref="D34:L34"/>
    <mergeCell ref="B33:B38"/>
    <mergeCell ref="Q33:Q34"/>
    <mergeCell ref="O33:O34"/>
    <mergeCell ref="A57:A62"/>
    <mergeCell ref="B57:B62"/>
    <mergeCell ref="C57:C62"/>
    <mergeCell ref="M57:M62"/>
    <mergeCell ref="D58:L58"/>
    <mergeCell ref="P57:P62"/>
    <mergeCell ref="R57:R62"/>
    <mergeCell ref="B63:U63"/>
    <mergeCell ref="S57:S62"/>
    <mergeCell ref="T57:T62"/>
    <mergeCell ref="U57:U62"/>
    <mergeCell ref="N57:N62"/>
    <mergeCell ref="O57:O62"/>
    <mergeCell ref="U64:U69"/>
    <mergeCell ref="D65:L65"/>
    <mergeCell ref="N64:N69"/>
    <mergeCell ref="P64:P69"/>
    <mergeCell ref="Q64:Q69"/>
    <mergeCell ref="R64:R69"/>
    <mergeCell ref="O64:O69"/>
    <mergeCell ref="M64:M69"/>
    <mergeCell ref="S64:S69"/>
    <mergeCell ref="T64:T69"/>
    <mergeCell ref="A76:A81"/>
    <mergeCell ref="B76:B81"/>
    <mergeCell ref="A64:A69"/>
    <mergeCell ref="B64:B69"/>
    <mergeCell ref="A70:A75"/>
    <mergeCell ref="B70:B75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2017-09-12T07:36:34Z</cp:lastPrinted>
  <dcterms:created xsi:type="dcterms:W3CDTF">2013-06-06T11:09:14Z</dcterms:created>
  <dcterms:modified xsi:type="dcterms:W3CDTF">2017-09-19T06:20:16Z</dcterms:modified>
  <cp:category/>
  <cp:version/>
  <cp:contentType/>
  <cp:contentStatus/>
</cp:coreProperties>
</file>